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68" windowHeight="9360"/>
  </bookViews>
  <sheets>
    <sheet name="Wind" sheetId="1" r:id="rId1"/>
  </sheets>
  <calcPr calcId="144525"/>
</workbook>
</file>

<file path=xl/sharedStrings.xml><?xml version="1.0" encoding="utf-8"?>
<sst xmlns="http://schemas.openxmlformats.org/spreadsheetml/2006/main" count="524" uniqueCount="371">
  <si>
    <t>证券代码</t>
  </si>
  <si>
    <t>证券简称</t>
  </si>
  <si>
    <t>成立年限
[单位] 年</t>
  </si>
  <si>
    <t>基金成立日</t>
  </si>
  <si>
    <t>基金规模(合计)
[交易日期] 最新
[单位] 亿元</t>
  </si>
  <si>
    <t>投资类型(二级分类)</t>
  </si>
  <si>
    <t>今年以来回报
[是否年化] 否
[交易日期] 最新
[单位] %</t>
  </si>
  <si>
    <t>近1年回报
[是否年化] 否
[交易日期] 最新
[单位] %</t>
  </si>
  <si>
    <t>同类基金区间收益排名(百分比)
[起始交易日期] 截止日1年前
[截止交易日期] 最新
[基金分类] 投资类型(二级分类)
[单位] %</t>
  </si>
  <si>
    <t>年化收益率
[起始交易日期] 2016-02-01
[截止交易日期] 最新收盘日
[计算周期] 周
[收益率计算方法] 普通收益率
[单位] %</t>
  </si>
  <si>
    <t>最大回撤
[起始交易日期] 2016-02-01
[截止交易日期] 最新
[单位] %</t>
  </si>
  <si>
    <t>最大回撤同类平均
[起始交易日期] 2016-02-01
[截止交易日期] 最新收盘日
[基金分类] 投资类型(二级分类)
[单位] %</t>
  </si>
  <si>
    <t>Calmar
[起始交易日期] 2016-02-01
[截止交易日期] 最新</t>
  </si>
  <si>
    <t>Sharpe
[起始交易日期] 2016-02-01
[截止交易日期] 最新收盘日
[计算周期] 周
[收益率计算方法] 普通收益率
[无风险收益率] 一年定存利率（税前）</t>
  </si>
  <si>
    <t>Sharpe同类平均
[起始交易日期] 2016-02-01
[截止交易日期] 最新收盘日
[计算周期] 周
[收益率计算方法] 普通收益率
[无风险收益率] 一年定存利率（税前）
[基金分类] 投资类型(二级分类)</t>
  </si>
  <si>
    <t>股票市值占基金资产净值比
[报告期] 2018中报
[单位] %</t>
  </si>
  <si>
    <t>股票市值占基金资产净值比
[报告期] 2018年报
[单位] %</t>
  </si>
  <si>
    <t>股票市值占基金资产净值比
[报告期] 2019中报
[单位] %</t>
  </si>
  <si>
    <t>股票市值占基金资产净值比
[报告期] 2019年报
[单位] %</t>
  </si>
  <si>
    <t>股票市值占基金资产净值比
[报告期] 2020中报
[单位] %</t>
  </si>
  <si>
    <t>股票市值占基金资产净值比
[报告期] 2020年报
[单位] %</t>
  </si>
  <si>
    <t>前N名重仓股票市值合计占股票投资市值比
[报告期] 2018中报
[名次] 10
[单位] %</t>
  </si>
  <si>
    <t>前N名重仓股票市值合计占股票投资市值比
[报告期] 2018年报
[名次] 10
[单位] %</t>
  </si>
  <si>
    <t>前N名重仓股票市值合计占股票投资市值比
[报告期] 2019中报
[名次] 10
[单位] %</t>
  </si>
  <si>
    <t>前N名重仓股票市值合计占股票投资市值比
[报告期] 2019年报
[名次] 10
[单位] %</t>
  </si>
  <si>
    <t>前N名重仓股票市值合计占股票投资市值比
[报告期] 2020中报
[名次] 10
[单位] %</t>
  </si>
  <si>
    <t>前N名重仓股票市值合计占股票投资市值比
[报告期] 2020年报
[名次] 10
[单位] %</t>
  </si>
  <si>
    <t>市场展望
[报告期] 第四季度(10-12月)
[年度] 2020</t>
  </si>
  <si>
    <t>000198.OF</t>
  </si>
  <si>
    <t>天弘余额宝</t>
  </si>
  <si>
    <t>000244.OF</t>
  </si>
  <si>
    <t>天弘稳利A</t>
  </si>
  <si>
    <t>中长期纯债型基金</t>
  </si>
  <si>
    <t>000245.OF</t>
  </si>
  <si>
    <t>天弘稳利B</t>
  </si>
  <si>
    <t>000306.OF</t>
  </si>
  <si>
    <t>天弘弘利</t>
  </si>
  <si>
    <t>混合债券型二级基金</t>
  </si>
  <si>
    <t>000573.OF</t>
  </si>
  <si>
    <t>天弘通利</t>
  </si>
  <si>
    <t>灵活配置型基金</t>
  </si>
  <si>
    <t>000606.OF</t>
  </si>
  <si>
    <t>天弘优选</t>
  </si>
  <si>
    <t>000832.OF</t>
  </si>
  <si>
    <t>天弘现金C</t>
  </si>
  <si>
    <t>货币市场型基金</t>
  </si>
  <si>
    <t>000961.OF</t>
  </si>
  <si>
    <t>天弘沪深300ETF联接A</t>
  </si>
  <si>
    <t>被动指数型基金</t>
  </si>
  <si>
    <t>000962.OF</t>
  </si>
  <si>
    <t>天弘中证500ETF联接A</t>
  </si>
  <si>
    <t>001030.OF</t>
  </si>
  <si>
    <t>天弘云端生活优选</t>
  </si>
  <si>
    <t>001210.OF</t>
  </si>
  <si>
    <t>天弘互联网</t>
  </si>
  <si>
    <t>001250.OF</t>
  </si>
  <si>
    <t>天弘新活力</t>
  </si>
  <si>
    <t>001251.OF</t>
  </si>
  <si>
    <t>天弘现金D</t>
  </si>
  <si>
    <t>001386.OF</t>
  </si>
  <si>
    <t>天弘弘运宝A</t>
  </si>
  <si>
    <t>001391.OF</t>
  </si>
  <si>
    <t>天弘弘运宝B</t>
  </si>
  <si>
    <t>001447.OF</t>
  </si>
  <si>
    <t>天弘惠利</t>
  </si>
  <si>
    <t>001484.OF</t>
  </si>
  <si>
    <t>天弘新价值</t>
  </si>
  <si>
    <t>001529.OF</t>
  </si>
  <si>
    <t>天弘云商宝</t>
  </si>
  <si>
    <t>001548.OF</t>
  </si>
  <si>
    <t>天弘上证50A</t>
  </si>
  <si>
    <t>001549.OF</t>
  </si>
  <si>
    <t>天弘上证50C</t>
  </si>
  <si>
    <t>001550.OF</t>
  </si>
  <si>
    <t>天弘中证医药100A</t>
  </si>
  <si>
    <t>001551.OF</t>
  </si>
  <si>
    <t>天弘中证医药100C</t>
  </si>
  <si>
    <t>001552.OF</t>
  </si>
  <si>
    <t>天弘中证证券保险A</t>
  </si>
  <si>
    <t>001553.OF</t>
  </si>
  <si>
    <t>天弘中证证券保险C</t>
  </si>
  <si>
    <t>001556.OF</t>
  </si>
  <si>
    <t>天弘中证500指数增强A</t>
  </si>
  <si>
    <t>增强指数型基金</t>
  </si>
  <si>
    <t>001557.OF</t>
  </si>
  <si>
    <t>天弘中证500指数增强C</t>
  </si>
  <si>
    <t>001558.OF</t>
  </si>
  <si>
    <t>天弘医疗健康A</t>
  </si>
  <si>
    <t>偏股混合型基金</t>
  </si>
  <si>
    <t>001559.OF</t>
  </si>
  <si>
    <t>天弘医疗健康C</t>
  </si>
  <si>
    <t>001588.OF</t>
  </si>
  <si>
    <t>天弘中证800A</t>
  </si>
  <si>
    <t>001589.OF</t>
  </si>
  <si>
    <t>天弘中证800C</t>
  </si>
  <si>
    <t>001592.OF</t>
  </si>
  <si>
    <t>天弘创业板ETF联接A</t>
  </si>
  <si>
    <t>001593.OF</t>
  </si>
  <si>
    <t>天弘创业板ETF联接C</t>
  </si>
  <si>
    <t>001594.OF</t>
  </si>
  <si>
    <t>天弘中证银行ETF联接A</t>
  </si>
  <si>
    <t>001595.OF</t>
  </si>
  <si>
    <t>天弘中证银行ETF联接C</t>
  </si>
  <si>
    <t>001617.OF</t>
  </si>
  <si>
    <t>天弘中证电子ETF联接A</t>
  </si>
  <si>
    <t>001618.OF</t>
  </si>
  <si>
    <t>天弘中证电子ETF联接C</t>
  </si>
  <si>
    <t>001629.OF</t>
  </si>
  <si>
    <t>天弘中证计算机主题ETF联接A</t>
  </si>
  <si>
    <t>001630.OF</t>
  </si>
  <si>
    <t>天弘中证计算机主题ETF联接C</t>
  </si>
  <si>
    <t>001631.OF</t>
  </si>
  <si>
    <t>天弘中证食品饮料A</t>
  </si>
  <si>
    <t>001632.OF</t>
  </si>
  <si>
    <t>天弘中证食品饮料C</t>
  </si>
  <si>
    <t>002388.OF</t>
  </si>
  <si>
    <t>天弘裕利A</t>
  </si>
  <si>
    <t>002639.OF</t>
  </si>
  <si>
    <t>天弘价值精选</t>
  </si>
  <si>
    <t>002794.OF</t>
  </si>
  <si>
    <t>天弘永利债券E</t>
  </si>
  <si>
    <t>展望未来，我们认为经济会在全年保持上行状态，对于周期品整体都是利好的。周期性的股票和转债，仍然是我们重点的投资方向。同时，我们会保持对高估值谨慎的态度，在制造业领域，优选具有全球竞争力的隐形冠军型企业进行重点投资，他们未来存在业绩估值双升的可能性。对于转债，以优选为主，选取低估值、质地不错的转债重点投资。对于纯债，我们继续保持防守的态度。</t>
  </si>
  <si>
    <t>002847.OF</t>
  </si>
  <si>
    <t>天弘现金E</t>
  </si>
  <si>
    <t>003824.OF</t>
  </si>
  <si>
    <t>天弘信利A</t>
  </si>
  <si>
    <t>003825.OF</t>
  </si>
  <si>
    <t>天弘信利C</t>
  </si>
  <si>
    <t>004694.OF</t>
  </si>
  <si>
    <t>天弘策略精选A</t>
  </si>
  <si>
    <t>004748.OF</t>
  </si>
  <si>
    <t>天弘策略精选C</t>
  </si>
  <si>
    <t>005488.OF</t>
  </si>
  <si>
    <t>天弘尊享定开</t>
  </si>
  <si>
    <t>005654.OF</t>
  </si>
  <si>
    <t>天弘悦享定开</t>
  </si>
  <si>
    <t>005871.OF</t>
  </si>
  <si>
    <t>天弘荣享定期开放</t>
  </si>
  <si>
    <t>005918.OF</t>
  </si>
  <si>
    <t>天弘沪深300ETF联接C</t>
  </si>
  <si>
    <t>005919.OF</t>
  </si>
  <si>
    <t>天弘中证500ETF联接C</t>
  </si>
  <si>
    <t>005997.OF</t>
  </si>
  <si>
    <t>天弘裕利C</t>
  </si>
  <si>
    <t>006118.OF</t>
  </si>
  <si>
    <t>天弘瑞享定开</t>
  </si>
  <si>
    <t>006722.OF</t>
  </si>
  <si>
    <t>天弘穗利一年定开A</t>
  </si>
  <si>
    <t>006723.OF</t>
  </si>
  <si>
    <t>天弘穗利一年定开C</t>
  </si>
  <si>
    <t>006752.OF</t>
  </si>
  <si>
    <t>天弘港股通精选A</t>
  </si>
  <si>
    <t>006753.OF</t>
  </si>
  <si>
    <t>天弘港股通精选C</t>
  </si>
  <si>
    <t>006898.OF</t>
  </si>
  <si>
    <t>天弘弘丰增强回报A</t>
  </si>
  <si>
    <t>006899.OF</t>
  </si>
  <si>
    <t>天弘弘丰增强回报C</t>
  </si>
  <si>
    <t>007128.OF</t>
  </si>
  <si>
    <t>天弘增强回报A</t>
  </si>
  <si>
    <t>007129.OF</t>
  </si>
  <si>
    <t>天弘增强回报C</t>
  </si>
  <si>
    <t>007202.OF</t>
  </si>
  <si>
    <t>天弘优质成长企业精选</t>
  </si>
  <si>
    <t>展望后续当全球疫情逐步受控后，市场有望开始在经济复苏方面进行更多的赋权。12月随着海外疫情出现一定反复，补库需求受到短期冲击，但应该看到随着疫苗落地需求端的持续改善仍是大方向。供给端经历了过去十年的资本开支低谷和供给侧改革，实际上出清的已经非常彻底。近期观察到很多工业品和周期品的涨价，我们认为这背后是有中长期的供需因素支撑的，而市场仍未进行充分定价。随着后疫情时代的来临，市场的极度结构分化行情也告一段落。我们认为后续纯粹的估值扩张难以继续，基本面的景气度改善和业绩的增长将占据更加重要的地位。本产品主要考量了具备长期发展空间的细分行业和竞争优势凸显的龙头个股，重点配置了新能源、新材料、先进制造和周期品等领域的优质个股。以新能源为例，既符合结构转型升级的大趋势，同时中国制造市场竞争力突出，光伏、锂电池产业链在全球具备竞争优势，涌现出一批具有壁垒的国际龙头企业，未来成长空间广阔。</t>
  </si>
  <si>
    <t>007220.OF</t>
  </si>
  <si>
    <t>天弘华享三个月定开</t>
  </si>
  <si>
    <t>007295.OF</t>
  </si>
  <si>
    <t>天弘安益A</t>
  </si>
  <si>
    <t>007296.OF</t>
  </si>
  <si>
    <t>天弘安益C</t>
  </si>
  <si>
    <t>007721.OF</t>
  </si>
  <si>
    <t>天弘标普500A</t>
  </si>
  <si>
    <t>国际(QDII)股票型基金</t>
  </si>
  <si>
    <t>007722.OF</t>
  </si>
  <si>
    <t>天弘标普500C</t>
  </si>
  <si>
    <t>007740.OF</t>
  </si>
  <si>
    <t>天弘信益A</t>
  </si>
  <si>
    <t>007741.OF</t>
  </si>
  <si>
    <t>天弘信益C</t>
  </si>
  <si>
    <t>007748.OF</t>
  </si>
  <si>
    <t>天弘养老2035三年</t>
  </si>
  <si>
    <t>平衡混合型基金</t>
  </si>
  <si>
    <t>007781.OF</t>
  </si>
  <si>
    <t>天弘弘新</t>
  </si>
  <si>
    <t>偏债混合型基金</t>
  </si>
  <si>
    <t>007823.OF</t>
  </si>
  <si>
    <t>天弘弘择短债A</t>
  </si>
  <si>
    <t>短期纯债型基金</t>
  </si>
  <si>
    <t>007824.OF</t>
  </si>
  <si>
    <t>天弘弘择短债C</t>
  </si>
  <si>
    <t>008014.OF</t>
  </si>
  <si>
    <t>天弘鑫利三年定开债</t>
  </si>
  <si>
    <t>008114.OF</t>
  </si>
  <si>
    <t>天弘中证红利低波动100A</t>
  </si>
  <si>
    <t>008115.OF</t>
  </si>
  <si>
    <t>天弘中证红利低波动100C</t>
  </si>
  <si>
    <t>008478.OF</t>
  </si>
  <si>
    <t>天弘鑫意39个月定开债</t>
  </si>
  <si>
    <t>008590.OF</t>
  </si>
  <si>
    <t>天弘中证全指证券公司A</t>
  </si>
  <si>
    <t>008591.OF</t>
  </si>
  <si>
    <t>天弘中证全指证券公司C</t>
  </si>
  <si>
    <t>008592.OF</t>
  </si>
  <si>
    <t>天弘沪深300指数增强A</t>
  </si>
  <si>
    <t>008593.OF</t>
  </si>
  <si>
    <t>天弘沪深300指数增强C</t>
  </si>
  <si>
    <t>008621.OF</t>
  </si>
  <si>
    <t>天弘永裕稳健养老一年</t>
  </si>
  <si>
    <t>008644.OF</t>
  </si>
  <si>
    <t>天弘季季兴三个月定开债A</t>
  </si>
  <si>
    <t>008645.OF</t>
  </si>
  <si>
    <t>天弘季季兴三个月定开债C</t>
  </si>
  <si>
    <t>008646.OF</t>
  </si>
  <si>
    <t>天弘增利A</t>
  </si>
  <si>
    <t>008647.OF</t>
  </si>
  <si>
    <t>天弘增利C</t>
  </si>
  <si>
    <t>008730.OF</t>
  </si>
  <si>
    <t>天弘纯享一年定开</t>
  </si>
  <si>
    <t>008738.OF</t>
  </si>
  <si>
    <t>天弘兴享一年定开债</t>
  </si>
  <si>
    <t>008762.OF</t>
  </si>
  <si>
    <t>天弘恒享一年定开债</t>
  </si>
  <si>
    <t>008763.OF</t>
  </si>
  <si>
    <t>天弘越南市场A</t>
  </si>
  <si>
    <t>008764.OF</t>
  </si>
  <si>
    <t>天弘越南市场C</t>
  </si>
  <si>
    <t>008826.OF</t>
  </si>
  <si>
    <t>天弘成享一年定开</t>
  </si>
  <si>
    <t>008933.OF</t>
  </si>
  <si>
    <t>天弘中债1-3年国开债</t>
  </si>
  <si>
    <t>被动指数型债券基金</t>
  </si>
  <si>
    <t>009186.OF</t>
  </si>
  <si>
    <t>天弘聚新三个月定开A</t>
  </si>
  <si>
    <t>009187.OF</t>
  </si>
  <si>
    <t>天弘聚新三个月定开C</t>
  </si>
  <si>
    <t>009225.OF</t>
  </si>
  <si>
    <t>天弘中证中美互联网A</t>
  </si>
  <si>
    <t>展望2021年，疫情后的经济复苏仍然是主基调，预计货币政策仍将继续维持宽松，各国的财政政策有望继续发力。就互联网行业而言，我们发现消费者在疫情期间培养的线上消费习惯在疫情后仍然得到保留，龙头互联网公司的市占率在逐步扩大，生态圈内容在逐步丰富。四季度，部分中概股互联网龙头公司面临一定的行业政策性压力，股价波动较大。我们认为，随着行业政策规范逐步清晰，未来行业整体竞争将更加有序，头部公司的核心竞争优势显著，有望继续领跑整个行业。在中长期，我们持续看好中美互联网行业龙头的投资价值。</t>
  </si>
  <si>
    <t>009226.OF</t>
  </si>
  <si>
    <t>天弘中证中美互联网C</t>
  </si>
  <si>
    <t>009308.OF</t>
  </si>
  <si>
    <t>天弘安康颐养C</t>
  </si>
  <si>
    <t>展望未来，我们认为经济会在全年保持上行状态，我们会保持对消费、稳定龙头的投资。对于转债，以优选为主，选取低估值、质地不错的转债重点投资。对于纯债，我们继续保持防守的态度。</t>
  </si>
  <si>
    <t>009385.OF</t>
  </si>
  <si>
    <t>天弘永裕平衡养老目标三年</t>
  </si>
  <si>
    <t>009389.OF</t>
  </si>
  <si>
    <t>天弘智荟6个月持有A</t>
  </si>
  <si>
    <t>009390.OF</t>
  </si>
  <si>
    <t>天弘智荟6个月持有C</t>
  </si>
  <si>
    <t>009510.OF</t>
  </si>
  <si>
    <t>天弘同利E</t>
  </si>
  <si>
    <t>009512.OF</t>
  </si>
  <si>
    <t>天弘添利E</t>
  </si>
  <si>
    <t>混合债券型一级基金</t>
  </si>
  <si>
    <t>009610.OF</t>
  </si>
  <si>
    <t>天弘永利债券C</t>
  </si>
  <si>
    <t>009625.OF</t>
  </si>
  <si>
    <t>天弘中债3-5年金融债</t>
  </si>
  <si>
    <t>009627.OF</t>
  </si>
  <si>
    <t>天弘睿新三个月定开A</t>
  </si>
  <si>
    <t>009628.OF</t>
  </si>
  <si>
    <t>天弘睿新三个月定开C</t>
  </si>
  <si>
    <t>009735.OF</t>
  </si>
  <si>
    <t>天弘增强回报E</t>
  </si>
  <si>
    <t>009875.OF</t>
  </si>
  <si>
    <t>天弘甄选食品饮料A</t>
  </si>
  <si>
    <t>普通股票型基金</t>
  </si>
  <si>
    <t>009876.OF</t>
  </si>
  <si>
    <t>天弘甄选食品饮料C</t>
  </si>
  <si>
    <t>009986.OF</t>
  </si>
  <si>
    <t>天弘创新领航A</t>
  </si>
  <si>
    <t>009987.OF</t>
  </si>
  <si>
    <t>天弘创新领航C</t>
  </si>
  <si>
    <t>010043.OF</t>
  </si>
  <si>
    <t>天弘安康颐和A</t>
  </si>
  <si>
    <t>010044.OF</t>
  </si>
  <si>
    <t>天弘安康颐和C</t>
  </si>
  <si>
    <t>010058.OF</t>
  </si>
  <si>
    <t>天弘荣创一年持有</t>
  </si>
  <si>
    <t>展望2021年1季度，我们认为股票市场仍然以震荡为主，但是市场的机会可能边际上走弱，需要防范下跌风险，我们大多数时间将会把股票敞口维持在可以满足打新底仓的最低要求，主要以调整结构为主。在结构上我们保持相对均衡的同时会稍微侧重估值相对合理、景气向上的周期板块，并且也会配置一定比例的低估值的价值蓝筹。债券部分我们将严格防范信用风险，不做信用下沉;久期方面，我们认为当前短久期债的性价比更高，目前的配置以短债为主，未来目标主要是等待时机逐步拉长久期，短期市场环境依然对价格形成压制，我们会择机分品种进行长债的配置。</t>
  </si>
  <si>
    <t>010118.OF</t>
  </si>
  <si>
    <t>天弘多元收益A</t>
  </si>
  <si>
    <t>010119.OF</t>
  </si>
  <si>
    <t>天弘多元收益C</t>
  </si>
  <si>
    <t>010168.OF</t>
  </si>
  <si>
    <t>天弘安利短债A</t>
  </si>
  <si>
    <t>010169.OF</t>
  </si>
  <si>
    <t>天弘安利短债C</t>
  </si>
  <si>
    <t>010202.OF</t>
  </si>
  <si>
    <t>天弘中证科技100指数增强A</t>
  </si>
  <si>
    <t>010203.OF</t>
  </si>
  <si>
    <t>天弘中证科技100指数增强C</t>
  </si>
  <si>
    <t>010257.OF</t>
  </si>
  <si>
    <t>天弘多利一年定开</t>
  </si>
  <si>
    <t>010634.OF</t>
  </si>
  <si>
    <t>天弘合益A</t>
  </si>
  <si>
    <t>010635.OF</t>
  </si>
  <si>
    <t>天弘合益C</t>
  </si>
  <si>
    <t>010654.OF</t>
  </si>
  <si>
    <t>天弘医药创新A</t>
  </si>
  <si>
    <t>010655.OF</t>
  </si>
  <si>
    <t>天弘医药创新C</t>
  </si>
  <si>
    <t>010769.OF</t>
  </si>
  <si>
    <t>天弘中证农业主题A</t>
  </si>
  <si>
    <t>010770.OF</t>
  </si>
  <si>
    <t>天弘中证农业主题C</t>
  </si>
  <si>
    <t>010771.OF</t>
  </si>
  <si>
    <t>天弘国证消费100指数增强A</t>
  </si>
  <si>
    <t>010772.OF</t>
  </si>
  <si>
    <t>天弘国证消费100指数增强C</t>
  </si>
  <si>
    <t>010803.OF</t>
  </si>
  <si>
    <t>天弘庆享A</t>
  </si>
  <si>
    <t>010804.OF</t>
  </si>
  <si>
    <t>天弘庆享C</t>
  </si>
  <si>
    <t>010824.OF</t>
  </si>
  <si>
    <t>天弘创新成长A</t>
  </si>
  <si>
    <t>010825.OF</t>
  </si>
  <si>
    <t>天弘创新成长C</t>
  </si>
  <si>
    <t>010953.OF</t>
  </si>
  <si>
    <t>天弘国证A50A</t>
  </si>
  <si>
    <t>010954.OF</t>
  </si>
  <si>
    <t>天弘国证A50C</t>
  </si>
  <si>
    <t>010955.OF</t>
  </si>
  <si>
    <t>天弘中证智能汽车A</t>
  </si>
  <si>
    <t>010956.OF</t>
  </si>
  <si>
    <t>天弘中证智能汽车C</t>
  </si>
  <si>
    <t>011040.OF</t>
  </si>
  <si>
    <t>天弘国证生物医药A</t>
  </si>
  <si>
    <t>011041.OF</t>
  </si>
  <si>
    <t>天弘国证生物医药C</t>
  </si>
  <si>
    <t>011102.OF</t>
  </si>
  <si>
    <t>天弘中证光伏产业A</t>
  </si>
  <si>
    <t>011103.OF</t>
  </si>
  <si>
    <t>天弘中证光伏产业C</t>
  </si>
  <si>
    <t>159820.OF</t>
  </si>
  <si>
    <t>天弘中证500ETF</t>
  </si>
  <si>
    <t>159841.OF</t>
  </si>
  <si>
    <t>天弘中证全指证券公司ETF</t>
  </si>
  <si>
    <t>159857.OF</t>
  </si>
  <si>
    <t>天弘中证光伏产业ETF</t>
  </si>
  <si>
    <t>159977.OF</t>
  </si>
  <si>
    <t>天弘创业板ETF</t>
  </si>
  <si>
    <t>159997.OF</t>
  </si>
  <si>
    <t>天弘中证电子ETF</t>
  </si>
  <si>
    <t>159998.OF</t>
  </si>
  <si>
    <t>天弘中证计算机主题ETF</t>
  </si>
  <si>
    <t>164205.OF</t>
  </si>
  <si>
    <t>天弘文化新兴产业</t>
  </si>
  <si>
    <t>164206.OF</t>
  </si>
  <si>
    <t>天弘添利C</t>
  </si>
  <si>
    <t>164208.OF</t>
  </si>
  <si>
    <t>天弘丰利</t>
  </si>
  <si>
    <t>164210.OF</t>
  </si>
  <si>
    <t>天弘同利C</t>
  </si>
  <si>
    <t>420001.OF</t>
  </si>
  <si>
    <t>天弘精选</t>
  </si>
  <si>
    <t>展望2021年，随着疫苗的使用，疫情对经济的影响逐步减弱，整体宏观环境较大概率呈现为经济复苏持续向上，信贷环境逐步收紧。市场对于出口、地产和制造业并不悲观，分歧在于幅度。出口受两个力量作用：一方面是美国地产异常火爆，补库存有利于拉动我国地产后周期产品出口的持续强劲;另一方面是其他经济体逐步恢复后我国出口份额下行;出口将是全球总需求扩大和我国份额下降之间的赛跑。市场预测明年地产投资时多集中在竣工逻辑，实际地产前端依旧强劲，高频销售拿地依旧较高，土地溢价率重回高位。近几月极强的销售使得地产库存重新去化，这对2021年新开工有一定支撑。制造业资本开支周期已具备开启的必要条件，企业盈利改善明显，产能利用率处于高位。货币政策方面，全球经济复苏，大宗商品价格上涨可能会推动PPI显著上行，信贷环境将逐步收紧。但在“不急转弯”的政策基调下，我们认为2021年信用层面仍将保持对经济恢复的必要支持力度，融资环境不会骤然收紧。2021年信用收敛将会是结构性的，为了调结构、促转型、抑泡沫，预计将延续控制涉房信贷投放，将信贷资源向制造业倾斜，企业层面预计不会面临强烈的融资收缩。综上，我们认为国内经济的可持续性将超出市场预期，经济复苏动力或从目前地产投资为主逐步切换至消费、制造业投资为主，市场主线将从估值驱动转换为业绩兑现。股票投资最终还是要落地到所选择的企业，新冠疫情的出现加速了各行各业中落后企业的退出，真正优质的企业抓住了这次历史性的“机遇”，企业通过逆势扩张，市场份额进一步提升，这就意味着企业未来大概率可获得更多的超额利润。就投资策略而言，我们认为2021年仍有很大的不确定性，但应对短期不确定性最好的方法便是买入并长期持有竞争优势突出、盈利内生性韧性强的优质企业，从而争取获得长期、稳健、可解释的投资收益。</t>
  </si>
  <si>
    <t>420002.OF</t>
  </si>
  <si>
    <t>天弘永利债券A</t>
  </si>
  <si>
    <t>420003.OF</t>
  </si>
  <si>
    <t>天弘永定成长</t>
  </si>
  <si>
    <t>420005.OF</t>
  </si>
  <si>
    <t>天弘周期策略</t>
  </si>
  <si>
    <t>展望后续当全球疫情逐步受控后，市场有望开始在经济复苏方面进行更多的赋权。12月随着海外疫情出现一定反复，补库需求受到短期冲击，但应该看到随着疫苗落地需求端的持续改善仍是大方向。供给端经历了过去十年的资本开支低谷和供给侧改革，实际上出清的已经非常彻底。近期观察到很多工业品和周期品的涨价，我们认为这背后是有中长期的供需因素支撑的，而市场仍未进行充分定价。随着后疫情时代的来临，市场的极度结构分化行情也告一段落。我们认为后续纯粹的估值扩张难以继续，基本面的景气度改善和业绩的增长将占据更加重要的地位。在此背景下，产品组合配置思路为精选龙头，自下而上选择具备护城河和明显竞争优势的龙头企业，重点投向了保险、新材料、石油化工、汽车等方向。以保险为例，商业模式符合价值投资，PEV处于历史低位，保费改善和开门红有望助力保险龙头迎来修复。</t>
  </si>
  <si>
    <t>420006.OF</t>
  </si>
  <si>
    <t>天弘现金A</t>
  </si>
  <si>
    <t>420008.OF</t>
  </si>
  <si>
    <t>天弘债券型发起式A</t>
  </si>
  <si>
    <t>420009.OF</t>
  </si>
  <si>
    <t>天弘安康颐养A</t>
  </si>
</sst>
</file>

<file path=xl/styles.xml><?xml version="1.0" encoding="utf-8"?>
<styleSheet xmlns="http://schemas.openxmlformats.org/spreadsheetml/2006/main">
  <numFmts count="6">
    <numFmt numFmtId="42" formatCode="_ &quot;￥&quot;* #,##0_ ;_ &quot;￥&quot;* \-#,##0_ ;_ &quot;￥&quot;* &quot;-&quot;_ ;_ @_ "/>
    <numFmt numFmtId="41" formatCode="_ * #,##0_ ;_ * \-#,##0_ ;_ * &quot;-&quot;_ ;_ @_ "/>
    <numFmt numFmtId="43" formatCode="_ * #,##0.00_ ;_ * \-#,##0.00_ ;_ * &quot;-&quot;??_ ;_ @_ "/>
    <numFmt numFmtId="176" formatCode="yyyy\-mm\-dd"/>
    <numFmt numFmtId="177" formatCode="###,###,###,###,###,##0.0000"/>
    <numFmt numFmtId="44" formatCode="_ &quot;￥&quot;* #,##0.00_ ;_ &quot;￥&quot;* \-#,##0.00_ ;_ &quot;￥&quot;* &quot;-&quot;??_ ;_ @_ "/>
  </numFmts>
  <fonts count="20">
    <font>
      <sz val="11"/>
      <color theme="1"/>
      <name val="宋体"/>
      <charset val="134"/>
      <scheme val="minor"/>
    </font>
    <font>
      <sz val="11"/>
      <color rgb="FFFA7D00"/>
      <name val="宋体"/>
      <charset val="0"/>
      <scheme val="minor"/>
    </font>
    <font>
      <b/>
      <sz val="11"/>
      <color rgb="FFFFFFFF"/>
      <name val="宋体"/>
      <charset val="0"/>
      <scheme val="minor"/>
    </font>
    <font>
      <sz val="11"/>
      <color rgb="FF9C0006"/>
      <name val="宋体"/>
      <charset val="0"/>
      <scheme val="minor"/>
    </font>
    <font>
      <b/>
      <sz val="11"/>
      <color rgb="FF3F3F3F"/>
      <name val="宋体"/>
      <charset val="0"/>
      <scheme val="minor"/>
    </font>
    <font>
      <u/>
      <sz val="11"/>
      <color rgb="FF0000FF"/>
      <name val="宋体"/>
      <charset val="0"/>
      <scheme val="minor"/>
    </font>
    <font>
      <sz val="11"/>
      <color rgb="FF3F3F76"/>
      <name val="宋体"/>
      <charset val="0"/>
      <scheme val="minor"/>
    </font>
    <font>
      <b/>
      <sz val="11"/>
      <color theme="1"/>
      <name val="宋体"/>
      <charset val="0"/>
      <scheme val="minor"/>
    </font>
    <font>
      <u/>
      <sz val="11"/>
      <color rgb="FF800080"/>
      <name val="宋体"/>
      <charset val="0"/>
      <scheme val="minor"/>
    </font>
    <font>
      <sz val="11"/>
      <color theme="0"/>
      <name val="宋体"/>
      <charset val="0"/>
      <scheme val="minor"/>
    </font>
    <font>
      <sz val="11"/>
      <color theme="1"/>
      <name val="宋体"/>
      <charset val="0"/>
      <scheme val="minor"/>
    </font>
    <font>
      <b/>
      <sz val="13"/>
      <color theme="3"/>
      <name val="宋体"/>
      <charset val="134"/>
      <scheme val="minor"/>
    </font>
    <font>
      <b/>
      <sz val="15"/>
      <color theme="3"/>
      <name val="宋体"/>
      <charset val="134"/>
      <scheme val="minor"/>
    </font>
    <font>
      <b/>
      <sz val="11"/>
      <color theme="3"/>
      <name val="宋体"/>
      <charset val="134"/>
      <scheme val="minor"/>
    </font>
    <font>
      <b/>
      <sz val="11"/>
      <color rgb="FFFA7D00"/>
      <name val="宋体"/>
      <charset val="0"/>
      <scheme val="minor"/>
    </font>
    <font>
      <b/>
      <sz val="18"/>
      <color theme="3"/>
      <name val="宋体"/>
      <charset val="134"/>
      <scheme val="minor"/>
    </font>
    <font>
      <sz val="11"/>
      <color rgb="FFFF0000"/>
      <name val="宋体"/>
      <charset val="0"/>
      <scheme val="minor"/>
    </font>
    <font>
      <sz val="11"/>
      <color rgb="FF006100"/>
      <name val="宋体"/>
      <charset val="0"/>
      <scheme val="minor"/>
    </font>
    <font>
      <i/>
      <sz val="11"/>
      <color rgb="FF7F7F7F"/>
      <name val="宋体"/>
      <charset val="0"/>
      <scheme val="minor"/>
    </font>
    <font>
      <sz val="11"/>
      <color rgb="FF9C6500"/>
      <name val="宋体"/>
      <charset val="0"/>
      <scheme val="minor"/>
    </font>
  </fonts>
  <fills count="33">
    <fill>
      <patternFill patternType="none"/>
    </fill>
    <fill>
      <patternFill patternType="gray125"/>
    </fill>
    <fill>
      <patternFill patternType="solid">
        <fgColor rgb="FFA5A5A5"/>
        <bgColor indexed="64"/>
      </patternFill>
    </fill>
    <fill>
      <patternFill patternType="solid">
        <fgColor rgb="FFFFFFCC"/>
        <bgColor indexed="64"/>
      </patternFill>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theme="4"/>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rgb="FFFFEB9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6"/>
        <bgColor indexed="64"/>
      </patternFill>
    </fill>
    <fill>
      <patternFill patternType="solid">
        <fgColor theme="8"/>
        <bgColor indexed="64"/>
      </patternFill>
    </fill>
    <fill>
      <patternFill patternType="solid">
        <fgColor theme="9"/>
        <bgColor indexed="64"/>
      </patternFill>
    </fill>
    <fill>
      <patternFill patternType="solid">
        <fgColor theme="9" tint="0.599993896298105"/>
        <bgColor indexed="64"/>
      </patternFill>
    </fill>
  </fills>
  <borders count="9">
    <border>
      <left/>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0" borderId="0" applyNumberFormat="0" applyBorder="0" applyAlignment="0" applyProtection="0">
      <alignment vertical="center"/>
    </xf>
    <xf numFmtId="0" fontId="6" fillId="6"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8" borderId="0" applyNumberFormat="0" applyBorder="0" applyAlignment="0" applyProtection="0">
      <alignment vertical="center"/>
    </xf>
    <xf numFmtId="0" fontId="3" fillId="4" borderId="0" applyNumberFormat="0" applyBorder="0" applyAlignment="0" applyProtection="0">
      <alignment vertical="center"/>
    </xf>
    <xf numFmtId="43" fontId="0" fillId="0" borderId="0" applyFont="0" applyFill="0" applyBorder="0" applyAlignment="0" applyProtection="0">
      <alignment vertical="center"/>
    </xf>
    <xf numFmtId="0" fontId="9" fillId="12"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3" borderId="3" applyNumberFormat="0" applyFont="0" applyAlignment="0" applyProtection="0">
      <alignment vertical="center"/>
    </xf>
    <xf numFmtId="0" fontId="9" fillId="13" borderId="0" applyNumberFormat="0" applyBorder="0" applyAlignment="0" applyProtection="0">
      <alignment vertical="center"/>
    </xf>
    <xf numFmtId="0" fontId="1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2" fillId="0" borderId="7" applyNumberFormat="0" applyFill="0" applyAlignment="0" applyProtection="0">
      <alignment vertical="center"/>
    </xf>
    <xf numFmtId="0" fontId="11" fillId="0" borderId="7" applyNumberFormat="0" applyFill="0" applyAlignment="0" applyProtection="0">
      <alignment vertical="center"/>
    </xf>
    <xf numFmtId="0" fontId="9" fillId="16" borderId="0" applyNumberFormat="0" applyBorder="0" applyAlignment="0" applyProtection="0">
      <alignment vertical="center"/>
    </xf>
    <xf numFmtId="0" fontId="13" fillId="0" borderId="8" applyNumberFormat="0" applyFill="0" applyAlignment="0" applyProtection="0">
      <alignment vertical="center"/>
    </xf>
    <xf numFmtId="0" fontId="9" fillId="17" borderId="0" applyNumberFormat="0" applyBorder="0" applyAlignment="0" applyProtection="0">
      <alignment vertical="center"/>
    </xf>
    <xf numFmtId="0" fontId="4" fillId="5" borderId="4" applyNumberFormat="0" applyAlignment="0" applyProtection="0">
      <alignment vertical="center"/>
    </xf>
    <xf numFmtId="0" fontId="14" fillId="5" borderId="5" applyNumberFormat="0" applyAlignment="0" applyProtection="0">
      <alignment vertical="center"/>
    </xf>
    <xf numFmtId="0" fontId="2" fillId="2" borderId="2" applyNumberFormat="0" applyAlignment="0" applyProtection="0">
      <alignment vertical="center"/>
    </xf>
    <xf numFmtId="0" fontId="10" fillId="18" borderId="0" applyNumberFormat="0" applyBorder="0" applyAlignment="0" applyProtection="0">
      <alignment vertical="center"/>
    </xf>
    <xf numFmtId="0" fontId="9" fillId="20" borderId="0" applyNumberFormat="0" applyBorder="0" applyAlignment="0" applyProtection="0">
      <alignment vertical="center"/>
    </xf>
    <xf numFmtId="0" fontId="1" fillId="0" borderId="1" applyNumberFormat="0" applyFill="0" applyAlignment="0" applyProtection="0">
      <alignment vertical="center"/>
    </xf>
    <xf numFmtId="0" fontId="7" fillId="0" borderId="6" applyNumberFormat="0" applyFill="0" applyAlignment="0" applyProtection="0">
      <alignment vertical="center"/>
    </xf>
    <xf numFmtId="0" fontId="17" fillId="14" borderId="0" applyNumberFormat="0" applyBorder="0" applyAlignment="0" applyProtection="0">
      <alignment vertical="center"/>
    </xf>
    <xf numFmtId="0" fontId="19" fillId="15" borderId="0" applyNumberFormat="0" applyBorder="0" applyAlignment="0" applyProtection="0">
      <alignment vertical="center"/>
    </xf>
    <xf numFmtId="0" fontId="10" fillId="9" borderId="0" applyNumberFormat="0" applyBorder="0" applyAlignment="0" applyProtection="0">
      <alignment vertical="center"/>
    </xf>
    <xf numFmtId="0" fontId="9" fillId="7" borderId="0" applyNumberFormat="0" applyBorder="0" applyAlignment="0" applyProtection="0">
      <alignment vertical="center"/>
    </xf>
    <xf numFmtId="0" fontId="10" fillId="22" borderId="0" applyNumberFormat="0" applyBorder="0" applyAlignment="0" applyProtection="0">
      <alignment vertical="center"/>
    </xf>
    <xf numFmtId="0" fontId="10" fillId="24" borderId="0" applyNumberFormat="0" applyBorder="0" applyAlignment="0" applyProtection="0">
      <alignment vertical="center"/>
    </xf>
    <xf numFmtId="0" fontId="10" fillId="26" borderId="0" applyNumberFormat="0" applyBorder="0" applyAlignment="0" applyProtection="0">
      <alignment vertical="center"/>
    </xf>
    <xf numFmtId="0" fontId="10" fillId="27" borderId="0" applyNumberFormat="0" applyBorder="0" applyAlignment="0" applyProtection="0">
      <alignment vertical="center"/>
    </xf>
    <xf numFmtId="0" fontId="9" fillId="29" borderId="0" applyNumberFormat="0" applyBorder="0" applyAlignment="0" applyProtection="0">
      <alignment vertical="center"/>
    </xf>
    <xf numFmtId="0" fontId="9" fillId="28" borderId="0" applyNumberFormat="0" applyBorder="0" applyAlignment="0" applyProtection="0">
      <alignment vertical="center"/>
    </xf>
    <xf numFmtId="0" fontId="10" fillId="21" borderId="0" applyNumberFormat="0" applyBorder="0" applyAlignment="0" applyProtection="0">
      <alignment vertical="center"/>
    </xf>
    <xf numFmtId="0" fontId="10" fillId="19" borderId="0" applyNumberFormat="0" applyBorder="0" applyAlignment="0" applyProtection="0">
      <alignment vertical="center"/>
    </xf>
    <xf numFmtId="0" fontId="9" fillId="30" borderId="0" applyNumberFormat="0" applyBorder="0" applyAlignment="0" applyProtection="0">
      <alignment vertical="center"/>
    </xf>
    <xf numFmtId="0" fontId="10" fillId="11" borderId="0" applyNumberFormat="0" applyBorder="0" applyAlignment="0" applyProtection="0">
      <alignment vertical="center"/>
    </xf>
    <xf numFmtId="0" fontId="9" fillId="25" borderId="0" applyNumberFormat="0" applyBorder="0" applyAlignment="0" applyProtection="0">
      <alignment vertical="center"/>
    </xf>
    <xf numFmtId="0" fontId="9" fillId="31" borderId="0" applyNumberFormat="0" applyBorder="0" applyAlignment="0" applyProtection="0">
      <alignment vertical="center"/>
    </xf>
    <xf numFmtId="0" fontId="10" fillId="32" borderId="0" applyNumberFormat="0" applyBorder="0" applyAlignment="0" applyProtection="0">
      <alignment vertical="center"/>
    </xf>
    <xf numFmtId="0" fontId="9" fillId="23" borderId="0" applyNumberFormat="0" applyBorder="0" applyAlignment="0" applyProtection="0">
      <alignment vertical="center"/>
    </xf>
  </cellStyleXfs>
  <cellXfs count="6">
    <xf numFmtId="0" fontId="0" fillId="0" borderId="0" xfId="0">
      <alignment vertical="center"/>
    </xf>
    <xf numFmtId="177" fontId="0" fillId="0" borderId="0" xfId="0" applyNumberFormat="1">
      <alignment vertical="center"/>
    </xf>
    <xf numFmtId="177" fontId="0" fillId="0" borderId="0" xfId="0" applyNumberFormat="1" applyAlignment="1">
      <alignment vertical="center" wrapText="1"/>
    </xf>
    <xf numFmtId="177" fontId="0" fillId="0" borderId="0" xfId="0" applyNumberFormat="1" applyAlignment="1">
      <alignment horizontal="right" vertical="center"/>
    </xf>
    <xf numFmtId="176" fontId="0" fillId="0" borderId="0" xfId="0" applyNumberFormat="1" applyAlignment="1">
      <alignment horizontal="right" vertical="center"/>
    </xf>
    <xf numFmtId="0" fontId="0" fillId="0" borderId="0" xfId="0" applyNumberFormat="1" applyAlignment="1">
      <alignment horizontal="righ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62"/>
  <sheetViews>
    <sheetView tabSelected="1" workbookViewId="0">
      <pane xSplit="2" ySplit="1" topLeftCell="C2" activePane="bottomRight" state="frozen"/>
      <selection/>
      <selection pane="topRight"/>
      <selection pane="bottomLeft"/>
      <selection pane="bottomRight" activeCell="C2" sqref="C2"/>
    </sheetView>
  </sheetViews>
  <sheetFormatPr defaultColWidth="8.88888888888889" defaultRowHeight="14.4"/>
  <cols>
    <col min="1" max="1" width="16.4444444444444" customWidth="1"/>
    <col min="2" max="2" width="29.8888888888889" customWidth="1"/>
    <col min="3" max="3" width="8.77777777777778" customWidth="1"/>
    <col min="4" max="4" width="11.8888888888889" customWidth="1"/>
    <col min="5" max="5" width="13" customWidth="1"/>
    <col min="6" max="6" width="23.1111111111111" customWidth="1"/>
    <col min="7" max="7" width="8.77777777777778" customWidth="1"/>
    <col min="8" max="8" width="13" customWidth="1"/>
    <col min="9" max="10" width="8.77777777777778" customWidth="1"/>
    <col min="11" max="12" width="9.66666666666667" customWidth="1"/>
    <col min="13" max="13" width="8.77777777777778" customWidth="1"/>
    <col min="14" max="14" width="13" customWidth="1"/>
    <col min="15" max="21" width="8.77777777777778" customWidth="1"/>
    <col min="22" max="24" width="9.66666666666667" customWidth="1"/>
    <col min="25" max="25" width="13" customWidth="1"/>
    <col min="26" max="27" width="9.66666666666667" customWidth="1"/>
    <col min="28" max="28" width="255.777777777778" customWidth="1"/>
  </cols>
  <sheetData>
    <row r="1" ht="95" customHeight="1" spans="1:31">
      <c r="A1" s="1" t="s">
        <v>0</v>
      </c>
      <c r="B1" s="1" t="s">
        <v>1</v>
      </c>
      <c r="C1" s="2" t="s">
        <v>2</v>
      </c>
      <c r="D1" s="1" t="s">
        <v>3</v>
      </c>
      <c r="E1" s="2"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1"/>
      <c r="AD1" s="1"/>
      <c r="AE1" s="1"/>
    </row>
    <row r="2" spans="1:31">
      <c r="A2" s="1" t="s">
        <v>28</v>
      </c>
      <c r="B2" s="1" t="s">
        <v>29</v>
      </c>
      <c r="C2" s="3">
        <f>WSS(A2:A162,"f_info_existingyear","WssConvert=0","cols=1;rows=161")</f>
        <v>7.7013698630137</v>
      </c>
      <c r="D2" s="4">
        <f>WSS(A2:A162,"f_info_setupdate","WssConvert=0","cols=1;rows=161")</f>
        <v>41423</v>
      </c>
      <c r="E2" s="3">
        <f>WSS(A2:A162,"f_netasset_total","tradeDate={S_cal_date(now(),0,D,0)}","WssConvert=0","WssDivide=8","cols=1;rows=161")</f>
        <v>11908.1631797666</v>
      </c>
      <c r="F2" s="5" t="str">
        <f>WSS(A2:A162,"f_info_investtype","WssConvert=0","cols=1;rows=161")</f>
        <v>货币市场型基金</v>
      </c>
      <c r="G2" s="3">
        <f>WSS(A2:A162,"f_return_ytd","annualized=0","tradeDate={S_cal_date(now(),0,D,0)}","WssConvert=0","cols=1;rows=161")</f>
        <v>0.220960301947745</v>
      </c>
      <c r="H2" s="3">
        <f>WSS(A2:A162,"f_return_1y","annualized=0","tradeDate={S_cal_date(now(),0,D,0)}","WssConvert=0","cols=1;rows=161")</f>
        <v>1.82135390021913</v>
      </c>
      <c r="I2" s="3">
        <f>WSS(A2:A162,"f_nav_periodreturnrankingper","startDate={S_cal_date(enddate,-1,Y,0)}","endDate={S_cal_date(now(),0,D,0)}","fundType=3","WssConvert=0","cols=1;rows=161")</f>
        <v>83.808095952024</v>
      </c>
      <c r="J2" s="3">
        <f>WSS(A2:A162,"f_risk_returnyearly","startDate=20160201","endDate=s_trade_date(windcode,now(),0)","period=2","returnType=1","WssConvert=0","cols=1;rows=161")</f>
        <v>2.02874414095822</v>
      </c>
      <c r="K2" s="3">
        <f>WSS(A2:A162,"f_risk_maxdownside","startDate=20160201","endDate={S_cal_date(now(),0,D,0)}","WssConvert=0","cols=1;rows=161")</f>
        <v>0</v>
      </c>
      <c r="L2" s="3">
        <f>WSS(A2:A162,"f_risk_siml_avgmaxdownside","startDate=20160201","endDate=s_trade_date(windcode,now(),0)","fundType=3","WssConvert=0","cols=1;rows=161")</f>
        <v>-0.00028516745536103</v>
      </c>
      <c r="M2" s="3" t="str">
        <f>WSS(A2:A162,"f_risk_calmar","startDate=20160201","endDate={S_cal_date(now(),0,D,0)}","WssConvert=0","cols=1;rows=161")</f>
        <v/>
      </c>
      <c r="N2" s="3">
        <f>WSS(A2:A162,"f_risk_sharpe","startDate=20160201","endDate=s_trade_date(windcode,now(),0)","period=2","returnType=1","riskFreeRate=1","WssConvert=0","cols=1;rows=161")</f>
        <v>0.736986769188807</v>
      </c>
      <c r="O2" s="3">
        <f>WSS(A2:A162,"f_risk_siml_avgsharpe","startDate=20160201","endDate=s_trade_date(windcode,now(),0)","period=2","returnType=1","riskFreeRate=1","fundType=3","WssConvert=0","cols=1;rows=161")</f>
        <v>0.820170542538989</v>
      </c>
      <c r="P2" s="3">
        <f>WSS(A2:A162,"f_prt_stocktonav","rptDate=20180630","WssConvert=0","cols=1;rows=161")</f>
        <v>0</v>
      </c>
      <c r="Q2" s="3">
        <f>WSS(A2:A162,"f_prt_stocktonav","rptDate=20181231","WssConvert=0","cols=1;rows=161")</f>
        <v>0</v>
      </c>
      <c r="R2" s="3">
        <f>WSS(A2:A162,"f_prt_stocktonav","rptDate=20190630","WssConvert=0","cols=1;rows=161")</f>
        <v>0</v>
      </c>
      <c r="S2" s="3">
        <f>WSS(A2:A162,"f_prt_stocktonav","rptDate=20191231","WssConvert=0","cols=1;rows=161")</f>
        <v>0</v>
      </c>
      <c r="T2" s="3">
        <f>WSS(A2:A162,"f_prt_stocktonav","rptDate=20200630","WssConvert=0","cols=1;rows=161")</f>
        <v>0</v>
      </c>
      <c r="U2" s="3">
        <f>WSS(A2:A162,"f_prt_stocktonav","rptDate=20201231","WssConvert=0","cols=1;rows=161")</f>
        <v>0</v>
      </c>
      <c r="V2" s="3" t="str">
        <f>WSS(A2:A162,"f_prt_topnstocktostock","rptDate=20180630","order=10","WssConvert=0","cols=1;rows=161")</f>
        <v/>
      </c>
      <c r="W2" s="3" t="str">
        <f>WSS(A2:A162,"f_prt_topnstocktostock","rptDate=20181231","order=10","WssConvert=0","cols=1;rows=161")</f>
        <v/>
      </c>
      <c r="X2" s="3" t="str">
        <f>WSS(A2:A162,"f_prt_topnstocktostock","rptDate=20190630","order=10","WssConvert=0","cols=1;rows=161")</f>
        <v/>
      </c>
      <c r="Y2" s="3" t="str">
        <f>WSS(A2:A162,"f_prt_topnstocktostock","rptDate=20191231","order=10","WssConvert=0","cols=1;rows=161")</f>
        <v/>
      </c>
      <c r="Z2" s="3" t="str">
        <f>WSS(A2:A162,"f_prt_topnstocktostock","rptDate=20200630","order=10","WssConvert=0","cols=1;rows=161")</f>
        <v/>
      </c>
      <c r="AA2" s="3" t="str">
        <f>WSS(A2:A162,"f_prt_topnstocktostock","rptDate=20201231","order=10","WssConvert=0","cols=1;rows=161")</f>
        <v/>
      </c>
      <c r="AB2" s="5" t="str">
        <f>WSS(A2:A162,"f_info_marketoutlook","reportDateType=4","year=2020","WssConvert=0","cols=1;rows=161")</f>
        <v/>
      </c>
      <c r="AC2" s="1"/>
      <c r="AD2" s="1"/>
      <c r="AE2" s="1"/>
    </row>
    <row r="3" spans="1:31">
      <c r="A3" s="1" t="s">
        <v>30</v>
      </c>
      <c r="B3" s="1" t="s">
        <v>31</v>
      </c>
      <c r="C3" s="3">
        <v>7.56164383561644</v>
      </c>
      <c r="D3" s="4">
        <v>41474</v>
      </c>
      <c r="E3" s="3">
        <v>1.8501878812</v>
      </c>
      <c r="F3" s="5" t="s">
        <v>32</v>
      </c>
      <c r="G3" s="3">
        <v>-1.63315479848977</v>
      </c>
      <c r="H3" s="3">
        <v>-3.04630030289917</v>
      </c>
      <c r="I3" s="3">
        <v>99.3212669683258</v>
      </c>
      <c r="J3" s="3">
        <v>3.22341372267725</v>
      </c>
      <c r="K3" s="3">
        <v>-6.44676409185803</v>
      </c>
      <c r="L3" s="3">
        <v>-3.81442763169767</v>
      </c>
      <c r="M3" s="3">
        <v>0.484810255283555</v>
      </c>
      <c r="N3" s="3">
        <v>0.101523087772154</v>
      </c>
      <c r="O3" s="3">
        <v>0.161518240297184</v>
      </c>
      <c r="P3" s="3">
        <v>0</v>
      </c>
      <c r="Q3" s="3">
        <v>0</v>
      </c>
      <c r="R3" s="3">
        <v>0</v>
      </c>
      <c r="S3" s="3">
        <v>0</v>
      </c>
      <c r="T3" s="3">
        <v>0</v>
      </c>
      <c r="U3" s="3">
        <v>0</v>
      </c>
      <c r="V3" s="3"/>
      <c r="W3" s="3"/>
      <c r="X3" s="3"/>
      <c r="Y3" s="3"/>
      <c r="Z3" s="3"/>
      <c r="AA3" s="3"/>
      <c r="AB3" s="5"/>
      <c r="AC3" s="1"/>
      <c r="AD3" s="1"/>
      <c r="AE3" s="1"/>
    </row>
    <row r="4" spans="1:31">
      <c r="A4" s="1" t="s">
        <v>33</v>
      </c>
      <c r="B4" s="1" t="s">
        <v>34</v>
      </c>
      <c r="C4" s="3">
        <v>7.56164383561644</v>
      </c>
      <c r="D4" s="4">
        <v>41474</v>
      </c>
      <c r="E4" s="3">
        <v>1.8501878812</v>
      </c>
      <c r="F4" s="5" t="s">
        <v>32</v>
      </c>
      <c r="G4" s="3">
        <v>-1.67203147353362</v>
      </c>
      <c r="H4" s="3">
        <v>-3.43343870741132</v>
      </c>
      <c r="I4" s="3">
        <v>99.4343891402715</v>
      </c>
      <c r="J4" s="3">
        <v>2.80235784308476</v>
      </c>
      <c r="K4" s="3">
        <v>-6.7339496225935</v>
      </c>
      <c r="L4" s="3">
        <v>-3.81442763169767</v>
      </c>
      <c r="M4" s="3">
        <v>0.402847604463764</v>
      </c>
      <c r="N4" s="3">
        <v>0.0768191897744879</v>
      </c>
      <c r="O4" s="3">
        <v>0.161518240297184</v>
      </c>
      <c r="P4" s="3">
        <v>0</v>
      </c>
      <c r="Q4" s="3">
        <v>0</v>
      </c>
      <c r="R4" s="3">
        <v>0</v>
      </c>
      <c r="S4" s="3">
        <v>0</v>
      </c>
      <c r="T4" s="3">
        <v>0</v>
      </c>
      <c r="U4" s="3">
        <v>0</v>
      </c>
      <c r="V4" s="3"/>
      <c r="W4" s="3"/>
      <c r="X4" s="3"/>
      <c r="Y4" s="3"/>
      <c r="Z4" s="3"/>
      <c r="AA4" s="3"/>
      <c r="AB4" s="5"/>
      <c r="AC4" s="1"/>
      <c r="AD4" s="1"/>
      <c r="AE4" s="1"/>
    </row>
    <row r="5" spans="1:31">
      <c r="A5" s="1" t="s">
        <v>35</v>
      </c>
      <c r="B5" s="1" t="s">
        <v>36</v>
      </c>
      <c r="C5" s="3">
        <v>7.41369863013699</v>
      </c>
      <c r="D5" s="4">
        <v>41528</v>
      </c>
      <c r="E5" s="3">
        <v>21.0799870483</v>
      </c>
      <c r="F5" s="5" t="s">
        <v>37</v>
      </c>
      <c r="G5" s="3">
        <v>-0.0550401006447666</v>
      </c>
      <c r="H5" s="3">
        <v>1.28286852589642</v>
      </c>
      <c r="I5" s="3">
        <v>86.6037735849057</v>
      </c>
      <c r="J5" s="3">
        <v>2.26544888566325</v>
      </c>
      <c r="K5" s="3">
        <v>-3.95545314900154</v>
      </c>
      <c r="L5" s="3">
        <v>-8.90894607810181</v>
      </c>
      <c r="M5" s="3">
        <v>0.56199520184518</v>
      </c>
      <c r="N5" s="3">
        <v>0.0478488276274867</v>
      </c>
      <c r="O5" s="3">
        <v>0.0934208465424446</v>
      </c>
      <c r="P5" s="3">
        <v>6.70233964920044</v>
      </c>
      <c r="Q5" s="3">
        <v>0</v>
      </c>
      <c r="R5" s="3">
        <v>0</v>
      </c>
      <c r="S5" s="3">
        <v>0</v>
      </c>
      <c r="T5" s="3">
        <v>0</v>
      </c>
      <c r="U5" s="3">
        <v>0</v>
      </c>
      <c r="V5" s="3">
        <v>100</v>
      </c>
      <c r="W5" s="3"/>
      <c r="X5" s="3"/>
      <c r="Y5" s="3"/>
      <c r="Z5" s="3"/>
      <c r="AA5" s="3"/>
      <c r="AB5" s="5"/>
      <c r="AC5" s="1"/>
      <c r="AD5" s="1"/>
      <c r="AE5" s="1"/>
    </row>
    <row r="6" spans="1:31">
      <c r="A6" s="1" t="s">
        <v>38</v>
      </c>
      <c r="B6" s="1" t="s">
        <v>39</v>
      </c>
      <c r="C6" s="3">
        <v>6.90958904109589</v>
      </c>
      <c r="D6" s="4">
        <v>41712</v>
      </c>
      <c r="E6" s="3">
        <v>7.6660420668</v>
      </c>
      <c r="F6" s="5" t="s">
        <v>40</v>
      </c>
      <c r="G6" s="3">
        <v>1.35048231511255</v>
      </c>
      <c r="H6" s="3">
        <v>17.0876671619614</v>
      </c>
      <c r="I6" s="3">
        <v>79.5659078877713</v>
      </c>
      <c r="J6" s="3">
        <v>8.06164073827416</v>
      </c>
      <c r="K6" s="3">
        <v>-3.04347826086956</v>
      </c>
      <c r="L6" s="3">
        <v>-22.9031625452683</v>
      </c>
      <c r="M6" s="3">
        <v>2.56013712501338</v>
      </c>
      <c r="N6" s="3">
        <v>0.255164793006053</v>
      </c>
      <c r="O6" s="3">
        <v>0.138130431345776</v>
      </c>
      <c r="P6" s="3">
        <v>10.297327041626</v>
      </c>
      <c r="Q6" s="3">
        <v>2.48214793205261</v>
      </c>
      <c r="R6" s="3">
        <v>15.4247951507568</v>
      </c>
      <c r="S6" s="3">
        <v>16.3768653869629</v>
      </c>
      <c r="T6" s="3">
        <v>21.3825550079346</v>
      </c>
      <c r="U6" s="3">
        <v>19.4104633331299</v>
      </c>
      <c r="V6" s="3">
        <v>100</v>
      </c>
      <c r="W6" s="3">
        <v>100</v>
      </c>
      <c r="X6" s="3">
        <v>94.1734625666208</v>
      </c>
      <c r="Y6" s="3">
        <v>90.0223368075613</v>
      </c>
      <c r="Z6" s="3">
        <v>67.0297301426827</v>
      </c>
      <c r="AA6" s="3">
        <v>66.1506589963974</v>
      </c>
      <c r="AB6" s="5"/>
      <c r="AC6" s="1"/>
      <c r="AD6" s="1"/>
      <c r="AE6" s="1"/>
    </row>
    <row r="7" spans="1:31">
      <c r="A7" s="1" t="s">
        <v>41</v>
      </c>
      <c r="B7" s="1" t="s">
        <v>42</v>
      </c>
      <c r="C7" s="3">
        <v>3.36986301369863</v>
      </c>
      <c r="D7" s="4">
        <v>43004</v>
      </c>
      <c r="E7" s="3">
        <v>126.7558883569</v>
      </c>
      <c r="F7" s="5" t="s">
        <v>32</v>
      </c>
      <c r="G7" s="3">
        <v>-0.379931807111543</v>
      </c>
      <c r="H7" s="3">
        <v>1.10659781794565</v>
      </c>
      <c r="I7" s="3">
        <v>79.5248868778281</v>
      </c>
      <c r="J7" s="3"/>
      <c r="K7" s="3">
        <v>-3.660797034291</v>
      </c>
      <c r="L7" s="3"/>
      <c r="M7" s="3"/>
      <c r="N7" s="3">
        <v>0.19274470102256</v>
      </c>
      <c r="O7" s="3"/>
      <c r="P7" s="3">
        <v>0</v>
      </c>
      <c r="Q7" s="3">
        <v>0</v>
      </c>
      <c r="R7" s="3">
        <v>0</v>
      </c>
      <c r="S7" s="3">
        <v>0</v>
      </c>
      <c r="T7" s="3">
        <v>0</v>
      </c>
      <c r="U7" s="3">
        <v>0</v>
      </c>
      <c r="V7" s="3"/>
      <c r="W7" s="3"/>
      <c r="X7" s="3"/>
      <c r="Y7" s="3"/>
      <c r="Z7" s="3"/>
      <c r="AA7" s="3"/>
      <c r="AB7" s="5"/>
      <c r="AC7" s="1"/>
      <c r="AD7" s="1"/>
      <c r="AE7" s="1"/>
    </row>
    <row r="8" spans="1:31">
      <c r="A8" s="1" t="s">
        <v>43</v>
      </c>
      <c r="B8" s="1" t="s">
        <v>44</v>
      </c>
      <c r="C8" s="3">
        <v>6.32054794520548</v>
      </c>
      <c r="D8" s="4">
        <v>41927</v>
      </c>
      <c r="E8" s="3">
        <v>129.4544599689</v>
      </c>
      <c r="F8" s="5" t="s">
        <v>45</v>
      </c>
      <c r="G8" s="3">
        <v>0.228005299695252</v>
      </c>
      <c r="H8" s="3">
        <v>1.96164064046464</v>
      </c>
      <c r="I8" s="3">
        <v>66.7166416791604</v>
      </c>
      <c r="J8" s="3">
        <v>2.11965207782063</v>
      </c>
      <c r="K8" s="3">
        <v>0</v>
      </c>
      <c r="L8" s="3">
        <v>-0.00028516745536103</v>
      </c>
      <c r="M8" s="3"/>
      <c r="N8" s="3">
        <v>0.782515034116356</v>
      </c>
      <c r="O8" s="3">
        <v>0.820170542538989</v>
      </c>
      <c r="P8" s="3">
        <v>0</v>
      </c>
      <c r="Q8" s="3">
        <v>0</v>
      </c>
      <c r="R8" s="3">
        <v>0</v>
      </c>
      <c r="S8" s="3">
        <v>0</v>
      </c>
      <c r="T8" s="3">
        <v>0</v>
      </c>
      <c r="U8" s="3">
        <v>0</v>
      </c>
      <c r="V8" s="3"/>
      <c r="W8" s="3"/>
      <c r="X8" s="3"/>
      <c r="Y8" s="3"/>
      <c r="Z8" s="3"/>
      <c r="AA8" s="3"/>
      <c r="AB8" s="5"/>
      <c r="AC8" s="1"/>
      <c r="AD8" s="1"/>
      <c r="AE8" s="1"/>
    </row>
    <row r="9" spans="1:31">
      <c r="A9" s="1" t="s">
        <v>46</v>
      </c>
      <c r="B9" s="1" t="s">
        <v>47</v>
      </c>
      <c r="C9" s="3">
        <v>6.05479452054795</v>
      </c>
      <c r="D9" s="4">
        <v>42024</v>
      </c>
      <c r="E9" s="3">
        <v>63.8469029048</v>
      </c>
      <c r="F9" s="5" t="s">
        <v>48</v>
      </c>
      <c r="G9" s="3">
        <v>4.95183162545254</v>
      </c>
      <c r="H9" s="3">
        <v>43.249581239531</v>
      </c>
      <c r="I9" s="3">
        <v>36.231884057971</v>
      </c>
      <c r="J9" s="3">
        <v>17.1324199697932</v>
      </c>
      <c r="K9" s="3">
        <v>-29.5385097547599</v>
      </c>
      <c r="L9" s="3">
        <v>-35.7912578032571</v>
      </c>
      <c r="M9" s="3">
        <v>0.508493732705075</v>
      </c>
      <c r="N9" s="3">
        <v>0.114929516863547</v>
      </c>
      <c r="O9" s="3">
        <v>0.0837020881433425</v>
      </c>
      <c r="P9" s="3">
        <v>92.2023544311523</v>
      </c>
      <c r="Q9" s="3">
        <v>93.474609375</v>
      </c>
      <c r="R9" s="3">
        <v>94.6572875976562</v>
      </c>
      <c r="S9" s="3">
        <v>4.52927160263062</v>
      </c>
      <c r="T9" s="3">
        <v>3.11720728874207</v>
      </c>
      <c r="U9" s="3">
        <v>3.09904217720032</v>
      </c>
      <c r="V9" s="3">
        <v>24.0401777188755</v>
      </c>
      <c r="W9" s="3">
        <v>24.1695777912261</v>
      </c>
      <c r="X9" s="3">
        <v>27.5894832123996</v>
      </c>
      <c r="Y9" s="3">
        <v>26.2066470280092</v>
      </c>
      <c r="Z9" s="3">
        <v>24.912096545932</v>
      </c>
      <c r="AA9" s="3">
        <v>25.4320383413869</v>
      </c>
      <c r="AB9" s="5"/>
      <c r="AC9" s="1"/>
      <c r="AD9" s="1"/>
      <c r="AE9" s="1"/>
    </row>
    <row r="10" spans="1:31">
      <c r="A10" s="1" t="s">
        <v>49</v>
      </c>
      <c r="B10" s="1" t="s">
        <v>50</v>
      </c>
      <c r="C10" s="3">
        <v>6.05479452054795</v>
      </c>
      <c r="D10" s="4">
        <v>42024</v>
      </c>
      <c r="E10" s="3">
        <v>23.9683834442</v>
      </c>
      <c r="F10" s="5" t="s">
        <v>48</v>
      </c>
      <c r="G10" s="3">
        <v>-1.71775898520085</v>
      </c>
      <c r="H10" s="3">
        <v>21.6684841875681</v>
      </c>
      <c r="I10" s="3">
        <v>68.3574879227053</v>
      </c>
      <c r="J10" s="3">
        <v>7.22379121481089</v>
      </c>
      <c r="K10" s="3">
        <v>-37.0988446726573</v>
      </c>
      <c r="L10" s="3">
        <v>-35.7912578032571</v>
      </c>
      <c r="M10" s="3">
        <v>0.134406927628397</v>
      </c>
      <c r="N10" s="3">
        <v>0.0380093377929644</v>
      </c>
      <c r="O10" s="3">
        <v>0.0837020881433425</v>
      </c>
      <c r="P10" s="3">
        <v>91.4665069580078</v>
      </c>
      <c r="Q10" s="3">
        <v>92.3343048095703</v>
      </c>
      <c r="R10" s="3">
        <v>93.9156494140625</v>
      </c>
      <c r="S10" s="3">
        <v>94.4779815673828</v>
      </c>
      <c r="T10" s="3">
        <v>90.2101516723633</v>
      </c>
      <c r="U10" s="3">
        <v>4.51935529708862</v>
      </c>
      <c r="V10" s="3">
        <v>5.79664815157531</v>
      </c>
      <c r="W10" s="3">
        <v>5.09240468706553</v>
      </c>
      <c r="X10" s="3">
        <v>5.29729299525491</v>
      </c>
      <c r="Y10" s="3">
        <v>5.89095663811724</v>
      </c>
      <c r="Z10" s="3">
        <v>6.29941011946222</v>
      </c>
      <c r="AA10" s="3">
        <v>7.43084770712462</v>
      </c>
      <c r="AB10" s="5"/>
      <c r="AC10" s="1"/>
      <c r="AD10" s="1"/>
      <c r="AE10" s="1"/>
    </row>
    <row r="11" spans="1:31">
      <c r="A11" s="1" t="s">
        <v>51</v>
      </c>
      <c r="B11" s="1" t="s">
        <v>52</v>
      </c>
      <c r="C11" s="3">
        <v>5.9013698630137</v>
      </c>
      <c r="D11" s="4">
        <v>42080</v>
      </c>
      <c r="E11" s="3">
        <v>2.477153913</v>
      </c>
      <c r="F11" s="5" t="s">
        <v>40</v>
      </c>
      <c r="G11" s="3">
        <v>11.4462644826209</v>
      </c>
      <c r="H11" s="3">
        <v>88.7560618021879</v>
      </c>
      <c r="I11" s="3">
        <v>6.1937533086289</v>
      </c>
      <c r="J11" s="3">
        <v>24.526433176481</v>
      </c>
      <c r="K11" s="3">
        <v>-30.8792742498255</v>
      </c>
      <c r="L11" s="3">
        <v>-22.9031625452683</v>
      </c>
      <c r="M11" s="3">
        <v>0.70124189551272</v>
      </c>
      <c r="N11" s="3">
        <v>0.146222575179749</v>
      </c>
      <c r="O11" s="3">
        <v>0.138130431345776</v>
      </c>
      <c r="P11" s="3">
        <v>93.8357467651367</v>
      </c>
      <c r="Q11" s="3">
        <v>67.3823318481445</v>
      </c>
      <c r="R11" s="3">
        <v>85.2936706542969</v>
      </c>
      <c r="S11" s="3">
        <v>86.9315643310547</v>
      </c>
      <c r="T11" s="3">
        <v>87.4896011352539</v>
      </c>
      <c r="U11" s="3">
        <v>91.8503189086914</v>
      </c>
      <c r="V11" s="3">
        <v>61.1354813587627</v>
      </c>
      <c r="W11" s="3">
        <v>62.9337198198783</v>
      </c>
      <c r="X11" s="3">
        <v>64.164507328398</v>
      </c>
      <c r="Y11" s="3">
        <v>71.9602716276724</v>
      </c>
      <c r="Z11" s="3">
        <v>72.6984734828956</v>
      </c>
      <c r="AA11" s="3">
        <v>75.2946086900284</v>
      </c>
      <c r="AB11" s="5"/>
      <c r="AC11" s="1"/>
      <c r="AD11" s="1"/>
      <c r="AE11" s="1"/>
    </row>
    <row r="12" spans="1:31">
      <c r="A12" s="1" t="s">
        <v>53</v>
      </c>
      <c r="B12" s="1" t="s">
        <v>54</v>
      </c>
      <c r="C12" s="3">
        <v>5.7013698630137</v>
      </c>
      <c r="D12" s="4">
        <v>42153</v>
      </c>
      <c r="E12" s="3">
        <v>16.3192081723</v>
      </c>
      <c r="F12" s="5" t="s">
        <v>40</v>
      </c>
      <c r="G12" s="3">
        <v>-3.93099304780706</v>
      </c>
      <c r="H12" s="3">
        <v>7.44936162042814</v>
      </c>
      <c r="I12" s="3">
        <v>95.2885124404447</v>
      </c>
      <c r="J12" s="3">
        <v>18.2210638782935</v>
      </c>
      <c r="K12" s="3">
        <v>-34.1650671785029</v>
      </c>
      <c r="L12" s="3">
        <v>-22.9031625452683</v>
      </c>
      <c r="M12" s="3">
        <v>0.416061487852859</v>
      </c>
      <c r="N12" s="3">
        <v>0.0840006592260262</v>
      </c>
      <c r="O12" s="3">
        <v>0.138130431345776</v>
      </c>
      <c r="P12" s="3">
        <v>89.2085800170898</v>
      </c>
      <c r="Q12" s="3">
        <v>54.7790603637695</v>
      </c>
      <c r="R12" s="3">
        <v>89.9095993041992</v>
      </c>
      <c r="S12" s="3">
        <v>89.1390686035156</v>
      </c>
      <c r="T12" s="3">
        <v>93.6554412841797</v>
      </c>
      <c r="U12" s="3">
        <v>93.2590713500977</v>
      </c>
      <c r="V12" s="3">
        <v>49.0754270881142</v>
      </c>
      <c r="W12" s="3">
        <v>84.5661353145237</v>
      </c>
      <c r="X12" s="3">
        <v>70.0629225045252</v>
      </c>
      <c r="Y12" s="3">
        <v>58.1331089443403</v>
      </c>
      <c r="Z12" s="3">
        <v>61.6702377944957</v>
      </c>
      <c r="AA12" s="3">
        <v>60.0065332230004</v>
      </c>
      <c r="AB12" s="5"/>
      <c r="AC12" s="1"/>
      <c r="AD12" s="1"/>
      <c r="AE12" s="1"/>
    </row>
    <row r="13" spans="1:31">
      <c r="A13" s="1" t="s">
        <v>55</v>
      </c>
      <c r="B13" s="1" t="s">
        <v>56</v>
      </c>
      <c r="C13" s="3">
        <v>5.78356164383562</v>
      </c>
      <c r="D13" s="4">
        <v>42123</v>
      </c>
      <c r="E13" s="3">
        <v>5.6813788699</v>
      </c>
      <c r="F13" s="5" t="s">
        <v>40</v>
      </c>
      <c r="G13" s="3">
        <v>1.97602850664075</v>
      </c>
      <c r="H13" s="3">
        <v>26.1521199006171</v>
      </c>
      <c r="I13" s="3">
        <v>63.9491794600318</v>
      </c>
      <c r="J13" s="3">
        <v>9.1959118037324</v>
      </c>
      <c r="K13" s="3">
        <v>-5.045621149497</v>
      </c>
      <c r="L13" s="3">
        <v>-22.9031625452683</v>
      </c>
      <c r="M13" s="3">
        <v>1.76490820984067</v>
      </c>
      <c r="N13" s="3">
        <v>0.252531147229559</v>
      </c>
      <c r="O13" s="3">
        <v>0.138130431345776</v>
      </c>
      <c r="P13" s="3">
        <v>6.32195234298706</v>
      </c>
      <c r="Q13" s="3">
        <v>0</v>
      </c>
      <c r="R13" s="3">
        <v>26.5786724090576</v>
      </c>
      <c r="S13" s="3">
        <v>30.8890018463135</v>
      </c>
      <c r="T13" s="3">
        <v>37.0741767883301</v>
      </c>
      <c r="U13" s="3">
        <v>26.5463676452637</v>
      </c>
      <c r="V13" s="3">
        <v>100</v>
      </c>
      <c r="W13" s="3"/>
      <c r="X13" s="3">
        <v>74.3469121872375</v>
      </c>
      <c r="Y13" s="3">
        <v>66.6740842948736</v>
      </c>
      <c r="Z13" s="3">
        <v>51.0073434950264</v>
      </c>
      <c r="AA13" s="3">
        <v>48.9369405194695</v>
      </c>
      <c r="AB13" s="5"/>
      <c r="AC13" s="1"/>
      <c r="AD13" s="1"/>
      <c r="AE13" s="1"/>
    </row>
    <row r="14" spans="1:31">
      <c r="A14" s="1" t="s">
        <v>57</v>
      </c>
      <c r="B14" s="1" t="s">
        <v>58</v>
      </c>
      <c r="C14" s="3">
        <v>5.76712328767123</v>
      </c>
      <c r="D14" s="4">
        <v>42129</v>
      </c>
      <c r="E14" s="3">
        <v>129.4544599689</v>
      </c>
      <c r="F14" s="5" t="s">
        <v>45</v>
      </c>
      <c r="G14" s="3">
        <v>0.223024523409981</v>
      </c>
      <c r="H14" s="3">
        <v>1.91040039616331</v>
      </c>
      <c r="I14" s="3">
        <v>74.5127436281859</v>
      </c>
      <c r="J14" s="3">
        <v>2.08258255677081</v>
      </c>
      <c r="K14" s="3">
        <v>0</v>
      </c>
      <c r="L14" s="3">
        <v>-0.00028516745536103</v>
      </c>
      <c r="M14" s="3"/>
      <c r="N14" s="3">
        <v>0.738099456400758</v>
      </c>
      <c r="O14" s="3">
        <v>0.820170542538989</v>
      </c>
      <c r="P14" s="3">
        <v>0</v>
      </c>
      <c r="Q14" s="3">
        <v>0</v>
      </c>
      <c r="R14" s="3">
        <v>0</v>
      </c>
      <c r="S14" s="3">
        <v>0</v>
      </c>
      <c r="T14" s="3">
        <v>0</v>
      </c>
      <c r="U14" s="3">
        <v>0</v>
      </c>
      <c r="V14" s="3"/>
      <c r="W14" s="3"/>
      <c r="X14" s="3"/>
      <c r="Y14" s="3"/>
      <c r="Z14" s="3"/>
      <c r="AA14" s="3"/>
      <c r="AB14" s="5"/>
      <c r="AC14" s="1"/>
      <c r="AD14" s="1"/>
      <c r="AE14" s="1"/>
    </row>
    <row r="15" spans="1:31">
      <c r="A15" s="1" t="s">
        <v>59</v>
      </c>
      <c r="B15" s="1" t="s">
        <v>60</v>
      </c>
      <c r="C15" s="3">
        <v>5.49315068493151</v>
      </c>
      <c r="D15" s="4">
        <v>42229</v>
      </c>
      <c r="E15" s="3">
        <v>152.7771306872</v>
      </c>
      <c r="F15" s="5" t="s">
        <v>45</v>
      </c>
      <c r="G15" s="3">
        <v>0.245201377817235</v>
      </c>
      <c r="H15" s="3">
        <v>2.20734248595146</v>
      </c>
      <c r="I15" s="3">
        <v>25.9370314842579</v>
      </c>
      <c r="J15" s="3">
        <v>2.24955513905796</v>
      </c>
      <c r="K15" s="3">
        <v>0</v>
      </c>
      <c r="L15" s="3">
        <v>-0.00028516745536103</v>
      </c>
      <c r="M15" s="3"/>
      <c r="N15" s="3">
        <v>0.883898763003841</v>
      </c>
      <c r="O15" s="3">
        <v>0.820170542538989</v>
      </c>
      <c r="P15" s="3">
        <v>0</v>
      </c>
      <c r="Q15" s="3">
        <v>0</v>
      </c>
      <c r="R15" s="3">
        <v>0</v>
      </c>
      <c r="S15" s="3">
        <v>0</v>
      </c>
      <c r="T15" s="3">
        <v>0</v>
      </c>
      <c r="U15" s="3">
        <v>0</v>
      </c>
      <c r="V15" s="3"/>
      <c r="W15" s="3"/>
      <c r="X15" s="3"/>
      <c r="Y15" s="3"/>
      <c r="Z15" s="3"/>
      <c r="AA15" s="3"/>
      <c r="AB15" s="5"/>
      <c r="AC15" s="1"/>
      <c r="AD15" s="1"/>
      <c r="AE15" s="1"/>
    </row>
    <row r="16" spans="1:31">
      <c r="A16" s="1" t="s">
        <v>61</v>
      </c>
      <c r="B16" s="1" t="s">
        <v>62</v>
      </c>
      <c r="C16" s="3">
        <v>5.49315068493151</v>
      </c>
      <c r="D16" s="4">
        <v>42229</v>
      </c>
      <c r="E16" s="3">
        <v>152.7771306872</v>
      </c>
      <c r="F16" s="5" t="s">
        <v>45</v>
      </c>
      <c r="G16" s="3">
        <v>0.220472153669278</v>
      </c>
      <c r="H16" s="3">
        <v>1.95338789825194</v>
      </c>
      <c r="I16" s="3">
        <v>68.3658170914543</v>
      </c>
      <c r="J16" s="3">
        <v>2.09390463100199</v>
      </c>
      <c r="K16" s="3">
        <v>0</v>
      </c>
      <c r="L16" s="3">
        <v>-0.00028516745536103</v>
      </c>
      <c r="M16" s="3"/>
      <c r="N16" s="3">
        <v>0.682679620707136</v>
      </c>
      <c r="O16" s="3">
        <v>0.820170542538989</v>
      </c>
      <c r="P16" s="3">
        <v>0</v>
      </c>
      <c r="Q16" s="3">
        <v>0</v>
      </c>
      <c r="R16" s="3">
        <v>0</v>
      </c>
      <c r="S16" s="3">
        <v>0</v>
      </c>
      <c r="T16" s="3">
        <v>0</v>
      </c>
      <c r="U16" s="3">
        <v>0</v>
      </c>
      <c r="V16" s="3"/>
      <c r="W16" s="3"/>
      <c r="X16" s="3"/>
      <c r="Y16" s="3"/>
      <c r="Z16" s="3"/>
      <c r="AA16" s="3"/>
      <c r="AB16" s="5"/>
      <c r="AC16" s="1"/>
      <c r="AD16" s="1"/>
      <c r="AE16" s="1"/>
    </row>
    <row r="17" spans="1:31">
      <c r="A17" s="1" t="s">
        <v>63</v>
      </c>
      <c r="B17" s="1" t="s">
        <v>64</v>
      </c>
      <c r="C17" s="3">
        <v>5.66849315068493</v>
      </c>
      <c r="D17" s="4">
        <v>42165</v>
      </c>
      <c r="E17" s="3">
        <v>5.5192226892</v>
      </c>
      <c r="F17" s="5" t="s">
        <v>40</v>
      </c>
      <c r="G17" s="3">
        <v>2.12959041684312</v>
      </c>
      <c r="H17" s="3">
        <v>29.1287386215865</v>
      </c>
      <c r="I17" s="3">
        <v>60.71995764955</v>
      </c>
      <c r="J17" s="3">
        <v>10.5587998579937</v>
      </c>
      <c r="K17" s="3">
        <v>-5.40035853002689</v>
      </c>
      <c r="L17" s="3">
        <v>-22.9031625452683</v>
      </c>
      <c r="M17" s="3">
        <v>1.8919613155326</v>
      </c>
      <c r="N17" s="3">
        <v>0.271907947528707</v>
      </c>
      <c r="O17" s="3">
        <v>0.138130431345776</v>
      </c>
      <c r="P17" s="3">
        <v>10.29723072052</v>
      </c>
      <c r="Q17" s="3">
        <v>0</v>
      </c>
      <c r="R17" s="3">
        <v>25.9976387023926</v>
      </c>
      <c r="S17" s="3">
        <v>32.4130783081055</v>
      </c>
      <c r="T17" s="3">
        <v>41.7580718994141</v>
      </c>
      <c r="U17" s="3">
        <v>27.9648170471191</v>
      </c>
      <c r="V17" s="3">
        <v>100</v>
      </c>
      <c r="W17" s="3"/>
      <c r="X17" s="3">
        <v>74.457036492967</v>
      </c>
      <c r="Y17" s="3">
        <v>67.9332863695824</v>
      </c>
      <c r="Z17" s="3">
        <v>63.355185192535</v>
      </c>
      <c r="AA17" s="3">
        <v>43.9916115575455</v>
      </c>
      <c r="AB17" s="5"/>
      <c r="AC17" s="1"/>
      <c r="AD17" s="1"/>
      <c r="AE17" s="1"/>
    </row>
    <row r="18" spans="1:31">
      <c r="A18" s="1" t="s">
        <v>65</v>
      </c>
      <c r="B18" s="1" t="s">
        <v>66</v>
      </c>
      <c r="C18" s="3">
        <v>5.64383561643836</v>
      </c>
      <c r="D18" s="4">
        <v>42174</v>
      </c>
      <c r="E18" s="3">
        <v>5.4232326763</v>
      </c>
      <c r="F18" s="5" t="s">
        <v>40</v>
      </c>
      <c r="G18" s="3">
        <v>0.365127153929924</v>
      </c>
      <c r="H18" s="3">
        <v>21.2130589509516</v>
      </c>
      <c r="I18" s="3">
        <v>71.784012705135</v>
      </c>
      <c r="J18" s="3">
        <v>9.62970529336351</v>
      </c>
      <c r="K18" s="3">
        <v>-18.6477361267423</v>
      </c>
      <c r="L18" s="3">
        <v>-22.9031625452683</v>
      </c>
      <c r="M18" s="3">
        <v>0.474709382641011</v>
      </c>
      <c r="N18" s="3">
        <v>0.103386789525624</v>
      </c>
      <c r="O18" s="3">
        <v>0.138130431345776</v>
      </c>
      <c r="P18" s="3">
        <v>36.5664329528809</v>
      </c>
      <c r="Q18" s="3">
        <v>67.3256530761719</v>
      </c>
      <c r="R18" s="3">
        <v>26.2264804840088</v>
      </c>
      <c r="S18" s="3">
        <v>30.3157405853271</v>
      </c>
      <c r="T18" s="3">
        <v>33.0558319091797</v>
      </c>
      <c r="U18" s="3">
        <v>31.3477115631104</v>
      </c>
      <c r="V18" s="3">
        <v>92.2005733647302</v>
      </c>
      <c r="W18" s="3">
        <v>91.8331391663364</v>
      </c>
      <c r="X18" s="3">
        <v>74.0136334541605</v>
      </c>
      <c r="Y18" s="3">
        <v>70.6977777548412</v>
      </c>
      <c r="Z18" s="3">
        <v>69.5507755686114</v>
      </c>
      <c r="AA18" s="3">
        <v>67.871045742795</v>
      </c>
      <c r="AB18" s="5"/>
      <c r="AC18" s="1"/>
      <c r="AD18" s="1"/>
      <c r="AE18" s="1"/>
    </row>
    <row r="19" spans="1:31">
      <c r="A19" s="1" t="s">
        <v>67</v>
      </c>
      <c r="B19" s="1" t="s">
        <v>68</v>
      </c>
      <c r="C19" s="3">
        <v>5.62739726027397</v>
      </c>
      <c r="D19" s="4">
        <v>42180</v>
      </c>
      <c r="E19" s="3">
        <v>667.9061107375</v>
      </c>
      <c r="F19" s="5" t="s">
        <v>45</v>
      </c>
      <c r="G19" s="3">
        <v>0.245207801302362</v>
      </c>
      <c r="H19" s="3">
        <v>1.9822417918202</v>
      </c>
      <c r="I19" s="3">
        <v>63.8680659670165</v>
      </c>
      <c r="J19" s="3">
        <v>2.15438480347014</v>
      </c>
      <c r="K19" s="3">
        <v>0</v>
      </c>
      <c r="L19" s="3">
        <v>-0.00028516745536103</v>
      </c>
      <c r="M19" s="3"/>
      <c r="N19" s="3">
        <v>0.898457226995838</v>
      </c>
      <c r="O19" s="3">
        <v>0.820170542538989</v>
      </c>
      <c r="P19" s="3">
        <v>0</v>
      </c>
      <c r="Q19" s="3">
        <v>0</v>
      </c>
      <c r="R19" s="3">
        <v>0</v>
      </c>
      <c r="S19" s="3">
        <v>0</v>
      </c>
      <c r="T19" s="3">
        <v>0</v>
      </c>
      <c r="U19" s="3">
        <v>0</v>
      </c>
      <c r="V19" s="3"/>
      <c r="W19" s="3"/>
      <c r="X19" s="3"/>
      <c r="Y19" s="3"/>
      <c r="Z19" s="3"/>
      <c r="AA19" s="3"/>
      <c r="AB19" s="5"/>
      <c r="AC19" s="1"/>
      <c r="AD19" s="1"/>
      <c r="AE19" s="1"/>
    </row>
    <row r="20" spans="1:31">
      <c r="A20" s="1" t="s">
        <v>69</v>
      </c>
      <c r="B20" s="1" t="s">
        <v>70</v>
      </c>
      <c r="C20" s="3">
        <v>5.56986301369863</v>
      </c>
      <c r="D20" s="4">
        <v>42201</v>
      </c>
      <c r="E20" s="3">
        <v>17.880458557</v>
      </c>
      <c r="F20" s="5" t="s">
        <v>48</v>
      </c>
      <c r="G20" s="3">
        <v>5.24408848207475</v>
      </c>
      <c r="H20" s="3">
        <v>39.3100546907867</v>
      </c>
      <c r="I20" s="3">
        <v>44.9275362318841</v>
      </c>
      <c r="J20" s="3">
        <v>19.3989374329655</v>
      </c>
      <c r="K20" s="3">
        <v>-25.5366032808292</v>
      </c>
      <c r="L20" s="3">
        <v>-35.7912578032571</v>
      </c>
      <c r="M20" s="3">
        <v>0.674078518249424</v>
      </c>
      <c r="N20" s="3">
        <v>0.131022664850544</v>
      </c>
      <c r="O20" s="3">
        <v>0.0837020881433425</v>
      </c>
      <c r="P20" s="3">
        <v>94.5403900146484</v>
      </c>
      <c r="Q20" s="3">
        <v>93.1061859130859</v>
      </c>
      <c r="R20" s="3">
        <v>94.4414291381836</v>
      </c>
      <c r="S20" s="3">
        <v>94.7511367797852</v>
      </c>
      <c r="T20" s="3">
        <v>94.9600448608398</v>
      </c>
      <c r="U20" s="3">
        <v>93.8074722290039</v>
      </c>
      <c r="V20" s="3">
        <v>52.91111038047</v>
      </c>
      <c r="W20" s="3">
        <v>50.4581832181317</v>
      </c>
      <c r="X20" s="3">
        <v>55.8917748457769</v>
      </c>
      <c r="Y20" s="3">
        <v>55.1017223888507</v>
      </c>
      <c r="Z20" s="3">
        <v>55.8108193560707</v>
      </c>
      <c r="AA20" s="3">
        <v>58.3042431220675</v>
      </c>
      <c r="AB20" s="5"/>
      <c r="AC20" s="1"/>
      <c r="AD20" s="1"/>
      <c r="AE20" s="1"/>
    </row>
    <row r="21" spans="1:31">
      <c r="A21" s="1" t="s">
        <v>71</v>
      </c>
      <c r="B21" s="1" t="s">
        <v>72</v>
      </c>
      <c r="C21" s="3">
        <v>5.56986301369863</v>
      </c>
      <c r="D21" s="4">
        <v>42201</v>
      </c>
      <c r="E21" s="3">
        <v>17.880458557</v>
      </c>
      <c r="F21" s="5" t="s">
        <v>48</v>
      </c>
      <c r="G21" s="3">
        <v>5.21705526214092</v>
      </c>
      <c r="H21" s="3">
        <v>39.0297872340425</v>
      </c>
      <c r="I21" s="3">
        <v>45.1690821256039</v>
      </c>
      <c r="J21" s="3">
        <v>19.1171481946622</v>
      </c>
      <c r="K21" s="3">
        <v>-25.6884504726675</v>
      </c>
      <c r="L21" s="3">
        <v>-35.7912578032571</v>
      </c>
      <c r="M21" s="3">
        <v>0.659488656139983</v>
      </c>
      <c r="N21" s="3">
        <v>0.129127028666367</v>
      </c>
      <c r="O21" s="3">
        <v>0.0837020881433425</v>
      </c>
      <c r="P21" s="3">
        <v>94.5403900146484</v>
      </c>
      <c r="Q21" s="3">
        <v>93.1061859130859</v>
      </c>
      <c r="R21" s="3">
        <v>94.4414291381836</v>
      </c>
      <c r="S21" s="3">
        <v>94.7511367797852</v>
      </c>
      <c r="T21" s="3">
        <v>94.9600448608398</v>
      </c>
      <c r="U21" s="3">
        <v>93.8074722290039</v>
      </c>
      <c r="V21" s="3">
        <v>52.91111038047</v>
      </c>
      <c r="W21" s="3">
        <v>50.4581832181317</v>
      </c>
      <c r="X21" s="3">
        <v>55.8917748457769</v>
      </c>
      <c r="Y21" s="3">
        <v>55.1017223888507</v>
      </c>
      <c r="Z21" s="3">
        <v>55.8108193560707</v>
      </c>
      <c r="AA21" s="3">
        <v>58.3042431220675</v>
      </c>
      <c r="AB21" s="5"/>
      <c r="AC21" s="1"/>
      <c r="AD21" s="1"/>
      <c r="AE21" s="1"/>
    </row>
    <row r="22" spans="1:31">
      <c r="A22" s="1" t="s">
        <v>73</v>
      </c>
      <c r="B22" s="1" t="s">
        <v>74</v>
      </c>
      <c r="C22" s="3">
        <v>5.61369863013699</v>
      </c>
      <c r="D22" s="4">
        <v>42185</v>
      </c>
      <c r="E22" s="3">
        <v>12.0817618872</v>
      </c>
      <c r="F22" s="5" t="s">
        <v>48</v>
      </c>
      <c r="G22" s="3">
        <v>3.16545486788438</v>
      </c>
      <c r="H22" s="3">
        <v>28.9196675900277</v>
      </c>
      <c r="I22" s="3">
        <v>56.280193236715</v>
      </c>
      <c r="J22" s="3">
        <v>14.5188509763739</v>
      </c>
      <c r="K22" s="3">
        <v>-36.9919606967396</v>
      </c>
      <c r="L22" s="3">
        <v>-35.7912578032571</v>
      </c>
      <c r="M22" s="3">
        <v>0.31871481423472</v>
      </c>
      <c r="N22" s="3">
        <v>0.0805201421834095</v>
      </c>
      <c r="O22" s="3">
        <v>0.0837020881433425</v>
      </c>
      <c r="P22" s="3">
        <v>93.5419311523437</v>
      </c>
      <c r="Q22" s="3">
        <v>93.4671401977539</v>
      </c>
      <c r="R22" s="3">
        <v>94.6866683959961</v>
      </c>
      <c r="S22" s="3">
        <v>93.0728454589844</v>
      </c>
      <c r="T22" s="3">
        <v>94.2074813842773</v>
      </c>
      <c r="U22" s="3">
        <v>94.9316558837891</v>
      </c>
      <c r="V22" s="3">
        <v>12.1050693700243</v>
      </c>
      <c r="W22" s="3">
        <v>11.3614791649172</v>
      </c>
      <c r="X22" s="3">
        <v>11.8470338312558</v>
      </c>
      <c r="Y22" s="3">
        <v>10.7082160232255</v>
      </c>
      <c r="Z22" s="3">
        <v>11.5963398037657</v>
      </c>
      <c r="AA22" s="3">
        <v>12.6576807244197</v>
      </c>
      <c r="AB22" s="5"/>
      <c r="AC22" s="1"/>
      <c r="AD22" s="1"/>
      <c r="AE22" s="1"/>
    </row>
    <row r="23" spans="1:31">
      <c r="A23" s="1" t="s">
        <v>75</v>
      </c>
      <c r="B23" s="1" t="s">
        <v>76</v>
      </c>
      <c r="C23" s="3">
        <v>5.61369863013699</v>
      </c>
      <c r="D23" s="4">
        <v>42185</v>
      </c>
      <c r="E23" s="3">
        <v>12.0817618872</v>
      </c>
      <c r="F23" s="5" t="s">
        <v>48</v>
      </c>
      <c r="G23" s="3">
        <v>3.14154923256439</v>
      </c>
      <c r="H23" s="3">
        <v>28.6642033366924</v>
      </c>
      <c r="I23" s="3">
        <v>56.6425120772947</v>
      </c>
      <c r="J23" s="3">
        <v>14.2780202983767</v>
      </c>
      <c r="K23" s="3">
        <v>-37.0699347874972</v>
      </c>
      <c r="L23" s="3">
        <v>-35.7912578032571</v>
      </c>
      <c r="M23" s="3">
        <v>0.311751792027899</v>
      </c>
      <c r="N23" s="3">
        <v>0.0791054778501014</v>
      </c>
      <c r="O23" s="3">
        <v>0.0837020881433425</v>
      </c>
      <c r="P23" s="3">
        <v>93.5419311523437</v>
      </c>
      <c r="Q23" s="3">
        <v>93.4671401977539</v>
      </c>
      <c r="R23" s="3">
        <v>94.6866683959961</v>
      </c>
      <c r="S23" s="3">
        <v>93.0728454589844</v>
      </c>
      <c r="T23" s="3">
        <v>94.2074813842773</v>
      </c>
      <c r="U23" s="3">
        <v>94.9316558837891</v>
      </c>
      <c r="V23" s="3">
        <v>12.1050693700243</v>
      </c>
      <c r="W23" s="3">
        <v>11.3614791649172</v>
      </c>
      <c r="X23" s="3">
        <v>11.8470338312558</v>
      </c>
      <c r="Y23" s="3">
        <v>10.7082160232255</v>
      </c>
      <c r="Z23" s="3">
        <v>11.5963398037657</v>
      </c>
      <c r="AA23" s="3">
        <v>12.6576807244197</v>
      </c>
      <c r="AB23" s="5"/>
      <c r="AC23" s="1"/>
      <c r="AD23" s="1"/>
      <c r="AE23" s="1"/>
    </row>
    <row r="24" spans="1:31">
      <c r="A24" s="1" t="s">
        <v>77</v>
      </c>
      <c r="B24" s="1" t="s">
        <v>78</v>
      </c>
      <c r="C24" s="3">
        <v>5.61369863013699</v>
      </c>
      <c r="D24" s="4">
        <v>42185</v>
      </c>
      <c r="E24" s="3">
        <v>28.5518049061</v>
      </c>
      <c r="F24" s="5" t="s">
        <v>48</v>
      </c>
      <c r="G24" s="3">
        <v>-9.05195500803429</v>
      </c>
      <c r="H24" s="3">
        <v>17.753120665742</v>
      </c>
      <c r="I24" s="3">
        <v>77.0531400966183</v>
      </c>
      <c r="J24" s="3">
        <v>12.7016721437159</v>
      </c>
      <c r="K24" s="3">
        <v>-35.180412371134</v>
      </c>
      <c r="L24" s="3">
        <v>-35.7912578032571</v>
      </c>
      <c r="M24" s="3">
        <v>0.258954911041771</v>
      </c>
      <c r="N24" s="3">
        <v>0.058441795955746</v>
      </c>
      <c r="O24" s="3">
        <v>0.0837020881433425</v>
      </c>
      <c r="P24" s="3">
        <v>94.6172866821289</v>
      </c>
      <c r="Q24" s="3">
        <v>92.45556640625</v>
      </c>
      <c r="R24" s="3">
        <v>94.8398132324219</v>
      </c>
      <c r="S24" s="3">
        <v>94.9910583496094</v>
      </c>
      <c r="T24" s="3">
        <v>95.2824096679687</v>
      </c>
      <c r="U24" s="3">
        <v>94.955940246582</v>
      </c>
      <c r="V24" s="3">
        <v>65.0202654729103</v>
      </c>
      <c r="W24" s="3">
        <v>64.6789911410211</v>
      </c>
      <c r="X24" s="3">
        <v>62.0604094332468</v>
      </c>
      <c r="Y24" s="3">
        <v>60.5048911009748</v>
      </c>
      <c r="Z24" s="3">
        <v>60.4375262615837</v>
      </c>
      <c r="AA24" s="3">
        <v>59.8463778188876</v>
      </c>
      <c r="AB24" s="5"/>
      <c r="AC24" s="1"/>
      <c r="AD24" s="1"/>
      <c r="AE24" s="1"/>
    </row>
    <row r="25" spans="1:31">
      <c r="A25" s="1" t="s">
        <v>79</v>
      </c>
      <c r="B25" s="1" t="s">
        <v>80</v>
      </c>
      <c r="C25" s="3">
        <v>5.61369863013699</v>
      </c>
      <c r="D25" s="4">
        <v>42185</v>
      </c>
      <c r="E25" s="3">
        <v>28.5518049061</v>
      </c>
      <c r="F25" s="5" t="s">
        <v>48</v>
      </c>
      <c r="G25" s="3">
        <v>-9.06871609403255</v>
      </c>
      <c r="H25" s="3">
        <v>17.5157747137182</v>
      </c>
      <c r="I25" s="3">
        <v>78.2608695652174</v>
      </c>
      <c r="J25" s="3">
        <v>12.4530777448078</v>
      </c>
      <c r="K25" s="3">
        <v>-35.3144586124919</v>
      </c>
      <c r="L25" s="3">
        <v>-35.7912578032571</v>
      </c>
      <c r="M25" s="3">
        <v>0.251332162203934</v>
      </c>
      <c r="N25" s="3">
        <v>0.0572162115811161</v>
      </c>
      <c r="O25" s="3">
        <v>0.0837020881433425</v>
      </c>
      <c r="P25" s="3">
        <v>94.6172866821289</v>
      </c>
      <c r="Q25" s="3">
        <v>92.45556640625</v>
      </c>
      <c r="R25" s="3">
        <v>94.8398132324219</v>
      </c>
      <c r="S25" s="3">
        <v>94.9910583496094</v>
      </c>
      <c r="T25" s="3">
        <v>95.2824096679687</v>
      </c>
      <c r="U25" s="3">
        <v>94.955940246582</v>
      </c>
      <c r="V25" s="3">
        <v>65.0202654729103</v>
      </c>
      <c r="W25" s="3">
        <v>64.6789911410211</v>
      </c>
      <c r="X25" s="3">
        <v>62.0604094332468</v>
      </c>
      <c r="Y25" s="3">
        <v>60.5048911009748</v>
      </c>
      <c r="Z25" s="3">
        <v>60.4375262615837</v>
      </c>
      <c r="AA25" s="3">
        <v>59.8463778188876</v>
      </c>
      <c r="AB25" s="5"/>
      <c r="AC25" s="1"/>
      <c r="AD25" s="1"/>
      <c r="AE25" s="1"/>
    </row>
    <row r="26" spans="1:31">
      <c r="A26" s="1" t="s">
        <v>81</v>
      </c>
      <c r="B26" s="1" t="s">
        <v>82</v>
      </c>
      <c r="C26" s="3">
        <v>5.61369863013699</v>
      </c>
      <c r="D26" s="4">
        <v>42185</v>
      </c>
      <c r="E26" s="3">
        <v>10.9722574413</v>
      </c>
      <c r="F26" s="5" t="s">
        <v>83</v>
      </c>
      <c r="G26" s="3">
        <v>0.203516769781844</v>
      </c>
      <c r="H26" s="3">
        <v>42.0706371191136</v>
      </c>
      <c r="I26" s="3">
        <v>57.0552147239264</v>
      </c>
      <c r="J26" s="3">
        <v>14.7952255920153</v>
      </c>
      <c r="K26" s="3">
        <v>-34.4605475040258</v>
      </c>
      <c r="L26" s="3">
        <v>-30.7397347455198</v>
      </c>
      <c r="M26" s="3">
        <v>0.348871705274287</v>
      </c>
      <c r="N26" s="3">
        <v>0.0818413724959706</v>
      </c>
      <c r="O26" s="3">
        <v>0.120375511024144</v>
      </c>
      <c r="P26" s="3">
        <v>90.4369354248047</v>
      </c>
      <c r="Q26" s="3">
        <v>93.2872314453125</v>
      </c>
      <c r="R26" s="3">
        <v>94.4684143066406</v>
      </c>
      <c r="S26" s="3">
        <v>94.8082046508789</v>
      </c>
      <c r="T26" s="3">
        <v>94.5374298095703</v>
      </c>
      <c r="U26" s="3">
        <v>94.5489654541016</v>
      </c>
      <c r="V26" s="3">
        <v>14.8402602121222</v>
      </c>
      <c r="W26" s="3">
        <v>9.37678369060701</v>
      </c>
      <c r="X26" s="3">
        <v>16.4539860433277</v>
      </c>
      <c r="Y26" s="3">
        <v>19.1256048626579</v>
      </c>
      <c r="Z26" s="3">
        <v>20.2418359111181</v>
      </c>
      <c r="AA26" s="3">
        <v>19.3733435228069</v>
      </c>
      <c r="AB26" s="5"/>
      <c r="AC26" s="1"/>
      <c r="AD26" s="1"/>
      <c r="AE26" s="1"/>
    </row>
    <row r="27" spans="1:31">
      <c r="A27" s="1" t="s">
        <v>84</v>
      </c>
      <c r="B27" s="1" t="s">
        <v>85</v>
      </c>
      <c r="C27" s="3">
        <v>5.61369863013699</v>
      </c>
      <c r="D27" s="4">
        <v>42185</v>
      </c>
      <c r="E27" s="3">
        <v>10.9722574413</v>
      </c>
      <c r="F27" s="5" t="s">
        <v>83</v>
      </c>
      <c r="G27" s="3">
        <v>0.173985086992543</v>
      </c>
      <c r="H27" s="3">
        <v>41.6471415182755</v>
      </c>
      <c r="I27" s="3">
        <v>57.6687116564417</v>
      </c>
      <c r="J27" s="3">
        <v>14.4372925829581</v>
      </c>
      <c r="K27" s="3">
        <v>-34.6523948534977</v>
      </c>
      <c r="L27" s="3">
        <v>-30.7397347455198</v>
      </c>
      <c r="M27" s="3">
        <v>0.3368478071022</v>
      </c>
      <c r="N27" s="3">
        <v>0.0797797720577277</v>
      </c>
      <c r="O27" s="3">
        <v>0.120375511024144</v>
      </c>
      <c r="P27" s="3">
        <v>90.4369354248047</v>
      </c>
      <c r="Q27" s="3">
        <v>93.2872314453125</v>
      </c>
      <c r="R27" s="3">
        <v>94.4684143066406</v>
      </c>
      <c r="S27" s="3">
        <v>94.8082046508789</v>
      </c>
      <c r="T27" s="3">
        <v>94.5374298095703</v>
      </c>
      <c r="U27" s="3">
        <v>94.5489654541016</v>
      </c>
      <c r="V27" s="3">
        <v>14.8402602121222</v>
      </c>
      <c r="W27" s="3">
        <v>9.37678369060701</v>
      </c>
      <c r="X27" s="3">
        <v>16.4539860433277</v>
      </c>
      <c r="Y27" s="3">
        <v>19.1256048626579</v>
      </c>
      <c r="Z27" s="3">
        <v>20.2418359111181</v>
      </c>
      <c r="AA27" s="3">
        <v>19.3733435228069</v>
      </c>
      <c r="AB27" s="5"/>
      <c r="AC27" s="1"/>
      <c r="AD27" s="1"/>
      <c r="AE27" s="1"/>
    </row>
    <row r="28" spans="1:31">
      <c r="A28" s="1" t="s">
        <v>86</v>
      </c>
      <c r="B28" s="1" t="s">
        <v>87</v>
      </c>
      <c r="C28" s="3">
        <v>5.61369863013699</v>
      </c>
      <c r="D28" s="4">
        <v>42185</v>
      </c>
      <c r="E28" s="3">
        <v>14.1129225136</v>
      </c>
      <c r="F28" s="5" t="s">
        <v>88</v>
      </c>
      <c r="G28" s="3">
        <v>9.49720670391061</v>
      </c>
      <c r="H28" s="3">
        <v>86.0551075268817</v>
      </c>
      <c r="I28" s="3">
        <v>14.9019607843137</v>
      </c>
      <c r="J28" s="3">
        <v>33.3931873439179</v>
      </c>
      <c r="K28" s="3">
        <v>-35.9373431067376</v>
      </c>
      <c r="L28" s="3">
        <v>-33.2253766761652</v>
      </c>
      <c r="M28" s="3">
        <v>0.812096972779999</v>
      </c>
      <c r="N28" s="3">
        <v>0.165822696447264</v>
      </c>
      <c r="O28" s="3">
        <v>0.124091338963561</v>
      </c>
      <c r="P28" s="3">
        <v>83.0981063842773</v>
      </c>
      <c r="Q28" s="3">
        <v>84.9305267333984</v>
      </c>
      <c r="R28" s="3">
        <v>88.390007019043</v>
      </c>
      <c r="S28" s="3">
        <v>85.1882247924805</v>
      </c>
      <c r="T28" s="3">
        <v>83.6184616088867</v>
      </c>
      <c r="U28" s="3">
        <v>94.0143127441406</v>
      </c>
      <c r="V28" s="3">
        <v>47.0792742391543</v>
      </c>
      <c r="W28" s="3">
        <v>58.9157454986947</v>
      </c>
      <c r="X28" s="3">
        <v>50.6290420361134</v>
      </c>
      <c r="Y28" s="3">
        <v>59.1117285431719</v>
      </c>
      <c r="Z28" s="3">
        <v>55.0745873375943</v>
      </c>
      <c r="AA28" s="3">
        <v>66.8144998506717</v>
      </c>
      <c r="AB28" s="5"/>
      <c r="AC28" s="1"/>
      <c r="AD28" s="1"/>
      <c r="AE28" s="1"/>
    </row>
    <row r="29" spans="1:31">
      <c r="A29" s="1" t="s">
        <v>89</v>
      </c>
      <c r="B29" s="1" t="s">
        <v>90</v>
      </c>
      <c r="C29" s="3">
        <v>5.61369863013699</v>
      </c>
      <c r="D29" s="4">
        <v>42185</v>
      </c>
      <c r="E29" s="3">
        <v>14.1129225136</v>
      </c>
      <c r="F29" s="5" t="s">
        <v>88</v>
      </c>
      <c r="G29" s="3">
        <v>9.45714573471649</v>
      </c>
      <c r="H29" s="3">
        <v>85.3342428376535</v>
      </c>
      <c r="I29" s="3">
        <v>15.6862745098039</v>
      </c>
      <c r="J29" s="3">
        <v>32.9440969260748</v>
      </c>
      <c r="K29" s="3">
        <v>-36.0931174089069</v>
      </c>
      <c r="L29" s="3">
        <v>-33.2253766761652</v>
      </c>
      <c r="M29" s="3">
        <v>0.796635225677617</v>
      </c>
      <c r="N29" s="3">
        <v>0.163774733385075</v>
      </c>
      <c r="O29" s="3">
        <v>0.124091338963561</v>
      </c>
      <c r="P29" s="3">
        <v>83.0981063842773</v>
      </c>
      <c r="Q29" s="3">
        <v>84.9305267333984</v>
      </c>
      <c r="R29" s="3">
        <v>88.390007019043</v>
      </c>
      <c r="S29" s="3">
        <v>85.1882247924805</v>
      </c>
      <c r="T29" s="3">
        <v>83.6184616088867</v>
      </c>
      <c r="U29" s="3">
        <v>94.0143127441406</v>
      </c>
      <c r="V29" s="3">
        <v>47.0792742391543</v>
      </c>
      <c r="W29" s="3">
        <v>58.9157454986947</v>
      </c>
      <c r="X29" s="3">
        <v>50.6290420361134</v>
      </c>
      <c r="Y29" s="3">
        <v>59.1117285431719</v>
      </c>
      <c r="Z29" s="3">
        <v>55.0745873375943</v>
      </c>
      <c r="AA29" s="3">
        <v>66.8144998506717</v>
      </c>
      <c r="AB29" s="5"/>
      <c r="AC29" s="1"/>
      <c r="AD29" s="1"/>
      <c r="AE29" s="1"/>
    </row>
    <row r="30" spans="1:31">
      <c r="A30" s="1" t="s">
        <v>91</v>
      </c>
      <c r="B30" s="1" t="s">
        <v>92</v>
      </c>
      <c r="C30" s="3">
        <v>5.56986301369863</v>
      </c>
      <c r="D30" s="4">
        <v>42201</v>
      </c>
      <c r="E30" s="3">
        <v>0.563258207</v>
      </c>
      <c r="F30" s="5" t="s">
        <v>48</v>
      </c>
      <c r="G30" s="3">
        <v>3.60817166372721</v>
      </c>
      <c r="H30" s="3">
        <v>44.8577006061851</v>
      </c>
      <c r="I30" s="3">
        <v>33.695652173913</v>
      </c>
      <c r="J30" s="3">
        <v>17.1057857465684</v>
      </c>
      <c r="K30" s="3">
        <v>-29.368810643193</v>
      </c>
      <c r="L30" s="3">
        <v>-35.7912578032571</v>
      </c>
      <c r="M30" s="3">
        <v>0.508249535563754</v>
      </c>
      <c r="N30" s="3">
        <v>0.113107510677521</v>
      </c>
      <c r="O30" s="3">
        <v>0.0837020881433425</v>
      </c>
      <c r="P30" s="3">
        <v>93.2599563598633</v>
      </c>
      <c r="Q30" s="3">
        <v>92.705207824707</v>
      </c>
      <c r="R30" s="3">
        <v>93.9506683349609</v>
      </c>
      <c r="S30" s="3">
        <v>94.2772216796875</v>
      </c>
      <c r="T30" s="3">
        <v>93.9322891235352</v>
      </c>
      <c r="U30" s="3">
        <v>94.8597412109375</v>
      </c>
      <c r="V30" s="3">
        <v>18.2105228314149</v>
      </c>
      <c r="W30" s="3">
        <v>18.5009782426385</v>
      </c>
      <c r="X30" s="3">
        <v>21.0752161759259</v>
      </c>
      <c r="Y30" s="3">
        <v>20.5811370555835</v>
      </c>
      <c r="Z30" s="3">
        <v>18.8506321364029</v>
      </c>
      <c r="AA30" s="3">
        <v>20.5519061678276</v>
      </c>
      <c r="AB30" s="5"/>
      <c r="AC30" s="1"/>
      <c r="AD30" s="1"/>
      <c r="AE30" s="1"/>
    </row>
    <row r="31" spans="1:31">
      <c r="A31" s="1" t="s">
        <v>93</v>
      </c>
      <c r="B31" s="1" t="s">
        <v>94</v>
      </c>
      <c r="C31" s="3">
        <v>5.56986301369863</v>
      </c>
      <c r="D31" s="4">
        <v>42201</v>
      </c>
      <c r="E31" s="3">
        <v>0.563258207</v>
      </c>
      <c r="F31" s="5" t="s">
        <v>48</v>
      </c>
      <c r="G31" s="3">
        <v>3.58657638217128</v>
      </c>
      <c r="H31" s="3">
        <v>44.5736836639319</v>
      </c>
      <c r="I31" s="3">
        <v>34.1787439613527</v>
      </c>
      <c r="J31" s="3">
        <v>16.8399471668553</v>
      </c>
      <c r="K31" s="3">
        <v>-29.5248641030803</v>
      </c>
      <c r="L31" s="3">
        <v>-35.7912578032571</v>
      </c>
      <c r="M31" s="3">
        <v>0.496836506276971</v>
      </c>
      <c r="N31" s="3">
        <v>0.111317738523356</v>
      </c>
      <c r="O31" s="3">
        <v>0.0837020881433425</v>
      </c>
      <c r="P31" s="3">
        <v>93.2599563598633</v>
      </c>
      <c r="Q31" s="3">
        <v>92.705207824707</v>
      </c>
      <c r="R31" s="3">
        <v>93.9506683349609</v>
      </c>
      <c r="S31" s="3">
        <v>94.2772216796875</v>
      </c>
      <c r="T31" s="3">
        <v>93.9322891235352</v>
      </c>
      <c r="U31" s="3">
        <v>94.8597412109375</v>
      </c>
      <c r="V31" s="3">
        <v>18.2105228314149</v>
      </c>
      <c r="W31" s="3">
        <v>18.5009782426385</v>
      </c>
      <c r="X31" s="3">
        <v>21.0752161759259</v>
      </c>
      <c r="Y31" s="3">
        <v>20.5811370555835</v>
      </c>
      <c r="Z31" s="3">
        <v>18.8506321364029</v>
      </c>
      <c r="AA31" s="3">
        <v>20.5519061678276</v>
      </c>
      <c r="AB31" s="5"/>
      <c r="AC31" s="1"/>
      <c r="AD31" s="1"/>
      <c r="AE31" s="1"/>
    </row>
    <row r="32" spans="1:31">
      <c r="A32" s="1" t="s">
        <v>95</v>
      </c>
      <c r="B32" s="1" t="s">
        <v>96</v>
      </c>
      <c r="C32" s="3">
        <v>5.59178082191781</v>
      </c>
      <c r="D32" s="4">
        <v>42193</v>
      </c>
      <c r="E32" s="3">
        <v>37.7016805096</v>
      </c>
      <c r="F32" s="5" t="s">
        <v>48</v>
      </c>
      <c r="G32" s="3">
        <v>7.41185553744531</v>
      </c>
      <c r="H32" s="3">
        <v>55.7725802438418</v>
      </c>
      <c r="I32" s="3">
        <v>15.7004830917874</v>
      </c>
      <c r="J32" s="3">
        <v>13.5659707517783</v>
      </c>
      <c r="K32" s="3">
        <v>-46.0817811087843</v>
      </c>
      <c r="L32" s="3">
        <v>-35.7912578032571</v>
      </c>
      <c r="M32" s="3">
        <v>0.218558533137331</v>
      </c>
      <c r="N32" s="3">
        <v>0.0643149886111356</v>
      </c>
      <c r="O32" s="3">
        <v>0.0837020881433425</v>
      </c>
      <c r="P32" s="3">
        <v>91.484375</v>
      </c>
      <c r="Q32" s="3">
        <v>92.7151489257812</v>
      </c>
      <c r="R32" s="3">
        <v>94.8262557983398</v>
      </c>
      <c r="S32" s="3">
        <v>0.352736353874207</v>
      </c>
      <c r="T32" s="3">
        <v>3.00222659111023</v>
      </c>
      <c r="U32" s="3">
        <v>1.15749955177307</v>
      </c>
      <c r="V32" s="3">
        <v>33.6080062874389</v>
      </c>
      <c r="W32" s="3">
        <v>34.3799598800589</v>
      </c>
      <c r="X32" s="3">
        <v>37.4598152400958</v>
      </c>
      <c r="Y32" s="3">
        <v>40.2791002232471</v>
      </c>
      <c r="Z32" s="3">
        <v>37.6668985937743</v>
      </c>
      <c r="AA32" s="3">
        <v>44.0470273452486</v>
      </c>
      <c r="AB32" s="5"/>
      <c r="AC32" s="1"/>
      <c r="AD32" s="1"/>
      <c r="AE32" s="1"/>
    </row>
    <row r="33" spans="1:31">
      <c r="A33" s="1" t="s">
        <v>97</v>
      </c>
      <c r="B33" s="1" t="s">
        <v>98</v>
      </c>
      <c r="C33" s="3">
        <v>5.59178082191781</v>
      </c>
      <c r="D33" s="4">
        <v>42193</v>
      </c>
      <c r="E33" s="3">
        <v>37.7016805096</v>
      </c>
      <c r="F33" s="5" t="s">
        <v>48</v>
      </c>
      <c r="G33" s="3">
        <v>7.38354375272094</v>
      </c>
      <c r="H33" s="3">
        <v>55.444920594908</v>
      </c>
      <c r="I33" s="3">
        <v>16.6666666666667</v>
      </c>
      <c r="J33" s="3">
        <v>13.2876815570083</v>
      </c>
      <c r="K33" s="3">
        <v>-46.389811738649</v>
      </c>
      <c r="L33" s="3">
        <v>-35.7912578032571</v>
      </c>
      <c r="M33" s="3">
        <v>0.211499372251224</v>
      </c>
      <c r="N33" s="3">
        <v>0.0629136267019706</v>
      </c>
      <c r="O33" s="3">
        <v>0.0837020881433425</v>
      </c>
      <c r="P33" s="3">
        <v>91.484375</v>
      </c>
      <c r="Q33" s="3">
        <v>92.7151489257812</v>
      </c>
      <c r="R33" s="3">
        <v>94.8262557983398</v>
      </c>
      <c r="S33" s="3">
        <v>0.352736353874207</v>
      </c>
      <c r="T33" s="3">
        <v>3.00222659111023</v>
      </c>
      <c r="U33" s="3">
        <v>1.15749955177307</v>
      </c>
      <c r="V33" s="3">
        <v>33.6080062874389</v>
      </c>
      <c r="W33" s="3">
        <v>34.3799598800589</v>
      </c>
      <c r="X33" s="3">
        <v>37.4598152400958</v>
      </c>
      <c r="Y33" s="3">
        <v>40.2791002232471</v>
      </c>
      <c r="Z33" s="3">
        <v>37.6668985937743</v>
      </c>
      <c r="AA33" s="3">
        <v>44.0470273452486</v>
      </c>
      <c r="AB33" s="5"/>
      <c r="AC33" s="1"/>
      <c r="AD33" s="1"/>
      <c r="AE33" s="1"/>
    </row>
    <row r="34" spans="1:31">
      <c r="A34" s="1" t="s">
        <v>99</v>
      </c>
      <c r="B34" s="1" t="s">
        <v>100</v>
      </c>
      <c r="C34" s="3">
        <v>5.59178082191781</v>
      </c>
      <c r="D34" s="4">
        <v>42193</v>
      </c>
      <c r="E34" s="3">
        <v>96.6711783917</v>
      </c>
      <c r="F34" s="5" t="s">
        <v>48</v>
      </c>
      <c r="G34" s="3">
        <v>12.1683002629692</v>
      </c>
      <c r="H34" s="3">
        <v>21.7120622568093</v>
      </c>
      <c r="I34" s="3">
        <v>68.2367149758454</v>
      </c>
      <c r="J34" s="3">
        <v>12.466951500206</v>
      </c>
      <c r="K34" s="3">
        <v>-27.0206082892822</v>
      </c>
      <c r="L34" s="3">
        <v>-35.7912578032571</v>
      </c>
      <c r="M34" s="3">
        <v>0.392050319553208</v>
      </c>
      <c r="N34" s="3">
        <v>0.0832862064956097</v>
      </c>
      <c r="O34" s="3">
        <v>0.0837020881433425</v>
      </c>
      <c r="P34" s="3">
        <v>94.5450286865234</v>
      </c>
      <c r="Q34" s="3">
        <v>93.1375961303711</v>
      </c>
      <c r="R34" s="3">
        <v>94.6205749511719</v>
      </c>
      <c r="S34" s="3">
        <v>94.7573089599609</v>
      </c>
      <c r="T34" s="3">
        <v>95.1300048828125</v>
      </c>
      <c r="U34" s="3">
        <v>1.28642892837524</v>
      </c>
      <c r="V34" s="3">
        <v>76.4663171549567</v>
      </c>
      <c r="W34" s="3">
        <v>76.6684085903422</v>
      </c>
      <c r="X34" s="3">
        <v>76.1226889841492</v>
      </c>
      <c r="Y34" s="3">
        <v>73.831013029007</v>
      </c>
      <c r="Z34" s="3">
        <v>71.320257114515</v>
      </c>
      <c r="AA34" s="3">
        <v>79.2049898309451</v>
      </c>
      <c r="AB34" s="5"/>
      <c r="AC34" s="1"/>
      <c r="AD34" s="1"/>
      <c r="AE34" s="1"/>
    </row>
    <row r="35" spans="1:31">
      <c r="A35" s="1" t="s">
        <v>101</v>
      </c>
      <c r="B35" s="1" t="s">
        <v>102</v>
      </c>
      <c r="C35" s="3">
        <v>5.59178082191781</v>
      </c>
      <c r="D35" s="4">
        <v>42193</v>
      </c>
      <c r="E35" s="3">
        <v>96.6711783917</v>
      </c>
      <c r="F35" s="5" t="s">
        <v>48</v>
      </c>
      <c r="G35" s="3">
        <v>12.1498345039154</v>
      </c>
      <c r="H35" s="3">
        <v>21.4760405736271</v>
      </c>
      <c r="I35" s="3">
        <v>68.4782608695652</v>
      </c>
      <c r="J35" s="3">
        <v>12.2106129476794</v>
      </c>
      <c r="K35" s="3">
        <v>-27.0945841691097</v>
      </c>
      <c r="L35" s="3">
        <v>-35.7912578032571</v>
      </c>
      <c r="M35" s="3">
        <v>0.38183417846036</v>
      </c>
      <c r="N35" s="3">
        <v>0.0814477911662169</v>
      </c>
      <c r="O35" s="3">
        <v>0.0837020881433425</v>
      </c>
      <c r="P35" s="3">
        <v>94.5450286865234</v>
      </c>
      <c r="Q35" s="3">
        <v>93.1375961303711</v>
      </c>
      <c r="R35" s="3">
        <v>94.6205749511719</v>
      </c>
      <c r="S35" s="3">
        <v>94.7573089599609</v>
      </c>
      <c r="T35" s="3">
        <v>95.1300048828125</v>
      </c>
      <c r="U35" s="3">
        <v>1.28642892837524</v>
      </c>
      <c r="V35" s="3">
        <v>76.4663171549567</v>
      </c>
      <c r="W35" s="3">
        <v>76.6684085903422</v>
      </c>
      <c r="X35" s="3">
        <v>76.1226889841492</v>
      </c>
      <c r="Y35" s="3">
        <v>73.831013029007</v>
      </c>
      <c r="Z35" s="3">
        <v>71.320257114515</v>
      </c>
      <c r="AA35" s="3">
        <v>79.2049898309451</v>
      </c>
      <c r="AB35" s="5"/>
      <c r="AC35" s="1"/>
      <c r="AD35" s="1"/>
      <c r="AE35" s="1"/>
    </row>
    <row r="36" spans="1:31">
      <c r="A36" s="1" t="s">
        <v>103</v>
      </c>
      <c r="B36" s="1" t="s">
        <v>104</v>
      </c>
      <c r="C36" s="3">
        <v>5.53424657534247</v>
      </c>
      <c r="D36" s="4">
        <v>42214</v>
      </c>
      <c r="E36" s="3">
        <v>21.4221338233</v>
      </c>
      <c r="F36" s="5" t="s">
        <v>48</v>
      </c>
      <c r="G36" s="3">
        <v>-2.4653312788906</v>
      </c>
      <c r="H36" s="3">
        <v>21.1332057575505</v>
      </c>
      <c r="I36" s="3">
        <v>69.4444444444444</v>
      </c>
      <c r="J36" s="3">
        <v>17.8979931300293</v>
      </c>
      <c r="K36" s="3">
        <v>-45.4249516100651</v>
      </c>
      <c r="L36" s="3">
        <v>-35.7912578032571</v>
      </c>
      <c r="M36" s="3">
        <v>0.300329966717919</v>
      </c>
      <c r="N36" s="3">
        <v>0.0795212596436565</v>
      </c>
      <c r="O36" s="3">
        <v>0.0837020881433425</v>
      </c>
      <c r="P36" s="3">
        <v>93.5203323364258</v>
      </c>
      <c r="Q36" s="3">
        <v>93.5712966918945</v>
      </c>
      <c r="R36" s="3">
        <v>94.6346817016602</v>
      </c>
      <c r="S36" s="3">
        <v>93.5811462402344</v>
      </c>
      <c r="T36" s="3">
        <v>4.02306747436523</v>
      </c>
      <c r="U36" s="3">
        <v>4.1481466293335</v>
      </c>
      <c r="V36" s="3">
        <v>44.0078222816338</v>
      </c>
      <c r="W36" s="3">
        <v>39.9158604359689</v>
      </c>
      <c r="X36" s="3">
        <v>37.4094355159905</v>
      </c>
      <c r="Y36" s="3">
        <v>39.5134225741105</v>
      </c>
      <c r="Z36" s="3">
        <v>39.2288057720079</v>
      </c>
      <c r="AA36" s="3">
        <v>39.6830649405437</v>
      </c>
      <c r="AB36" s="5"/>
      <c r="AC36" s="1"/>
      <c r="AD36" s="1"/>
      <c r="AE36" s="1"/>
    </row>
    <row r="37" spans="1:31">
      <c r="A37" s="1" t="s">
        <v>105</v>
      </c>
      <c r="B37" s="1" t="s">
        <v>106</v>
      </c>
      <c r="C37" s="3">
        <v>5.53424657534247</v>
      </c>
      <c r="D37" s="4">
        <v>42214</v>
      </c>
      <c r="E37" s="3">
        <v>21.4221338233</v>
      </c>
      <c r="F37" s="5" t="s">
        <v>48</v>
      </c>
      <c r="G37" s="3">
        <v>-2.49049945711183</v>
      </c>
      <c r="H37" s="3">
        <v>20.8799528897114</v>
      </c>
      <c r="I37" s="3">
        <v>70.048309178744</v>
      </c>
      <c r="J37" s="3">
        <v>17.6293535217628</v>
      </c>
      <c r="K37" s="3">
        <v>-45.5640162918364</v>
      </c>
      <c r="L37" s="3">
        <v>-35.7912578032571</v>
      </c>
      <c r="M37" s="3">
        <v>0.293872314218756</v>
      </c>
      <c r="N37" s="3">
        <v>0.0783179355061866</v>
      </c>
      <c r="O37" s="3">
        <v>0.0837020881433425</v>
      </c>
      <c r="P37" s="3">
        <v>93.5203323364258</v>
      </c>
      <c r="Q37" s="3">
        <v>93.5712966918945</v>
      </c>
      <c r="R37" s="3">
        <v>94.6346817016602</v>
      </c>
      <c r="S37" s="3">
        <v>93.5811462402344</v>
      </c>
      <c r="T37" s="3">
        <v>4.02306747436523</v>
      </c>
      <c r="U37" s="3">
        <v>4.1481466293335</v>
      </c>
      <c r="V37" s="3">
        <v>44.0078222816338</v>
      </c>
      <c r="W37" s="3">
        <v>39.9158604359689</v>
      </c>
      <c r="X37" s="3">
        <v>37.4094355159905</v>
      </c>
      <c r="Y37" s="3">
        <v>39.5134225741105</v>
      </c>
      <c r="Z37" s="3">
        <v>39.2288057720079</v>
      </c>
      <c r="AA37" s="3">
        <v>39.6830649405437</v>
      </c>
      <c r="AB37" s="5"/>
      <c r="AC37" s="1"/>
      <c r="AD37" s="1"/>
      <c r="AE37" s="1"/>
    </row>
    <row r="38" spans="1:31">
      <c r="A38" s="1" t="s">
        <v>107</v>
      </c>
      <c r="B38" s="1" t="s">
        <v>108</v>
      </c>
      <c r="C38" s="3">
        <v>5.53424657534247</v>
      </c>
      <c r="D38" s="4">
        <v>42214</v>
      </c>
      <c r="E38" s="3">
        <v>22.6350071759</v>
      </c>
      <c r="F38" s="5" t="s">
        <v>48</v>
      </c>
      <c r="G38" s="3">
        <v>-4.99564649542881</v>
      </c>
      <c r="H38" s="3">
        <v>2.26101218369259</v>
      </c>
      <c r="I38" s="3">
        <v>92.512077294686</v>
      </c>
      <c r="J38" s="3">
        <v>8.86086522006482</v>
      </c>
      <c r="K38" s="3">
        <v>-41.3958508214414</v>
      </c>
      <c r="L38" s="3">
        <v>-35.7912578032571</v>
      </c>
      <c r="M38" s="3">
        <v>0.108490970474386</v>
      </c>
      <c r="N38" s="3">
        <v>0.0341167099138541</v>
      </c>
      <c r="O38" s="3">
        <v>0.0837020881433425</v>
      </c>
      <c r="P38" s="3">
        <v>93.4828872680664</v>
      </c>
      <c r="Q38" s="3">
        <v>93.2986831665039</v>
      </c>
      <c r="R38" s="3">
        <v>94.1551208496094</v>
      </c>
      <c r="S38" s="3">
        <v>94.1446838378906</v>
      </c>
      <c r="T38" s="3">
        <v>2.10640096664429</v>
      </c>
      <c r="U38" s="3">
        <v>2.90555047988892</v>
      </c>
      <c r="V38" s="3">
        <v>39.5016544598737</v>
      </c>
      <c r="W38" s="3">
        <v>39.3491037833837</v>
      </c>
      <c r="X38" s="3">
        <v>40.0394645150313</v>
      </c>
      <c r="Y38" s="3">
        <v>38.9569796850527</v>
      </c>
      <c r="Z38" s="3">
        <v>42.6154819150478</v>
      </c>
      <c r="AA38" s="3">
        <v>47.1581494490725</v>
      </c>
      <c r="AB38" s="5"/>
      <c r="AC38" s="1"/>
      <c r="AD38" s="1"/>
      <c r="AE38" s="1"/>
    </row>
    <row r="39" spans="1:31">
      <c r="A39" s="1" t="s">
        <v>109</v>
      </c>
      <c r="B39" s="1" t="s">
        <v>110</v>
      </c>
      <c r="C39" s="3">
        <v>5.53424657534247</v>
      </c>
      <c r="D39" s="4">
        <v>42214</v>
      </c>
      <c r="E39" s="3">
        <v>22.6350071759</v>
      </c>
      <c r="F39" s="5" t="s">
        <v>48</v>
      </c>
      <c r="G39" s="3">
        <v>-5.01211720643315</v>
      </c>
      <c r="H39" s="3">
        <v>2.07149621212121</v>
      </c>
      <c r="I39" s="3">
        <v>92.6328502415459</v>
      </c>
      <c r="J39" s="3">
        <v>8.64083046250439</v>
      </c>
      <c r="K39" s="3">
        <v>-41.6786916786917</v>
      </c>
      <c r="L39" s="3">
        <v>-35.7912578032571</v>
      </c>
      <c r="M39" s="3">
        <v>0.102662731606863</v>
      </c>
      <c r="N39" s="3">
        <v>0.0331348887179909</v>
      </c>
      <c r="O39" s="3">
        <v>0.0837020881433425</v>
      </c>
      <c r="P39" s="3">
        <v>93.4828872680664</v>
      </c>
      <c r="Q39" s="3">
        <v>93.2986831665039</v>
      </c>
      <c r="R39" s="3">
        <v>94.1551208496094</v>
      </c>
      <c r="S39" s="3">
        <v>94.1446838378906</v>
      </c>
      <c r="T39" s="3">
        <v>2.10640096664429</v>
      </c>
      <c r="U39" s="3">
        <v>2.90555047988892</v>
      </c>
      <c r="V39" s="3">
        <v>39.5016544598737</v>
      </c>
      <c r="W39" s="3">
        <v>39.3491037833837</v>
      </c>
      <c r="X39" s="3">
        <v>40.0394645150313</v>
      </c>
      <c r="Y39" s="3">
        <v>38.9569796850527</v>
      </c>
      <c r="Z39" s="3">
        <v>42.6154819150478</v>
      </c>
      <c r="AA39" s="3">
        <v>47.1581494490725</v>
      </c>
      <c r="AB39" s="5"/>
      <c r="AC39" s="1"/>
      <c r="AD39" s="1"/>
      <c r="AE39" s="1"/>
    </row>
    <row r="40" spans="1:31">
      <c r="A40" s="1" t="s">
        <v>111</v>
      </c>
      <c r="B40" s="1" t="s">
        <v>112</v>
      </c>
      <c r="C40" s="3">
        <v>5.53424657534247</v>
      </c>
      <c r="D40" s="4">
        <v>42214</v>
      </c>
      <c r="E40" s="3">
        <v>42.9126845518</v>
      </c>
      <c r="F40" s="5" t="s">
        <v>48</v>
      </c>
      <c r="G40" s="3">
        <v>4.48121144139093</v>
      </c>
      <c r="H40" s="3">
        <v>112.854204753199</v>
      </c>
      <c r="I40" s="3">
        <v>0.72463768115942</v>
      </c>
      <c r="J40" s="3">
        <v>39.8401633756167</v>
      </c>
      <c r="K40" s="3">
        <v>-32.5220535014174</v>
      </c>
      <c r="L40" s="3">
        <v>-35.7912578032571</v>
      </c>
      <c r="M40" s="3">
        <v>1.0978545175418</v>
      </c>
      <c r="N40" s="3">
        <v>0.207030469374248</v>
      </c>
      <c r="O40" s="3">
        <v>0.0837020881433425</v>
      </c>
      <c r="P40" s="3">
        <v>92.3166580200195</v>
      </c>
      <c r="Q40" s="3">
        <v>92.9839935302734</v>
      </c>
      <c r="R40" s="3">
        <v>94.7703323364258</v>
      </c>
      <c r="S40" s="3">
        <v>99.8336639404297</v>
      </c>
      <c r="T40" s="3">
        <v>95.0651092529297</v>
      </c>
      <c r="U40" s="3">
        <v>94.0589828491211</v>
      </c>
      <c r="V40" s="3">
        <v>61.8744366394164</v>
      </c>
      <c r="W40" s="3">
        <v>61.8314399769959</v>
      </c>
      <c r="X40" s="3">
        <v>62.4813740261358</v>
      </c>
      <c r="Y40" s="3">
        <v>61.8348844908503</v>
      </c>
      <c r="Z40" s="3">
        <v>59.7995059785974</v>
      </c>
      <c r="AA40" s="3">
        <v>65.4911663804331</v>
      </c>
      <c r="AB40" s="5"/>
      <c r="AC40" s="1"/>
      <c r="AD40" s="1"/>
      <c r="AE40" s="1"/>
    </row>
    <row r="41" spans="1:31">
      <c r="A41" s="1" t="s">
        <v>113</v>
      </c>
      <c r="B41" s="1" t="s">
        <v>114</v>
      </c>
      <c r="C41" s="3">
        <v>5.53424657534247</v>
      </c>
      <c r="D41" s="4">
        <v>42214</v>
      </c>
      <c r="E41" s="3">
        <v>42.9126845518</v>
      </c>
      <c r="F41" s="5" t="s">
        <v>48</v>
      </c>
      <c r="G41" s="3">
        <v>4.46134635032353</v>
      </c>
      <c r="H41" s="3">
        <v>112.431465343106</v>
      </c>
      <c r="I41" s="3">
        <v>0.845410628019324</v>
      </c>
      <c r="J41" s="3">
        <v>39.549369263167</v>
      </c>
      <c r="K41" s="3">
        <v>-32.5751990283007</v>
      </c>
      <c r="L41" s="3">
        <v>-35.7912578032571</v>
      </c>
      <c r="M41" s="3">
        <v>1.08739220378354</v>
      </c>
      <c r="N41" s="3">
        <v>0.205684578461998</v>
      </c>
      <c r="O41" s="3">
        <v>0.0837020881433425</v>
      </c>
      <c r="P41" s="3">
        <v>92.3166580200195</v>
      </c>
      <c r="Q41" s="3">
        <v>92.9839935302734</v>
      </c>
      <c r="R41" s="3">
        <v>94.7703323364258</v>
      </c>
      <c r="S41" s="3">
        <v>99.8336639404297</v>
      </c>
      <c r="T41" s="3">
        <v>95.0651092529297</v>
      </c>
      <c r="U41" s="3">
        <v>94.0589828491211</v>
      </c>
      <c r="V41" s="3">
        <v>61.8744366394164</v>
      </c>
      <c r="W41" s="3">
        <v>61.8314399769959</v>
      </c>
      <c r="X41" s="3">
        <v>62.4813740261358</v>
      </c>
      <c r="Y41" s="3">
        <v>61.8348844908503</v>
      </c>
      <c r="Z41" s="3">
        <v>59.7995059785974</v>
      </c>
      <c r="AA41" s="3">
        <v>65.4911663804331</v>
      </c>
      <c r="AB41" s="5"/>
      <c r="AC41" s="1"/>
      <c r="AD41" s="1"/>
      <c r="AE41" s="1"/>
    </row>
    <row r="42" spans="1:31">
      <c r="A42" s="1" t="s">
        <v>115</v>
      </c>
      <c r="B42" s="1" t="s">
        <v>116</v>
      </c>
      <c r="C42" s="3">
        <v>5.03013698630137</v>
      </c>
      <c r="D42" s="4">
        <v>42398</v>
      </c>
      <c r="E42" s="3">
        <v>4.2962683241</v>
      </c>
      <c r="F42" s="5" t="s">
        <v>40</v>
      </c>
      <c r="G42" s="3">
        <v>1.27129417747268</v>
      </c>
      <c r="H42" s="3">
        <v>2.37320082248115</v>
      </c>
      <c r="I42" s="3">
        <v>98.5706723133933</v>
      </c>
      <c r="J42" s="3">
        <v>3.90820245671799</v>
      </c>
      <c r="K42" s="3">
        <v>-3.56034325360597</v>
      </c>
      <c r="L42" s="3">
        <v>-22.9031625452683</v>
      </c>
      <c r="M42" s="3">
        <v>1.06629090304341</v>
      </c>
      <c r="N42" s="3">
        <v>0.125234095931445</v>
      </c>
      <c r="O42" s="3">
        <v>0.138130431345776</v>
      </c>
      <c r="P42" s="3">
        <v>0</v>
      </c>
      <c r="Q42" s="3">
        <v>0</v>
      </c>
      <c r="R42" s="3">
        <v>0</v>
      </c>
      <c r="S42" s="3">
        <v>0</v>
      </c>
      <c r="T42" s="3">
        <v>0</v>
      </c>
      <c r="U42" s="3">
        <v>19.7752361297607</v>
      </c>
      <c r="V42" s="3"/>
      <c r="W42" s="3"/>
      <c r="X42" s="3"/>
      <c r="Y42" s="3"/>
      <c r="Z42" s="3"/>
      <c r="AA42" s="3">
        <v>58.2243008239229</v>
      </c>
      <c r="AB42" s="5"/>
      <c r="AC42" s="1"/>
      <c r="AD42" s="1"/>
      <c r="AE42" s="1"/>
    </row>
    <row r="43" spans="1:31">
      <c r="A43" s="1" t="s">
        <v>117</v>
      </c>
      <c r="B43" s="1" t="s">
        <v>118</v>
      </c>
      <c r="C43" s="3">
        <v>4.64931506849315</v>
      </c>
      <c r="D43" s="4">
        <v>42537</v>
      </c>
      <c r="E43" s="3">
        <v>5.8516052534</v>
      </c>
      <c r="F43" s="5" t="s">
        <v>40</v>
      </c>
      <c r="G43" s="3">
        <v>2.5293651365569</v>
      </c>
      <c r="H43" s="3">
        <v>25.9895510493226</v>
      </c>
      <c r="I43" s="3">
        <v>64.1079936474325</v>
      </c>
      <c r="J43" s="3"/>
      <c r="K43" s="3">
        <v>-13.8896539061783</v>
      </c>
      <c r="L43" s="3"/>
      <c r="M43" s="3"/>
      <c r="N43" s="3">
        <v>0.129850100621242</v>
      </c>
      <c r="O43" s="3"/>
      <c r="P43" s="3">
        <v>33.8085517883301</v>
      </c>
      <c r="Q43" s="3">
        <v>0.174424186348915</v>
      </c>
      <c r="R43" s="3">
        <v>26.7201271057129</v>
      </c>
      <c r="S43" s="3">
        <v>31.1657276153564</v>
      </c>
      <c r="T43" s="3">
        <v>37.8421401977539</v>
      </c>
      <c r="U43" s="3">
        <v>27.7154941558838</v>
      </c>
      <c r="V43" s="3">
        <v>95.0340232065991</v>
      </c>
      <c r="W43" s="3">
        <v>100</v>
      </c>
      <c r="X43" s="3">
        <v>71.2497692177702</v>
      </c>
      <c r="Y43" s="3">
        <v>68.4043756175482</v>
      </c>
      <c r="Z43" s="3">
        <v>50.6598223872346</v>
      </c>
      <c r="AA43" s="3">
        <v>45.8384717140845</v>
      </c>
      <c r="AB43" s="5"/>
      <c r="AC43" s="1"/>
      <c r="AD43" s="1"/>
      <c r="AE43" s="1"/>
    </row>
    <row r="44" spans="1:31">
      <c r="A44" s="1" t="s">
        <v>119</v>
      </c>
      <c r="B44" s="1" t="s">
        <v>120</v>
      </c>
      <c r="C44" s="3">
        <v>4.75068493150685</v>
      </c>
      <c r="D44" s="4">
        <v>42500</v>
      </c>
      <c r="E44" s="3">
        <v>44.8836561791</v>
      </c>
      <c r="F44" s="5" t="s">
        <v>37</v>
      </c>
      <c r="G44" s="3">
        <v>0.122896577802976</v>
      </c>
      <c r="H44" s="3">
        <v>11.2880827194122</v>
      </c>
      <c r="I44" s="3">
        <v>25.8490566037736</v>
      </c>
      <c r="J44" s="3"/>
      <c r="K44" s="3">
        <v>-13.1248254677464</v>
      </c>
      <c r="L44" s="3"/>
      <c r="M44" s="3"/>
      <c r="N44" s="3">
        <v>0.0590665954263558</v>
      </c>
      <c r="O44" s="3"/>
      <c r="P44" s="3">
        <v>4.90757369995117</v>
      </c>
      <c r="Q44" s="3">
        <v>2.50690603256226</v>
      </c>
      <c r="R44" s="3">
        <v>14.7678623199463</v>
      </c>
      <c r="S44" s="3">
        <v>18.8009471893311</v>
      </c>
      <c r="T44" s="3">
        <v>11.2142162322998</v>
      </c>
      <c r="U44" s="3">
        <v>19.961389541626</v>
      </c>
      <c r="V44" s="3">
        <v>100</v>
      </c>
      <c r="W44" s="3">
        <v>100</v>
      </c>
      <c r="X44" s="3">
        <v>85.8006205177705</v>
      </c>
      <c r="Y44" s="3">
        <v>73.5796444085005</v>
      </c>
      <c r="Z44" s="3">
        <v>78.866913182202</v>
      </c>
      <c r="AA44" s="3">
        <v>79.6042734995487</v>
      </c>
      <c r="AB44" s="5" t="s">
        <v>121</v>
      </c>
      <c r="AC44" s="1"/>
      <c r="AD44" s="1"/>
      <c r="AE44" s="1"/>
    </row>
    <row r="45" spans="1:31">
      <c r="A45" s="1" t="s">
        <v>122</v>
      </c>
      <c r="B45" s="1" t="s">
        <v>123</v>
      </c>
      <c r="C45" s="3">
        <v>4.57260273972603</v>
      </c>
      <c r="D45" s="4">
        <v>42565</v>
      </c>
      <c r="E45" s="3">
        <v>129.4544599689</v>
      </c>
      <c r="F45" s="5" t="s">
        <v>45</v>
      </c>
      <c r="G45" s="3">
        <v>0.22306961998353</v>
      </c>
      <c r="H45" s="3">
        <v>1.91108209521518</v>
      </c>
      <c r="I45" s="3">
        <v>74.0629685157421</v>
      </c>
      <c r="J45" s="3"/>
      <c r="K45" s="3">
        <v>0</v>
      </c>
      <c r="L45" s="3"/>
      <c r="M45" s="3"/>
      <c r="N45" s="3">
        <v>0.777845060636861</v>
      </c>
      <c r="O45" s="3"/>
      <c r="P45" s="3">
        <v>0</v>
      </c>
      <c r="Q45" s="3">
        <v>0</v>
      </c>
      <c r="R45" s="3">
        <v>0</v>
      </c>
      <c r="S45" s="3">
        <v>0</v>
      </c>
      <c r="T45" s="3">
        <v>0</v>
      </c>
      <c r="U45" s="3">
        <v>0</v>
      </c>
      <c r="V45" s="3"/>
      <c r="W45" s="3"/>
      <c r="X45" s="3"/>
      <c r="Y45" s="3"/>
      <c r="Z45" s="3"/>
      <c r="AA45" s="3"/>
      <c r="AB45" s="5"/>
      <c r="AC45" s="1"/>
      <c r="AD45" s="1"/>
      <c r="AE45" s="1"/>
    </row>
    <row r="46" spans="1:31">
      <c r="A46" s="1" t="s">
        <v>124</v>
      </c>
      <c r="B46" s="1" t="s">
        <v>125</v>
      </c>
      <c r="C46" s="3">
        <v>4.14794520547945</v>
      </c>
      <c r="D46" s="4">
        <v>42720</v>
      </c>
      <c r="E46" s="3">
        <v>15.3553803853</v>
      </c>
      <c r="F46" s="5" t="s">
        <v>32</v>
      </c>
      <c r="G46" s="3">
        <v>0.0194590387234775</v>
      </c>
      <c r="H46" s="3">
        <v>2.32736643175308</v>
      </c>
      <c r="I46" s="3">
        <v>31.052036199095</v>
      </c>
      <c r="J46" s="3"/>
      <c r="K46" s="3">
        <v>-1.48104265402843</v>
      </c>
      <c r="L46" s="3"/>
      <c r="M46" s="3"/>
      <c r="N46" s="3">
        <v>0.302807420799287</v>
      </c>
      <c r="O46" s="3"/>
      <c r="P46" s="3">
        <v>0</v>
      </c>
      <c r="Q46" s="3">
        <v>0</v>
      </c>
      <c r="R46" s="3">
        <v>0</v>
      </c>
      <c r="S46" s="3">
        <v>0</v>
      </c>
      <c r="T46" s="3">
        <v>0</v>
      </c>
      <c r="U46" s="3">
        <v>0</v>
      </c>
      <c r="V46" s="3"/>
      <c r="W46" s="3"/>
      <c r="X46" s="3"/>
      <c r="Y46" s="3"/>
      <c r="Z46" s="3"/>
      <c r="AA46" s="3"/>
      <c r="AB46" s="5"/>
      <c r="AC46" s="1"/>
      <c r="AD46" s="1"/>
      <c r="AE46" s="1"/>
    </row>
    <row r="47" spans="1:31">
      <c r="A47" s="1" t="s">
        <v>126</v>
      </c>
      <c r="B47" s="1" t="s">
        <v>127</v>
      </c>
      <c r="C47" s="3">
        <v>4.14794520547945</v>
      </c>
      <c r="D47" s="4">
        <v>42720</v>
      </c>
      <c r="E47" s="3">
        <v>15.3553803853</v>
      </c>
      <c r="F47" s="5" t="s">
        <v>32</v>
      </c>
      <c r="G47" s="3">
        <v>0</v>
      </c>
      <c r="H47" s="3">
        <v>2.12305868310116</v>
      </c>
      <c r="I47" s="3">
        <v>40.2714932126697</v>
      </c>
      <c r="J47" s="3"/>
      <c r="K47" s="3">
        <v>-1.49180003951788</v>
      </c>
      <c r="L47" s="3"/>
      <c r="M47" s="3"/>
      <c r="N47" s="3">
        <v>0.274405444102966</v>
      </c>
      <c r="O47" s="3"/>
      <c r="P47" s="3">
        <v>0</v>
      </c>
      <c r="Q47" s="3">
        <v>0</v>
      </c>
      <c r="R47" s="3">
        <v>0</v>
      </c>
      <c r="S47" s="3">
        <v>0</v>
      </c>
      <c r="T47" s="3">
        <v>0</v>
      </c>
      <c r="U47" s="3">
        <v>0</v>
      </c>
      <c r="V47" s="3"/>
      <c r="W47" s="3"/>
      <c r="X47" s="3"/>
      <c r="Y47" s="3"/>
      <c r="Z47" s="3"/>
      <c r="AA47" s="3"/>
      <c r="AB47" s="5"/>
      <c r="AC47" s="1"/>
      <c r="AD47" s="1"/>
      <c r="AE47" s="1"/>
    </row>
    <row r="48" spans="1:31">
      <c r="A48" s="1" t="s">
        <v>128</v>
      </c>
      <c r="B48" s="1" t="s">
        <v>129</v>
      </c>
      <c r="C48" s="3">
        <v>3.63561643835616</v>
      </c>
      <c r="D48" s="4">
        <v>42907</v>
      </c>
      <c r="E48" s="3">
        <v>5.2237325586</v>
      </c>
      <c r="F48" s="5" t="s">
        <v>40</v>
      </c>
      <c r="G48" s="3">
        <v>0.290902679830735</v>
      </c>
      <c r="H48" s="3">
        <v>16.3411391757848</v>
      </c>
      <c r="I48" s="3">
        <v>81.4187400741133</v>
      </c>
      <c r="J48" s="3"/>
      <c r="K48" s="3">
        <v>-37.807467704831</v>
      </c>
      <c r="L48" s="3"/>
      <c r="M48" s="3"/>
      <c r="N48" s="3">
        <v>0.0300852780325465</v>
      </c>
      <c r="O48" s="3"/>
      <c r="P48" s="3">
        <v>85.4590377807617</v>
      </c>
      <c r="Q48" s="3">
        <v>90.3339691162109</v>
      </c>
      <c r="R48" s="3">
        <v>67.063102722168</v>
      </c>
      <c r="S48" s="3">
        <v>31.6133289337158</v>
      </c>
      <c r="T48" s="3">
        <v>33.152172088623</v>
      </c>
      <c r="U48" s="3">
        <v>30.4061260223389</v>
      </c>
      <c r="V48" s="3">
        <v>54.258003138512</v>
      </c>
      <c r="W48" s="3">
        <v>73.9325885470252</v>
      </c>
      <c r="X48" s="3">
        <v>88.8268076620032</v>
      </c>
      <c r="Y48" s="3">
        <v>67.6417971458144</v>
      </c>
      <c r="Z48" s="3">
        <v>62.0055893386222</v>
      </c>
      <c r="AA48" s="3">
        <v>65.154615845837</v>
      </c>
      <c r="AB48" s="5"/>
      <c r="AC48" s="1"/>
      <c r="AD48" s="1"/>
      <c r="AE48" s="1"/>
    </row>
    <row r="49" spans="1:31">
      <c r="A49" s="1" t="s">
        <v>130</v>
      </c>
      <c r="B49" s="1" t="s">
        <v>131</v>
      </c>
      <c r="C49" s="3">
        <v>3.63561643835616</v>
      </c>
      <c r="D49" s="4">
        <v>42907</v>
      </c>
      <c r="E49" s="3">
        <v>5.2237325586</v>
      </c>
      <c r="F49" s="5" t="s">
        <v>40</v>
      </c>
      <c r="G49" s="3">
        <v>0.258328879387128</v>
      </c>
      <c r="H49" s="3">
        <v>15.9950530763681</v>
      </c>
      <c r="I49" s="3">
        <v>82.4245632609847</v>
      </c>
      <c r="J49" s="3"/>
      <c r="K49" s="3">
        <v>-37.9838781114359</v>
      </c>
      <c r="L49" s="3"/>
      <c r="M49" s="3"/>
      <c r="N49" s="3">
        <v>0.0273880176855427</v>
      </c>
      <c r="O49" s="3"/>
      <c r="P49" s="3">
        <v>85.4590377807617</v>
      </c>
      <c r="Q49" s="3">
        <v>90.3339691162109</v>
      </c>
      <c r="R49" s="3">
        <v>67.063102722168</v>
      </c>
      <c r="S49" s="3">
        <v>31.6133289337158</v>
      </c>
      <c r="T49" s="3">
        <v>33.152172088623</v>
      </c>
      <c r="U49" s="3">
        <v>30.4061260223389</v>
      </c>
      <c r="V49" s="3">
        <v>54.258003138512</v>
      </c>
      <c r="W49" s="3">
        <v>73.9325885470252</v>
      </c>
      <c r="X49" s="3">
        <v>88.8268076620032</v>
      </c>
      <c r="Y49" s="3">
        <v>67.6417971458144</v>
      </c>
      <c r="Z49" s="3">
        <v>62.0055893386222</v>
      </c>
      <c r="AA49" s="3">
        <v>65.154615845837</v>
      </c>
      <c r="AB49" s="5"/>
      <c r="AC49" s="1"/>
      <c r="AD49" s="1"/>
      <c r="AE49" s="1"/>
    </row>
    <row r="50" spans="1:31">
      <c r="A50" s="1" t="s">
        <v>132</v>
      </c>
      <c r="B50" s="1" t="s">
        <v>133</v>
      </c>
      <c r="C50" s="3">
        <v>3.12328767123288</v>
      </c>
      <c r="D50" s="4">
        <v>43094</v>
      </c>
      <c r="E50" s="3">
        <v>34.4608098261</v>
      </c>
      <c r="F50" s="5" t="s">
        <v>32</v>
      </c>
      <c r="G50" s="3">
        <v>0.0676001931434125</v>
      </c>
      <c r="H50" s="3">
        <v>2.21477512719283</v>
      </c>
      <c r="I50" s="3">
        <v>35.8031674208145</v>
      </c>
      <c r="J50" s="3"/>
      <c r="K50" s="3">
        <v>-1.49748838972611</v>
      </c>
      <c r="L50" s="3"/>
      <c r="M50" s="3"/>
      <c r="N50" s="3">
        <v>0.359548570882529</v>
      </c>
      <c r="O50" s="3"/>
      <c r="P50" s="3">
        <v>0</v>
      </c>
      <c r="Q50" s="3">
        <v>0</v>
      </c>
      <c r="R50" s="3">
        <v>0</v>
      </c>
      <c r="S50" s="3">
        <v>0</v>
      </c>
      <c r="T50" s="3">
        <v>0</v>
      </c>
      <c r="U50" s="3">
        <v>0</v>
      </c>
      <c r="V50" s="3"/>
      <c r="W50" s="3"/>
      <c r="X50" s="3"/>
      <c r="Y50" s="3"/>
      <c r="Z50" s="3"/>
      <c r="AA50" s="3"/>
      <c r="AB50" s="5"/>
      <c r="AC50" s="1"/>
      <c r="AD50" s="1"/>
      <c r="AE50" s="1"/>
    </row>
    <row r="51" spans="1:31">
      <c r="A51" s="1" t="s">
        <v>134</v>
      </c>
      <c r="B51" s="1" t="s">
        <v>135</v>
      </c>
      <c r="C51" s="3">
        <v>2.73972602739726</v>
      </c>
      <c r="D51" s="4">
        <v>43234</v>
      </c>
      <c r="E51" s="3">
        <v>21.4975202008</v>
      </c>
      <c r="F51" s="5" t="s">
        <v>32</v>
      </c>
      <c r="G51" s="3">
        <v>0.0628253455393935</v>
      </c>
      <c r="H51" s="3">
        <v>2.13448149505314</v>
      </c>
      <c r="I51" s="3">
        <v>39.5927601809955</v>
      </c>
      <c r="J51" s="3"/>
      <c r="K51" s="3">
        <v>-1.59326888650197</v>
      </c>
      <c r="L51" s="3"/>
      <c r="M51" s="3"/>
      <c r="N51" s="3">
        <v>0.313311976808883</v>
      </c>
      <c r="O51" s="3"/>
      <c r="P51" s="3"/>
      <c r="Q51" s="3">
        <v>0</v>
      </c>
      <c r="R51" s="3">
        <v>0</v>
      </c>
      <c r="S51" s="3">
        <v>0</v>
      </c>
      <c r="T51" s="3">
        <v>0</v>
      </c>
      <c r="U51" s="3">
        <v>0</v>
      </c>
      <c r="V51" s="3"/>
      <c r="W51" s="3"/>
      <c r="X51" s="3"/>
      <c r="Y51" s="3"/>
      <c r="Z51" s="3"/>
      <c r="AA51" s="3"/>
      <c r="AB51" s="5"/>
      <c r="AC51" s="1"/>
      <c r="AD51" s="1"/>
      <c r="AE51" s="1"/>
    </row>
    <row r="52" spans="1:31">
      <c r="A52" s="1" t="s">
        <v>136</v>
      </c>
      <c r="B52" s="1" t="s">
        <v>137</v>
      </c>
      <c r="C52" s="3">
        <v>2.62465753424658</v>
      </c>
      <c r="D52" s="4">
        <v>43276</v>
      </c>
      <c r="E52" s="3">
        <v>29.8413689838</v>
      </c>
      <c r="F52" s="5" t="s">
        <v>32</v>
      </c>
      <c r="G52" s="3">
        <v>0.118917847586941</v>
      </c>
      <c r="H52" s="3">
        <v>2.01828695372695</v>
      </c>
      <c r="I52" s="3">
        <v>44.8529411764706</v>
      </c>
      <c r="J52" s="3"/>
      <c r="K52" s="3">
        <v>-1.42156604476999</v>
      </c>
      <c r="L52" s="3"/>
      <c r="M52" s="3"/>
      <c r="N52" s="3">
        <v>0.285437634390679</v>
      </c>
      <c r="O52" s="3"/>
      <c r="P52" s="3"/>
      <c r="Q52" s="3">
        <v>0</v>
      </c>
      <c r="R52" s="3">
        <v>0</v>
      </c>
      <c r="S52" s="3">
        <v>0</v>
      </c>
      <c r="T52" s="3">
        <v>0</v>
      </c>
      <c r="U52" s="3">
        <v>0</v>
      </c>
      <c r="V52" s="3"/>
      <c r="W52" s="3"/>
      <c r="X52" s="3"/>
      <c r="Y52" s="3"/>
      <c r="Z52" s="3"/>
      <c r="AA52" s="3"/>
      <c r="AB52" s="5"/>
      <c r="AC52" s="1"/>
      <c r="AD52" s="1"/>
      <c r="AE52" s="1"/>
    </row>
    <row r="53" spans="1:31">
      <c r="A53" s="1" t="s">
        <v>138</v>
      </c>
      <c r="B53" s="1" t="s">
        <v>139</v>
      </c>
      <c r="C53" s="3">
        <v>2.79452054794521</v>
      </c>
      <c r="D53" s="4">
        <v>43214</v>
      </c>
      <c r="E53" s="3">
        <v>63.8469029048</v>
      </c>
      <c r="F53" s="5" t="s">
        <v>48</v>
      </c>
      <c r="G53" s="3">
        <v>4.93270431524906</v>
      </c>
      <c r="H53" s="3">
        <v>42.9584120982987</v>
      </c>
      <c r="I53" s="3">
        <v>36.9565217391304</v>
      </c>
      <c r="J53" s="3"/>
      <c r="K53" s="3">
        <v>-21.6080895346554</v>
      </c>
      <c r="L53" s="3"/>
      <c r="M53" s="3"/>
      <c r="N53" s="3">
        <v>0.116973012482811</v>
      </c>
      <c r="O53" s="3"/>
      <c r="P53" s="3">
        <v>92.2023544311523</v>
      </c>
      <c r="Q53" s="3">
        <v>93.474609375</v>
      </c>
      <c r="R53" s="3">
        <v>94.6572875976562</v>
      </c>
      <c r="S53" s="3">
        <v>4.52927160263062</v>
      </c>
      <c r="T53" s="3">
        <v>3.11720728874207</v>
      </c>
      <c r="U53" s="3">
        <v>3.09904217720032</v>
      </c>
      <c r="V53" s="3">
        <v>24.0401777188755</v>
      </c>
      <c r="W53" s="3">
        <v>24.1695777912261</v>
      </c>
      <c r="X53" s="3">
        <v>27.5894832123996</v>
      </c>
      <c r="Y53" s="3">
        <v>26.2066470280092</v>
      </c>
      <c r="Z53" s="3">
        <v>24.912096545932</v>
      </c>
      <c r="AA53" s="3">
        <v>25.4320383413869</v>
      </c>
      <c r="AB53" s="5"/>
      <c r="AC53" s="1"/>
      <c r="AD53" s="1"/>
      <c r="AE53" s="1"/>
    </row>
    <row r="54" spans="1:31">
      <c r="A54" s="1" t="s">
        <v>140</v>
      </c>
      <c r="B54" s="1" t="s">
        <v>141</v>
      </c>
      <c r="C54" s="3">
        <v>2.79452054794521</v>
      </c>
      <c r="D54" s="4">
        <v>43214</v>
      </c>
      <c r="E54" s="3">
        <v>23.9683834442</v>
      </c>
      <c r="F54" s="5" t="s">
        <v>48</v>
      </c>
      <c r="G54" s="3">
        <v>-1.74544197701547</v>
      </c>
      <c r="H54" s="3">
        <v>21.4331482272533</v>
      </c>
      <c r="I54" s="3">
        <v>68.719806763285</v>
      </c>
      <c r="J54" s="3"/>
      <c r="K54" s="3">
        <v>-31.4129479543013</v>
      </c>
      <c r="L54" s="3"/>
      <c r="M54" s="3"/>
      <c r="N54" s="3">
        <v>0.0389943462179488</v>
      </c>
      <c r="O54" s="3"/>
      <c r="P54" s="3">
        <v>91.4665069580078</v>
      </c>
      <c r="Q54" s="3">
        <v>92.3343048095703</v>
      </c>
      <c r="R54" s="3">
        <v>93.9156494140625</v>
      </c>
      <c r="S54" s="3">
        <v>94.4779815673828</v>
      </c>
      <c r="T54" s="3">
        <v>90.2101516723633</v>
      </c>
      <c r="U54" s="3">
        <v>4.51935529708862</v>
      </c>
      <c r="V54" s="3">
        <v>5.79664815157531</v>
      </c>
      <c r="W54" s="3">
        <v>5.09240468706553</v>
      </c>
      <c r="X54" s="3">
        <v>5.29729299525491</v>
      </c>
      <c r="Y54" s="3">
        <v>5.89095663811724</v>
      </c>
      <c r="Z54" s="3">
        <v>6.29941011946222</v>
      </c>
      <c r="AA54" s="3">
        <v>7.43084770712462</v>
      </c>
      <c r="AB54" s="5"/>
      <c r="AC54" s="1"/>
      <c r="AD54" s="1"/>
      <c r="AE54" s="1"/>
    </row>
    <row r="55" spans="1:31">
      <c r="A55" s="1" t="s">
        <v>142</v>
      </c>
      <c r="B55" s="1" t="s">
        <v>143</v>
      </c>
      <c r="C55" s="3">
        <v>2.75068493150685</v>
      </c>
      <c r="D55" s="4">
        <v>43230</v>
      </c>
      <c r="E55" s="3">
        <v>4.2962683241</v>
      </c>
      <c r="F55" s="5" t="s">
        <v>40</v>
      </c>
      <c r="G55" s="3">
        <v>1.25468164794006</v>
      </c>
      <c r="H55" s="3">
        <v>2.26004728132386</v>
      </c>
      <c r="I55" s="3">
        <v>98.782424563261</v>
      </c>
      <c r="J55" s="3"/>
      <c r="K55" s="3">
        <v>-1.23195734117862</v>
      </c>
      <c r="L55" s="3"/>
      <c r="M55" s="3"/>
      <c r="N55" s="3">
        <v>0.15971649549429</v>
      </c>
      <c r="O55" s="3"/>
      <c r="P55" s="3">
        <v>0</v>
      </c>
      <c r="Q55" s="3">
        <v>0</v>
      </c>
      <c r="R55" s="3">
        <v>0</v>
      </c>
      <c r="S55" s="3">
        <v>0</v>
      </c>
      <c r="T55" s="3">
        <v>0</v>
      </c>
      <c r="U55" s="3">
        <v>19.7752361297607</v>
      </c>
      <c r="V55" s="3"/>
      <c r="W55" s="3"/>
      <c r="X55" s="3"/>
      <c r="Y55" s="3"/>
      <c r="Z55" s="3"/>
      <c r="AA55" s="3">
        <v>58.2243008239229</v>
      </c>
      <c r="AB55" s="5"/>
      <c r="AC55" s="1"/>
      <c r="AD55" s="1"/>
      <c r="AE55" s="1"/>
    </row>
    <row r="56" spans="1:31">
      <c r="A56" s="1" t="s">
        <v>144</v>
      </c>
      <c r="B56" s="1" t="s">
        <v>145</v>
      </c>
      <c r="C56" s="3"/>
      <c r="D56" s="4"/>
      <c r="E56" s="3"/>
      <c r="F56" s="5" t="s">
        <v>32</v>
      </c>
      <c r="G56" s="3"/>
      <c r="H56" s="3"/>
      <c r="I56" s="3"/>
      <c r="J56" s="3"/>
      <c r="K56" s="3"/>
      <c r="L56" s="3"/>
      <c r="M56" s="3"/>
      <c r="N56" s="3"/>
      <c r="O56" s="3"/>
      <c r="P56" s="3"/>
      <c r="Q56" s="3"/>
      <c r="R56" s="3"/>
      <c r="S56" s="3"/>
      <c r="T56" s="3"/>
      <c r="U56" s="3"/>
      <c r="V56" s="3"/>
      <c r="W56" s="3"/>
      <c r="X56" s="3"/>
      <c r="Y56" s="3"/>
      <c r="Z56" s="3"/>
      <c r="AA56" s="3"/>
      <c r="AB56" s="5"/>
      <c r="AC56" s="1"/>
      <c r="AD56" s="1"/>
      <c r="AE56" s="1"/>
    </row>
    <row r="57" spans="1:31">
      <c r="A57" s="1" t="s">
        <v>146</v>
      </c>
      <c r="B57" s="1" t="s">
        <v>147</v>
      </c>
      <c r="C57" s="3">
        <v>2.02465753424658</v>
      </c>
      <c r="D57" s="4">
        <v>43495</v>
      </c>
      <c r="E57" s="3">
        <v>1.1675237303</v>
      </c>
      <c r="F57" s="5" t="s">
        <v>32</v>
      </c>
      <c r="G57" s="3">
        <v>-3.57806691449814</v>
      </c>
      <c r="H57" s="3">
        <v>-1.11513534121234</v>
      </c>
      <c r="I57" s="3">
        <v>97.2850678733032</v>
      </c>
      <c r="J57" s="3"/>
      <c r="K57" s="3">
        <v>-5.14719327116475</v>
      </c>
      <c r="L57" s="3"/>
      <c r="M57" s="3"/>
      <c r="N57" s="3">
        <v>0.0218598728715361</v>
      </c>
      <c r="O57" s="3"/>
      <c r="P57" s="3"/>
      <c r="Q57" s="3"/>
      <c r="R57" s="3">
        <v>0</v>
      </c>
      <c r="S57" s="3">
        <v>0</v>
      </c>
      <c r="T57" s="3">
        <v>0</v>
      </c>
      <c r="U57" s="3">
        <v>0</v>
      </c>
      <c r="V57" s="3"/>
      <c r="W57" s="3"/>
      <c r="X57" s="3"/>
      <c r="Y57" s="3"/>
      <c r="Z57" s="3"/>
      <c r="AA57" s="3"/>
      <c r="AB57" s="5"/>
      <c r="AC57" s="1"/>
      <c r="AD57" s="1"/>
      <c r="AE57" s="1"/>
    </row>
    <row r="58" spans="1:31">
      <c r="A58" s="1" t="s">
        <v>148</v>
      </c>
      <c r="B58" s="1" t="s">
        <v>149</v>
      </c>
      <c r="C58" s="3">
        <v>2.02465753424658</v>
      </c>
      <c r="D58" s="4">
        <v>43495</v>
      </c>
      <c r="E58" s="3">
        <v>1.1675237303</v>
      </c>
      <c r="F58" s="5" t="s">
        <v>32</v>
      </c>
      <c r="G58" s="3">
        <v>-3.60815105627222</v>
      </c>
      <c r="H58" s="3">
        <v>-1.414913957935</v>
      </c>
      <c r="I58" s="3">
        <v>97.6244343891403</v>
      </c>
      <c r="J58" s="3"/>
      <c r="K58" s="3">
        <v>-5.26412494258155</v>
      </c>
      <c r="L58" s="3"/>
      <c r="M58" s="3"/>
      <c r="N58" s="3">
        <v>0.0061288470763893</v>
      </c>
      <c r="O58" s="3"/>
      <c r="P58" s="3"/>
      <c r="Q58" s="3"/>
      <c r="R58" s="3">
        <v>0</v>
      </c>
      <c r="S58" s="3">
        <v>0</v>
      </c>
      <c r="T58" s="3">
        <v>0</v>
      </c>
      <c r="U58" s="3">
        <v>0</v>
      </c>
      <c r="V58" s="3"/>
      <c r="W58" s="3"/>
      <c r="X58" s="3"/>
      <c r="Y58" s="3"/>
      <c r="Z58" s="3"/>
      <c r="AA58" s="3"/>
      <c r="AB58" s="5"/>
      <c r="AC58" s="1"/>
      <c r="AD58" s="1"/>
      <c r="AE58" s="1"/>
    </row>
    <row r="59" spans="1:31">
      <c r="A59" s="1" t="s">
        <v>150</v>
      </c>
      <c r="B59" s="1" t="s">
        <v>151</v>
      </c>
      <c r="C59" s="3">
        <v>1.78082191780822</v>
      </c>
      <c r="D59" s="4">
        <v>43584</v>
      </c>
      <c r="E59" s="3">
        <v>3.7148402243</v>
      </c>
      <c r="F59" s="5" t="s">
        <v>40</v>
      </c>
      <c r="G59" s="3">
        <v>13.8933093475403</v>
      </c>
      <c r="H59" s="3">
        <v>51.6723486593569</v>
      </c>
      <c r="I59" s="3">
        <v>35.9449444150344</v>
      </c>
      <c r="J59" s="3"/>
      <c r="K59" s="3">
        <v>-24.6070133010883</v>
      </c>
      <c r="L59" s="3"/>
      <c r="M59" s="3"/>
      <c r="N59" s="3">
        <v>0.203240113728582</v>
      </c>
      <c r="O59" s="3"/>
      <c r="P59" s="3"/>
      <c r="Q59" s="3"/>
      <c r="R59" s="3">
        <v>20.483865737915</v>
      </c>
      <c r="S59" s="3">
        <v>92.8218383789062</v>
      </c>
      <c r="T59" s="3">
        <v>92.4712371826172</v>
      </c>
      <c r="U59" s="3">
        <v>92.0995407104492</v>
      </c>
      <c r="V59" s="3"/>
      <c r="W59" s="3"/>
      <c r="X59" s="3">
        <v>100</v>
      </c>
      <c r="Y59" s="3">
        <v>65.6421159774545</v>
      </c>
      <c r="Z59" s="3">
        <v>63.4011632639301</v>
      </c>
      <c r="AA59" s="3">
        <v>87.0601854811751</v>
      </c>
      <c r="AB59" s="5"/>
      <c r="AC59" s="1"/>
      <c r="AD59" s="1"/>
      <c r="AE59" s="1"/>
    </row>
    <row r="60" spans="1:31">
      <c r="A60" s="1" t="s">
        <v>152</v>
      </c>
      <c r="B60" s="1" t="s">
        <v>153</v>
      </c>
      <c r="C60" s="3">
        <v>1.78082191780822</v>
      </c>
      <c r="D60" s="4">
        <v>43584</v>
      </c>
      <c r="E60" s="3">
        <v>3.7148402243</v>
      </c>
      <c r="F60" s="5" t="s">
        <v>40</v>
      </c>
      <c r="G60" s="3">
        <v>13.8664812239221</v>
      </c>
      <c r="H60" s="3">
        <v>51.2330285397617</v>
      </c>
      <c r="I60" s="3">
        <v>36.209634727369</v>
      </c>
      <c r="J60" s="3"/>
      <c r="K60" s="3">
        <v>-24.6516056435558</v>
      </c>
      <c r="L60" s="3"/>
      <c r="M60" s="3"/>
      <c r="N60" s="3">
        <v>0.20105765143589</v>
      </c>
      <c r="O60" s="3"/>
      <c r="P60" s="3"/>
      <c r="Q60" s="3"/>
      <c r="R60" s="3">
        <v>20.483865737915</v>
      </c>
      <c r="S60" s="3">
        <v>92.8218383789062</v>
      </c>
      <c r="T60" s="3">
        <v>92.4712371826172</v>
      </c>
      <c r="U60" s="3">
        <v>92.0995407104492</v>
      </c>
      <c r="V60" s="3"/>
      <c r="W60" s="3"/>
      <c r="X60" s="3">
        <v>100</v>
      </c>
      <c r="Y60" s="3">
        <v>65.6421159774545</v>
      </c>
      <c r="Z60" s="3">
        <v>63.4011632639301</v>
      </c>
      <c r="AA60" s="3">
        <v>87.0601854811751</v>
      </c>
      <c r="AB60" s="5"/>
      <c r="AC60" s="1"/>
      <c r="AD60" s="1"/>
      <c r="AE60" s="1"/>
    </row>
    <row r="61" spans="1:31">
      <c r="A61" s="1" t="s">
        <v>154</v>
      </c>
      <c r="B61" s="1" t="s">
        <v>155</v>
      </c>
      <c r="C61" s="3">
        <v>1.89041095890411</v>
      </c>
      <c r="D61" s="4">
        <v>43544</v>
      </c>
      <c r="E61" s="3">
        <v>2.0108590092</v>
      </c>
      <c r="F61" s="5" t="s">
        <v>37</v>
      </c>
      <c r="G61" s="3">
        <v>-6.48696682464454</v>
      </c>
      <c r="H61" s="3">
        <v>-9.73982655103401</v>
      </c>
      <c r="I61" s="3">
        <v>99.4339622641509</v>
      </c>
      <c r="J61" s="3"/>
      <c r="K61" s="3">
        <v>-12.4271844660194</v>
      </c>
      <c r="L61" s="3"/>
      <c r="M61" s="3"/>
      <c r="N61" s="3">
        <v>-0.0994699046330418</v>
      </c>
      <c r="O61" s="3"/>
      <c r="P61" s="3"/>
      <c r="Q61" s="3"/>
      <c r="R61" s="3">
        <v>0</v>
      </c>
      <c r="S61" s="3">
        <v>0</v>
      </c>
      <c r="T61" s="3">
        <v>0</v>
      </c>
      <c r="U61" s="3">
        <v>0</v>
      </c>
      <c r="V61" s="3"/>
      <c r="W61" s="3"/>
      <c r="X61" s="3"/>
      <c r="Y61" s="3"/>
      <c r="Z61" s="3"/>
      <c r="AA61" s="3"/>
      <c r="AB61" s="5"/>
      <c r="AC61" s="1"/>
      <c r="AD61" s="1"/>
      <c r="AE61" s="1"/>
    </row>
    <row r="62" spans="1:31">
      <c r="A62" s="1" t="s">
        <v>156</v>
      </c>
      <c r="B62" s="1" t="s">
        <v>157</v>
      </c>
      <c r="C62" s="3">
        <v>1.89041095890411</v>
      </c>
      <c r="D62" s="4">
        <v>43544</v>
      </c>
      <c r="E62" s="3">
        <v>2.0108590092</v>
      </c>
      <c r="F62" s="5" t="s">
        <v>37</v>
      </c>
      <c r="G62" s="3">
        <v>-6.52346857597455</v>
      </c>
      <c r="H62" s="3">
        <v>-10.0908656145385</v>
      </c>
      <c r="I62" s="3">
        <v>99.622641509434</v>
      </c>
      <c r="J62" s="3"/>
      <c r="K62" s="3">
        <v>-12.5093075204766</v>
      </c>
      <c r="L62" s="3"/>
      <c r="M62" s="3"/>
      <c r="N62" s="3">
        <v>-0.109020661704635</v>
      </c>
      <c r="O62" s="3"/>
      <c r="P62" s="3"/>
      <c r="Q62" s="3"/>
      <c r="R62" s="3">
        <v>0</v>
      </c>
      <c r="S62" s="3">
        <v>0</v>
      </c>
      <c r="T62" s="3">
        <v>0</v>
      </c>
      <c r="U62" s="3">
        <v>0</v>
      </c>
      <c r="V62" s="3"/>
      <c r="W62" s="3"/>
      <c r="X62" s="3"/>
      <c r="Y62" s="3"/>
      <c r="Z62" s="3"/>
      <c r="AA62" s="3"/>
      <c r="AB62" s="5"/>
      <c r="AC62" s="1"/>
      <c r="AD62" s="1"/>
      <c r="AE62" s="1"/>
    </row>
    <row r="63" spans="1:31">
      <c r="A63" s="1" t="s">
        <v>158</v>
      </c>
      <c r="B63" s="1" t="s">
        <v>159</v>
      </c>
      <c r="C63" s="3">
        <v>1.6986301369863</v>
      </c>
      <c r="D63" s="4">
        <v>43614</v>
      </c>
      <c r="E63" s="3">
        <v>3.909114038</v>
      </c>
      <c r="F63" s="5" t="s">
        <v>37</v>
      </c>
      <c r="G63" s="3">
        <v>-0.229753015508321</v>
      </c>
      <c r="H63" s="3">
        <v>13.4340890008396</v>
      </c>
      <c r="I63" s="3">
        <v>18.1132075471698</v>
      </c>
      <c r="J63" s="3"/>
      <c r="K63" s="3">
        <v>-2.68991744736111</v>
      </c>
      <c r="L63" s="3"/>
      <c r="M63" s="3"/>
      <c r="N63" s="3">
        <v>0.295760247802231</v>
      </c>
      <c r="O63" s="3"/>
      <c r="P63" s="3"/>
      <c r="Q63" s="3"/>
      <c r="R63" s="3"/>
      <c r="S63" s="3">
        <v>15.0560235977173</v>
      </c>
      <c r="T63" s="3">
        <v>12.7350168228149</v>
      </c>
      <c r="U63" s="3">
        <v>19.711446762085</v>
      </c>
      <c r="V63" s="3"/>
      <c r="W63" s="3"/>
      <c r="X63" s="3"/>
      <c r="Y63" s="3">
        <v>77.7112827905995</v>
      </c>
      <c r="Z63" s="3">
        <v>67.3037354253801</v>
      </c>
      <c r="AA63" s="3">
        <v>47.9097263306149</v>
      </c>
      <c r="AB63" s="5" t="s">
        <v>121</v>
      </c>
      <c r="AC63" s="1"/>
      <c r="AD63" s="1"/>
      <c r="AE63" s="1"/>
    </row>
    <row r="64" spans="1:31">
      <c r="A64" s="1" t="s">
        <v>160</v>
      </c>
      <c r="B64" s="1" t="s">
        <v>161</v>
      </c>
      <c r="C64" s="3">
        <v>1.6986301369863</v>
      </c>
      <c r="D64" s="4">
        <v>43614</v>
      </c>
      <c r="E64" s="3">
        <v>3.909114038</v>
      </c>
      <c r="F64" s="5" t="s">
        <v>37</v>
      </c>
      <c r="G64" s="3">
        <v>-0.272502064409586</v>
      </c>
      <c r="H64" s="3">
        <v>12.9853120029937</v>
      </c>
      <c r="I64" s="3">
        <v>20</v>
      </c>
      <c r="J64" s="3"/>
      <c r="K64" s="3">
        <v>-2.70622151957592</v>
      </c>
      <c r="L64" s="3"/>
      <c r="M64" s="3"/>
      <c r="N64" s="3">
        <v>0.284644688729552</v>
      </c>
      <c r="O64" s="3"/>
      <c r="P64" s="3"/>
      <c r="Q64" s="3"/>
      <c r="R64" s="3"/>
      <c r="S64" s="3">
        <v>15.0560235977173</v>
      </c>
      <c r="T64" s="3">
        <v>12.7350168228149</v>
      </c>
      <c r="U64" s="3">
        <v>19.711446762085</v>
      </c>
      <c r="V64" s="3"/>
      <c r="W64" s="3"/>
      <c r="X64" s="3"/>
      <c r="Y64" s="3">
        <v>77.7112827905995</v>
      </c>
      <c r="Z64" s="3">
        <v>67.3037354253801</v>
      </c>
      <c r="AA64" s="3">
        <v>47.9097263306149</v>
      </c>
      <c r="AB64" s="5" t="s">
        <v>121</v>
      </c>
      <c r="AC64" s="1"/>
      <c r="AD64" s="1"/>
      <c r="AE64" s="1"/>
    </row>
    <row r="65" spans="1:31">
      <c r="A65" s="1" t="s">
        <v>162</v>
      </c>
      <c r="B65" s="1" t="s">
        <v>163</v>
      </c>
      <c r="C65" s="3">
        <v>1.30958904109589</v>
      </c>
      <c r="D65" s="4">
        <v>43756</v>
      </c>
      <c r="E65" s="3">
        <v>3.6809774365</v>
      </c>
      <c r="F65" s="5" t="s">
        <v>40</v>
      </c>
      <c r="G65" s="3">
        <v>5.13723517245235</v>
      </c>
      <c r="H65" s="3">
        <v>68.259080336375</v>
      </c>
      <c r="I65" s="3">
        <v>18.3695076760191</v>
      </c>
      <c r="J65" s="3"/>
      <c r="K65" s="3">
        <v>-20.1193879266857</v>
      </c>
      <c r="L65" s="3"/>
      <c r="M65" s="3"/>
      <c r="N65" s="3">
        <v>0.309477303914304</v>
      </c>
      <c r="O65" s="3"/>
      <c r="P65" s="3"/>
      <c r="Q65" s="3"/>
      <c r="R65" s="3"/>
      <c r="S65" s="3">
        <v>87.8782806396484</v>
      </c>
      <c r="T65" s="3">
        <v>91.3167037963867</v>
      </c>
      <c r="U65" s="3">
        <v>80.1531829833984</v>
      </c>
      <c r="V65" s="3"/>
      <c r="W65" s="3"/>
      <c r="X65" s="3"/>
      <c r="Y65" s="3">
        <v>69.140071975981</v>
      </c>
      <c r="Z65" s="3">
        <v>63.52504154792</v>
      </c>
      <c r="AA65" s="3">
        <v>63.9411621537278</v>
      </c>
      <c r="AB65" s="5" t="s">
        <v>164</v>
      </c>
      <c r="AC65" s="1"/>
      <c r="AD65" s="1"/>
      <c r="AE65" s="1"/>
    </row>
    <row r="66" spans="1:31">
      <c r="A66" s="1" t="s">
        <v>165</v>
      </c>
      <c r="B66" s="1" t="s">
        <v>166</v>
      </c>
      <c r="C66" s="3">
        <v>1.64109589041096</v>
      </c>
      <c r="D66" s="4">
        <v>43635</v>
      </c>
      <c r="E66" s="3">
        <v>14.9907866315</v>
      </c>
      <c r="F66" s="5" t="s">
        <v>32</v>
      </c>
      <c r="G66" s="3">
        <v>0.177795337811142</v>
      </c>
      <c r="H66" s="3">
        <v>1.94402125500462</v>
      </c>
      <c r="I66" s="3">
        <v>49.3778280542986</v>
      </c>
      <c r="J66" s="3"/>
      <c r="K66" s="3">
        <v>-3.37100172380772</v>
      </c>
      <c r="L66" s="3"/>
      <c r="M66" s="3"/>
      <c r="N66" s="3">
        <v>0.133124306101075</v>
      </c>
      <c r="O66" s="3"/>
      <c r="P66" s="3"/>
      <c r="Q66" s="3"/>
      <c r="R66" s="3"/>
      <c r="S66" s="3">
        <v>0</v>
      </c>
      <c r="T66" s="3">
        <v>0</v>
      </c>
      <c r="U66" s="3">
        <v>0</v>
      </c>
      <c r="V66" s="3"/>
      <c r="W66" s="3"/>
      <c r="X66" s="3"/>
      <c r="Y66" s="3"/>
      <c r="Z66" s="3"/>
      <c r="AA66" s="3"/>
      <c r="AB66" s="5"/>
      <c r="AC66" s="1"/>
      <c r="AD66" s="1"/>
      <c r="AE66" s="1"/>
    </row>
    <row r="67" spans="1:31">
      <c r="A67" s="1" t="s">
        <v>167</v>
      </c>
      <c r="B67" s="1" t="s">
        <v>168</v>
      </c>
      <c r="C67" s="3">
        <v>1.73972602739726</v>
      </c>
      <c r="D67" s="4">
        <v>43599</v>
      </c>
      <c r="E67" s="3">
        <v>22.7586051766</v>
      </c>
      <c r="F67" s="5" t="s">
        <v>32</v>
      </c>
      <c r="G67" s="3">
        <v>-0.097962382445118</v>
      </c>
      <c r="H67" s="3">
        <v>1.8980453253853</v>
      </c>
      <c r="I67" s="3">
        <v>51.4140271493213</v>
      </c>
      <c r="J67" s="3"/>
      <c r="K67" s="3">
        <v>-2.17899980659754</v>
      </c>
      <c r="L67" s="3"/>
      <c r="M67" s="3"/>
      <c r="N67" s="3">
        <v>0.137548343965472</v>
      </c>
      <c r="O67" s="3"/>
      <c r="P67" s="3"/>
      <c r="Q67" s="3"/>
      <c r="R67" s="3"/>
      <c r="S67" s="3">
        <v>0</v>
      </c>
      <c r="T67" s="3">
        <v>0</v>
      </c>
      <c r="U67" s="3">
        <v>0</v>
      </c>
      <c r="V67" s="3"/>
      <c r="W67" s="3"/>
      <c r="X67" s="3"/>
      <c r="Y67" s="3"/>
      <c r="Z67" s="3"/>
      <c r="AA67" s="3"/>
      <c r="AB67" s="5"/>
      <c r="AC67" s="1"/>
      <c r="AD67" s="1"/>
      <c r="AE67" s="1"/>
    </row>
    <row r="68" spans="1:31">
      <c r="A68" s="1" t="s">
        <v>169</v>
      </c>
      <c r="B68" s="1" t="s">
        <v>170</v>
      </c>
      <c r="C68" s="3">
        <v>1.73972602739726</v>
      </c>
      <c r="D68" s="4">
        <v>43599</v>
      </c>
      <c r="E68" s="3">
        <v>22.7586051766</v>
      </c>
      <c r="F68" s="5" t="s">
        <v>32</v>
      </c>
      <c r="G68" s="3">
        <v>-0.11818002757533</v>
      </c>
      <c r="H68" s="3">
        <v>1.58634279304317</v>
      </c>
      <c r="I68" s="3">
        <v>65.7805429864253</v>
      </c>
      <c r="J68" s="3"/>
      <c r="K68" s="3">
        <v>-2.24304034729577</v>
      </c>
      <c r="L68" s="3"/>
      <c r="M68" s="3"/>
      <c r="N68" s="3">
        <v>0.107477536286653</v>
      </c>
      <c r="O68" s="3"/>
      <c r="P68" s="3"/>
      <c r="Q68" s="3"/>
      <c r="R68" s="3"/>
      <c r="S68" s="3">
        <v>0</v>
      </c>
      <c r="T68" s="3">
        <v>0</v>
      </c>
      <c r="U68" s="3">
        <v>0</v>
      </c>
      <c r="V68" s="3"/>
      <c r="W68" s="3"/>
      <c r="X68" s="3"/>
      <c r="Y68" s="3"/>
      <c r="Z68" s="3"/>
      <c r="AA68" s="3"/>
      <c r="AB68" s="5"/>
      <c r="AC68" s="1"/>
      <c r="AD68" s="1"/>
      <c r="AE68" s="1"/>
    </row>
    <row r="69" spans="1:31">
      <c r="A69" s="1" t="s">
        <v>171</v>
      </c>
      <c r="B69" s="1" t="s">
        <v>172</v>
      </c>
      <c r="C69" s="3">
        <v>1.37534246575342</v>
      </c>
      <c r="D69" s="4">
        <v>43732</v>
      </c>
      <c r="E69" s="3">
        <v>0.5198216473</v>
      </c>
      <c r="F69" s="5" t="s">
        <v>173</v>
      </c>
      <c r="G69" s="3">
        <v>1.95993031358887</v>
      </c>
      <c r="H69" s="3">
        <v>6.98290832647839</v>
      </c>
      <c r="I69" s="3">
        <v>65.4320987654321</v>
      </c>
      <c r="J69" s="3"/>
      <c r="K69" s="3">
        <v>-31.074409837537</v>
      </c>
      <c r="L69" s="3"/>
      <c r="M69" s="3"/>
      <c r="N69" s="3">
        <v>0.0660478139280664</v>
      </c>
      <c r="O69" s="3"/>
      <c r="P69" s="3"/>
      <c r="Q69" s="3"/>
      <c r="R69" s="3"/>
      <c r="S69" s="3">
        <v>0</v>
      </c>
      <c r="T69" s="3">
        <v>0</v>
      </c>
      <c r="U69" s="3">
        <v>0</v>
      </c>
      <c r="V69" s="3"/>
      <c r="W69" s="3"/>
      <c r="X69" s="3"/>
      <c r="Y69" s="3"/>
      <c r="Z69" s="3"/>
      <c r="AA69" s="3"/>
      <c r="AB69" s="5"/>
      <c r="AC69" s="1"/>
      <c r="AD69" s="1"/>
      <c r="AE69" s="1"/>
    </row>
    <row r="70" spans="1:31">
      <c r="A70" s="1" t="s">
        <v>174</v>
      </c>
      <c r="B70" s="1" t="s">
        <v>175</v>
      </c>
      <c r="C70" s="3">
        <v>1.37534246575342</v>
      </c>
      <c r="D70" s="4">
        <v>43732</v>
      </c>
      <c r="E70" s="3">
        <v>0.5198216473</v>
      </c>
      <c r="F70" s="5" t="s">
        <v>173</v>
      </c>
      <c r="G70" s="3">
        <v>1.93164933135216</v>
      </c>
      <c r="H70" s="3">
        <v>6.677643615075</v>
      </c>
      <c r="I70" s="3">
        <v>66.6666666666667</v>
      </c>
      <c r="J70" s="3"/>
      <c r="K70" s="3">
        <v>-31.09334291618</v>
      </c>
      <c r="L70" s="3"/>
      <c r="M70" s="3"/>
      <c r="N70" s="3">
        <v>0.0644189623672392</v>
      </c>
      <c r="O70" s="3"/>
      <c r="P70" s="3"/>
      <c r="Q70" s="3"/>
      <c r="R70" s="3"/>
      <c r="S70" s="3">
        <v>0</v>
      </c>
      <c r="T70" s="3">
        <v>0</v>
      </c>
      <c r="U70" s="3">
        <v>0</v>
      </c>
      <c r="V70" s="3"/>
      <c r="W70" s="3"/>
      <c r="X70" s="3"/>
      <c r="Y70" s="3"/>
      <c r="Z70" s="3"/>
      <c r="AA70" s="3"/>
      <c r="AB70" s="5"/>
      <c r="AC70" s="1"/>
      <c r="AD70" s="1"/>
      <c r="AE70" s="1"/>
    </row>
    <row r="71" spans="1:31">
      <c r="A71" s="1" t="s">
        <v>176</v>
      </c>
      <c r="B71" s="1" t="s">
        <v>177</v>
      </c>
      <c r="C71" s="3">
        <v>1.46301369863014</v>
      </c>
      <c r="D71" s="4">
        <v>43700</v>
      </c>
      <c r="E71" s="3">
        <v>3.1391154684</v>
      </c>
      <c r="F71" s="5" t="s">
        <v>32</v>
      </c>
      <c r="G71" s="3">
        <v>0.0990883868410558</v>
      </c>
      <c r="H71" s="3">
        <v>1.34311203795105</v>
      </c>
      <c r="I71" s="3">
        <v>73.472850678733</v>
      </c>
      <c r="J71" s="3"/>
      <c r="K71" s="3">
        <v>-1.77093358999037</v>
      </c>
      <c r="L71" s="3"/>
      <c r="M71" s="3"/>
      <c r="N71" s="3">
        <v>0.0734351874088149</v>
      </c>
      <c r="O71" s="3"/>
      <c r="P71" s="3"/>
      <c r="Q71" s="3"/>
      <c r="R71" s="3"/>
      <c r="S71" s="3">
        <v>0</v>
      </c>
      <c r="T71" s="3">
        <v>0</v>
      </c>
      <c r="U71" s="3">
        <v>0</v>
      </c>
      <c r="V71" s="3"/>
      <c r="W71" s="3"/>
      <c r="X71" s="3"/>
      <c r="Y71" s="3"/>
      <c r="Z71" s="3"/>
      <c r="AA71" s="3"/>
      <c r="AB71" s="5"/>
      <c r="AC71" s="1"/>
      <c r="AD71" s="1"/>
      <c r="AE71" s="1"/>
    </row>
    <row r="72" spans="1:31">
      <c r="A72" s="1" t="s">
        <v>178</v>
      </c>
      <c r="B72" s="1" t="s">
        <v>179</v>
      </c>
      <c r="C72" s="3">
        <v>1.46301369863014</v>
      </c>
      <c r="D72" s="4">
        <v>43700</v>
      </c>
      <c r="E72" s="3">
        <v>3.1391154684</v>
      </c>
      <c r="F72" s="5" t="s">
        <v>32</v>
      </c>
      <c r="G72" s="3">
        <v>0.0595415302173206</v>
      </c>
      <c r="H72" s="3">
        <v>1.04510697872968</v>
      </c>
      <c r="I72" s="3">
        <v>81.2782805429864</v>
      </c>
      <c r="J72" s="3"/>
      <c r="K72" s="3">
        <v>-1.83273849715442</v>
      </c>
      <c r="L72" s="3"/>
      <c r="M72" s="3"/>
      <c r="N72" s="3">
        <v>0.0360225965916101</v>
      </c>
      <c r="O72" s="3"/>
      <c r="P72" s="3"/>
      <c r="Q72" s="3"/>
      <c r="R72" s="3"/>
      <c r="S72" s="3">
        <v>0</v>
      </c>
      <c r="T72" s="3">
        <v>0</v>
      </c>
      <c r="U72" s="3">
        <v>0</v>
      </c>
      <c r="V72" s="3"/>
      <c r="W72" s="3"/>
      <c r="X72" s="3"/>
      <c r="Y72" s="3"/>
      <c r="Z72" s="3"/>
      <c r="AA72" s="3"/>
      <c r="AB72" s="5"/>
      <c r="AC72" s="1"/>
      <c r="AD72" s="1"/>
      <c r="AE72" s="1"/>
    </row>
    <row r="73" spans="1:31">
      <c r="A73" s="1" t="s">
        <v>180</v>
      </c>
      <c r="B73" s="1" t="s">
        <v>181</v>
      </c>
      <c r="C73" s="3">
        <v>1.38904109589041</v>
      </c>
      <c r="D73" s="4">
        <v>43727</v>
      </c>
      <c r="E73" s="3">
        <v>1.3447782084</v>
      </c>
      <c r="F73" s="5" t="s">
        <v>182</v>
      </c>
      <c r="G73" s="3">
        <v>4.17291354322839</v>
      </c>
      <c r="H73" s="3">
        <v>24.1020043659456</v>
      </c>
      <c r="I73" s="3">
        <v>84</v>
      </c>
      <c r="J73" s="3"/>
      <c r="K73" s="3">
        <v>-8.05587447378492</v>
      </c>
      <c r="L73" s="3"/>
      <c r="M73" s="3"/>
      <c r="N73" s="3">
        <v>0.172948051452922</v>
      </c>
      <c r="O73" s="3"/>
      <c r="P73" s="3"/>
      <c r="Q73" s="3"/>
      <c r="R73" s="3"/>
      <c r="S73" s="3">
        <v>0</v>
      </c>
      <c r="T73" s="3">
        <v>11.8423881530762</v>
      </c>
      <c r="U73" s="3">
        <v>0.250036776065826</v>
      </c>
      <c r="V73" s="3"/>
      <c r="W73" s="3"/>
      <c r="X73" s="3"/>
      <c r="Y73" s="3"/>
      <c r="Z73" s="3">
        <v>49.3713627694897</v>
      </c>
      <c r="AA73" s="3">
        <v>100</v>
      </c>
      <c r="AB73" s="5"/>
      <c r="AC73" s="1"/>
      <c r="AD73" s="1"/>
      <c r="AE73" s="1"/>
    </row>
    <row r="74" spans="1:31">
      <c r="A74" s="1" t="s">
        <v>183</v>
      </c>
      <c r="B74" s="1" t="s">
        <v>184</v>
      </c>
      <c r="C74" s="3">
        <v>1.46849315068493</v>
      </c>
      <c r="D74" s="4">
        <v>43698</v>
      </c>
      <c r="E74" s="3">
        <v>5.3028107306</v>
      </c>
      <c r="F74" s="5" t="s">
        <v>185</v>
      </c>
      <c r="G74" s="3">
        <v>0.14894497310716</v>
      </c>
      <c r="H74" s="3">
        <v>15.6300754753033</v>
      </c>
      <c r="I74" s="3">
        <v>44.4148936170213</v>
      </c>
      <c r="J74" s="3"/>
      <c r="K74" s="3">
        <v>-4.12878084987938</v>
      </c>
      <c r="L74" s="3"/>
      <c r="M74" s="3"/>
      <c r="N74" s="3">
        <v>0.310635197093131</v>
      </c>
      <c r="O74" s="3"/>
      <c r="P74" s="3"/>
      <c r="Q74" s="3"/>
      <c r="R74" s="3"/>
      <c r="S74" s="3">
        <v>27.9775543212891</v>
      </c>
      <c r="T74" s="3">
        <v>28.5423183441162</v>
      </c>
      <c r="U74" s="3">
        <v>26.5046863555908</v>
      </c>
      <c r="V74" s="3"/>
      <c r="W74" s="3"/>
      <c r="X74" s="3"/>
      <c r="Y74" s="3">
        <v>68.3787322571894</v>
      </c>
      <c r="Z74" s="3">
        <v>68.2162271090515</v>
      </c>
      <c r="AA74" s="3">
        <v>64.8366806174641</v>
      </c>
      <c r="AB74" s="5"/>
      <c r="AC74" s="1"/>
      <c r="AD74" s="1"/>
      <c r="AE74" s="1"/>
    </row>
    <row r="75" spans="1:31">
      <c r="A75" s="1" t="s">
        <v>186</v>
      </c>
      <c r="B75" s="1" t="s">
        <v>187</v>
      </c>
      <c r="C75" s="3">
        <v>1.47123287671233</v>
      </c>
      <c r="D75" s="4">
        <v>43697</v>
      </c>
      <c r="E75" s="3">
        <v>43.6344330662</v>
      </c>
      <c r="F75" s="5" t="s">
        <v>188</v>
      </c>
      <c r="G75" s="3">
        <v>0.370863446177255</v>
      </c>
      <c r="H75" s="3">
        <v>3.66332744058143</v>
      </c>
      <c r="I75" s="3">
        <v>4.65116279069767</v>
      </c>
      <c r="J75" s="3"/>
      <c r="K75" s="3">
        <v>-0.183948107270792</v>
      </c>
      <c r="L75" s="3"/>
      <c r="M75" s="3"/>
      <c r="N75" s="3">
        <v>0.917692183820306</v>
      </c>
      <c r="O75" s="3"/>
      <c r="P75" s="3"/>
      <c r="Q75" s="3"/>
      <c r="R75" s="3"/>
      <c r="S75" s="3">
        <v>0</v>
      </c>
      <c r="T75" s="3">
        <v>0</v>
      </c>
      <c r="U75" s="3">
        <v>0</v>
      </c>
      <c r="V75" s="3"/>
      <c r="W75" s="3"/>
      <c r="X75" s="3"/>
      <c r="Y75" s="3"/>
      <c r="Z75" s="3"/>
      <c r="AA75" s="3"/>
      <c r="AB75" s="5"/>
      <c r="AC75" s="1"/>
      <c r="AD75" s="1"/>
      <c r="AE75" s="1"/>
    </row>
    <row r="76" spans="1:31">
      <c r="A76" s="1" t="s">
        <v>189</v>
      </c>
      <c r="B76" s="1" t="s">
        <v>190</v>
      </c>
      <c r="C76" s="3">
        <v>1.47123287671233</v>
      </c>
      <c r="D76" s="4">
        <v>43697</v>
      </c>
      <c r="E76" s="3">
        <v>43.6344330662</v>
      </c>
      <c r="F76" s="5" t="s">
        <v>188</v>
      </c>
      <c r="G76" s="3">
        <v>0.343544231319787</v>
      </c>
      <c r="H76" s="3">
        <v>3.41266719118806</v>
      </c>
      <c r="I76" s="3">
        <v>6.2015503875969</v>
      </c>
      <c r="J76" s="3"/>
      <c r="K76" s="3">
        <v>-0.184340739303387</v>
      </c>
      <c r="L76" s="3"/>
      <c r="M76" s="3"/>
      <c r="N76" s="3">
        <v>0.810659262316763</v>
      </c>
      <c r="O76" s="3"/>
      <c r="P76" s="3"/>
      <c r="Q76" s="3"/>
      <c r="R76" s="3"/>
      <c r="S76" s="3">
        <v>0</v>
      </c>
      <c r="T76" s="3">
        <v>0</v>
      </c>
      <c r="U76" s="3">
        <v>0</v>
      </c>
      <c r="V76" s="3"/>
      <c r="W76" s="3"/>
      <c r="X76" s="3"/>
      <c r="Y76" s="3"/>
      <c r="Z76" s="3"/>
      <c r="AA76" s="3"/>
      <c r="AB76" s="5"/>
      <c r="AC76" s="1"/>
      <c r="AD76" s="1"/>
      <c r="AE76" s="1"/>
    </row>
    <row r="77" spans="1:31">
      <c r="A77" s="1" t="s">
        <v>191</v>
      </c>
      <c r="B77" s="1" t="s">
        <v>192</v>
      </c>
      <c r="C77" s="3">
        <v>1.19452054794521</v>
      </c>
      <c r="D77" s="4">
        <v>43798</v>
      </c>
      <c r="E77" s="3">
        <v>128.8838486138</v>
      </c>
      <c r="F77" s="5" t="s">
        <v>32</v>
      </c>
      <c r="G77" s="3">
        <v>0.278551532033425</v>
      </c>
      <c r="H77" s="3">
        <v>3.26609866348448</v>
      </c>
      <c r="I77" s="3">
        <v>9.04977375565611</v>
      </c>
      <c r="J77" s="3"/>
      <c r="K77" s="3">
        <v>0</v>
      </c>
      <c r="L77" s="3"/>
      <c r="M77" s="3"/>
      <c r="N77" s="3">
        <v>2.80016534937898</v>
      </c>
      <c r="O77" s="3"/>
      <c r="P77" s="3"/>
      <c r="Q77" s="3"/>
      <c r="R77" s="3"/>
      <c r="S77" s="3"/>
      <c r="T77" s="3">
        <v>0</v>
      </c>
      <c r="U77" s="3">
        <v>0</v>
      </c>
      <c r="V77" s="3"/>
      <c r="W77" s="3"/>
      <c r="X77" s="3"/>
      <c r="Y77" s="3"/>
      <c r="Z77" s="3"/>
      <c r="AA77" s="3"/>
      <c r="AB77" s="5"/>
      <c r="AC77" s="1"/>
      <c r="AD77" s="1"/>
      <c r="AE77" s="1"/>
    </row>
    <row r="78" spans="1:31">
      <c r="A78" s="1" t="s">
        <v>193</v>
      </c>
      <c r="B78" s="1" t="s">
        <v>194</v>
      </c>
      <c r="C78" s="3">
        <v>1.16438356164384</v>
      </c>
      <c r="D78" s="4">
        <v>43809</v>
      </c>
      <c r="E78" s="3">
        <v>0.8153822402</v>
      </c>
      <c r="F78" s="5" t="s">
        <v>48</v>
      </c>
      <c r="G78" s="3">
        <v>-2.6144416778395</v>
      </c>
      <c r="H78" s="3">
        <v>11.9810593546966</v>
      </c>
      <c r="I78" s="3">
        <v>84.1787439613527</v>
      </c>
      <c r="J78" s="3"/>
      <c r="K78" s="3">
        <v>-14.0584609266256</v>
      </c>
      <c r="L78" s="3"/>
      <c r="M78" s="3"/>
      <c r="N78" s="3">
        <v>0.0111977448017894</v>
      </c>
      <c r="O78" s="3"/>
      <c r="P78" s="3"/>
      <c r="Q78" s="3"/>
      <c r="R78" s="3"/>
      <c r="S78" s="3"/>
      <c r="T78" s="3">
        <v>95.3637466430664</v>
      </c>
      <c r="U78" s="3">
        <v>94.1230239868164</v>
      </c>
      <c r="V78" s="3"/>
      <c r="W78" s="3"/>
      <c r="X78" s="3"/>
      <c r="Y78" s="3"/>
      <c r="Z78" s="3">
        <v>22.1750968441284</v>
      </c>
      <c r="AA78" s="3">
        <v>22.4706783776204</v>
      </c>
      <c r="AB78" s="5"/>
      <c r="AC78" s="1"/>
      <c r="AD78" s="1"/>
      <c r="AE78" s="1"/>
    </row>
    <row r="79" spans="1:31">
      <c r="A79" s="1" t="s">
        <v>195</v>
      </c>
      <c r="B79" s="1" t="s">
        <v>196</v>
      </c>
      <c r="C79" s="3">
        <v>1.16438356164384</v>
      </c>
      <c r="D79" s="4">
        <v>43809</v>
      </c>
      <c r="E79" s="3">
        <v>0.8153822402</v>
      </c>
      <c r="F79" s="5" t="s">
        <v>48</v>
      </c>
      <c r="G79" s="3">
        <v>-2.63966212324823</v>
      </c>
      <c r="H79" s="3">
        <v>11.7439682714553</v>
      </c>
      <c r="I79" s="3">
        <v>84.6618357487923</v>
      </c>
      <c r="J79" s="3"/>
      <c r="K79" s="3">
        <v>-14.0825459970164</v>
      </c>
      <c r="L79" s="3"/>
      <c r="M79" s="3"/>
      <c r="N79" s="3">
        <v>0.00933911523668614</v>
      </c>
      <c r="O79" s="3"/>
      <c r="P79" s="3"/>
      <c r="Q79" s="3"/>
      <c r="R79" s="3"/>
      <c r="S79" s="3"/>
      <c r="T79" s="3">
        <v>95.3637466430664</v>
      </c>
      <c r="U79" s="3">
        <v>94.1230239868164</v>
      </c>
      <c r="V79" s="3"/>
      <c r="W79" s="3"/>
      <c r="X79" s="3"/>
      <c r="Y79" s="3"/>
      <c r="Z79" s="3">
        <v>22.1750968441284</v>
      </c>
      <c r="AA79" s="3">
        <v>22.4706783776204</v>
      </c>
      <c r="AB79" s="5"/>
      <c r="AC79" s="1"/>
      <c r="AD79" s="1"/>
      <c r="AE79" s="1"/>
    </row>
    <row r="80" spans="1:31">
      <c r="A80" s="1" t="s">
        <v>197</v>
      </c>
      <c r="B80" s="1" t="s">
        <v>198</v>
      </c>
      <c r="C80" s="3">
        <v>0.602739726027397</v>
      </c>
      <c r="D80" s="4">
        <v>44014</v>
      </c>
      <c r="E80" s="3">
        <v>80.5464103113</v>
      </c>
      <c r="F80" s="5" t="s">
        <v>32</v>
      </c>
      <c r="G80" s="3">
        <v>0.258218293772986</v>
      </c>
      <c r="H80" s="3"/>
      <c r="I80" s="3"/>
      <c r="J80" s="3"/>
      <c r="K80" s="3">
        <v>0</v>
      </c>
      <c r="L80" s="3"/>
      <c r="M80" s="3"/>
      <c r="N80" s="3">
        <v>2.30890873934312</v>
      </c>
      <c r="O80" s="3"/>
      <c r="P80" s="3"/>
      <c r="Q80" s="3"/>
      <c r="R80" s="3"/>
      <c r="S80" s="3"/>
      <c r="T80" s="3"/>
      <c r="U80" s="3">
        <v>0</v>
      </c>
      <c r="V80" s="3"/>
      <c r="W80" s="3"/>
      <c r="X80" s="3"/>
      <c r="Y80" s="3"/>
      <c r="Z80" s="3"/>
      <c r="AA80" s="3"/>
      <c r="AB80" s="5"/>
      <c r="AC80" s="1"/>
      <c r="AD80" s="1"/>
      <c r="AE80" s="1"/>
    </row>
    <row r="81" spans="1:31">
      <c r="A81" s="1" t="s">
        <v>199</v>
      </c>
      <c r="B81" s="1" t="s">
        <v>200</v>
      </c>
      <c r="C81" s="3">
        <v>1.13698630136986</v>
      </c>
      <c r="D81" s="4">
        <v>43819</v>
      </c>
      <c r="E81" s="3">
        <v>11.6114338512</v>
      </c>
      <c r="F81" s="5" t="s">
        <v>48</v>
      </c>
      <c r="G81" s="3">
        <v>-9.10998834045861</v>
      </c>
      <c r="H81" s="3">
        <v>22.6452695615691</v>
      </c>
      <c r="I81" s="3">
        <v>66.0628019323672</v>
      </c>
      <c r="J81" s="3"/>
      <c r="K81" s="3">
        <v>-17.4490620231577</v>
      </c>
      <c r="L81" s="3"/>
      <c r="M81" s="3"/>
      <c r="N81" s="3">
        <v>0.0750437834396217</v>
      </c>
      <c r="O81" s="3"/>
      <c r="P81" s="3"/>
      <c r="Q81" s="3"/>
      <c r="R81" s="3"/>
      <c r="S81" s="3"/>
      <c r="T81" s="3">
        <v>88.68359375</v>
      </c>
      <c r="U81" s="3">
        <v>95.0386505126953</v>
      </c>
      <c r="V81" s="3"/>
      <c r="W81" s="3"/>
      <c r="X81" s="3"/>
      <c r="Y81" s="3"/>
      <c r="Z81" s="3">
        <v>60.14632147406</v>
      </c>
      <c r="AA81" s="3">
        <v>57.0250998296818</v>
      </c>
      <c r="AB81" s="5"/>
      <c r="AC81" s="1"/>
      <c r="AD81" s="1"/>
      <c r="AE81" s="1"/>
    </row>
    <row r="82" spans="1:31">
      <c r="A82" s="1" t="s">
        <v>201</v>
      </c>
      <c r="B82" s="1" t="s">
        <v>202</v>
      </c>
      <c r="C82" s="3">
        <v>1.13698630136986</v>
      </c>
      <c r="D82" s="4">
        <v>43819</v>
      </c>
      <c r="E82" s="3">
        <v>11.6114338512</v>
      </c>
      <c r="F82" s="5" t="s">
        <v>48</v>
      </c>
      <c r="G82" s="3">
        <v>-9.12206901924125</v>
      </c>
      <c r="H82" s="3">
        <v>22.3877465379773</v>
      </c>
      <c r="I82" s="3">
        <v>66.9082125603865</v>
      </c>
      <c r="J82" s="3"/>
      <c r="K82" s="3">
        <v>-17.492816091954</v>
      </c>
      <c r="L82" s="3"/>
      <c r="M82" s="3"/>
      <c r="N82" s="3">
        <v>0.0741520890295205</v>
      </c>
      <c r="O82" s="3"/>
      <c r="P82" s="3"/>
      <c r="Q82" s="3"/>
      <c r="R82" s="3"/>
      <c r="S82" s="3"/>
      <c r="T82" s="3">
        <v>88.68359375</v>
      </c>
      <c r="U82" s="3">
        <v>95.0386505126953</v>
      </c>
      <c r="V82" s="3"/>
      <c r="W82" s="3"/>
      <c r="X82" s="3"/>
      <c r="Y82" s="3"/>
      <c r="Z82" s="3">
        <v>60.14632147406</v>
      </c>
      <c r="AA82" s="3">
        <v>57.0250998296818</v>
      </c>
      <c r="AB82" s="5"/>
      <c r="AC82" s="1"/>
      <c r="AD82" s="1"/>
      <c r="AE82" s="1"/>
    </row>
    <row r="83" spans="1:31">
      <c r="A83" s="1" t="s">
        <v>203</v>
      </c>
      <c r="B83" s="1" t="s">
        <v>204</v>
      </c>
      <c r="C83" s="3">
        <v>1.11780821917808</v>
      </c>
      <c r="D83" s="4">
        <v>43826</v>
      </c>
      <c r="E83" s="3">
        <v>2.3548391597</v>
      </c>
      <c r="F83" s="5" t="s">
        <v>83</v>
      </c>
      <c r="G83" s="3">
        <v>9.09479991440189</v>
      </c>
      <c r="H83" s="3">
        <v>57.9795475674001</v>
      </c>
      <c r="I83" s="3">
        <v>22.0858895705521</v>
      </c>
      <c r="J83" s="3"/>
      <c r="K83" s="3">
        <v>-15.6315688897382</v>
      </c>
      <c r="L83" s="3"/>
      <c r="M83" s="3"/>
      <c r="N83" s="3">
        <v>0.252706007580174</v>
      </c>
      <c r="O83" s="3"/>
      <c r="P83" s="3"/>
      <c r="Q83" s="3"/>
      <c r="R83" s="3"/>
      <c r="S83" s="3"/>
      <c r="T83" s="3">
        <v>94.6077499389648</v>
      </c>
      <c r="U83" s="3">
        <v>94.5430526733398</v>
      </c>
      <c r="V83" s="3"/>
      <c r="W83" s="3"/>
      <c r="X83" s="3"/>
      <c r="Y83" s="3"/>
      <c r="Z83" s="3">
        <v>32.3265716624623</v>
      </c>
      <c r="AA83" s="3">
        <v>29.6181032759489</v>
      </c>
      <c r="AB83" s="5"/>
      <c r="AC83" s="1"/>
      <c r="AD83" s="1"/>
      <c r="AE83" s="1"/>
    </row>
    <row r="84" spans="1:31">
      <c r="A84" s="1" t="s">
        <v>205</v>
      </c>
      <c r="B84" s="1" t="s">
        <v>206</v>
      </c>
      <c r="C84" s="3">
        <v>1.11780821917808</v>
      </c>
      <c r="D84" s="4">
        <v>43826</v>
      </c>
      <c r="E84" s="3">
        <v>2.3548391597</v>
      </c>
      <c r="F84" s="5" t="s">
        <v>83</v>
      </c>
      <c r="G84" s="3">
        <v>9.06489232310224</v>
      </c>
      <c r="H84" s="3">
        <v>57.5118826203761</v>
      </c>
      <c r="I84" s="3">
        <v>24.5398773006135</v>
      </c>
      <c r="J84" s="3"/>
      <c r="K84" s="3">
        <v>-15.640535372849</v>
      </c>
      <c r="L84" s="3"/>
      <c r="M84" s="3"/>
      <c r="N84" s="3">
        <v>0.25073295581226</v>
      </c>
      <c r="O84" s="3"/>
      <c r="P84" s="3"/>
      <c r="Q84" s="3"/>
      <c r="R84" s="3"/>
      <c r="S84" s="3"/>
      <c r="T84" s="3">
        <v>94.6077499389648</v>
      </c>
      <c r="U84" s="3">
        <v>94.5430526733398</v>
      </c>
      <c r="V84" s="3"/>
      <c r="W84" s="3"/>
      <c r="X84" s="3"/>
      <c r="Y84" s="3"/>
      <c r="Z84" s="3">
        <v>32.3265716624623</v>
      </c>
      <c r="AA84" s="3">
        <v>29.6181032759489</v>
      </c>
      <c r="AB84" s="5"/>
      <c r="AC84" s="1"/>
      <c r="AD84" s="1"/>
      <c r="AE84" s="1"/>
    </row>
    <row r="85" spans="1:31">
      <c r="A85" s="1" t="s">
        <v>207</v>
      </c>
      <c r="B85" s="1" t="s">
        <v>208</v>
      </c>
      <c r="C85" s="3">
        <v>0.726027397260274</v>
      </c>
      <c r="D85" s="4">
        <v>43969</v>
      </c>
      <c r="E85" s="3">
        <v>6.4265154858</v>
      </c>
      <c r="F85" s="5" t="s">
        <v>185</v>
      </c>
      <c r="G85" s="3">
        <v>2.49074074074073</v>
      </c>
      <c r="H85" s="3"/>
      <c r="I85" s="3"/>
      <c r="J85" s="3"/>
      <c r="K85" s="3">
        <v>-2.53092832184342</v>
      </c>
      <c r="L85" s="3"/>
      <c r="M85" s="3"/>
      <c r="N85" s="3">
        <v>0.235068109928755</v>
      </c>
      <c r="O85" s="3"/>
      <c r="P85" s="3"/>
      <c r="Q85" s="3"/>
      <c r="R85" s="3"/>
      <c r="S85" s="3"/>
      <c r="T85" s="3"/>
      <c r="U85" s="3">
        <v>0.532967686653137</v>
      </c>
      <c r="V85" s="3"/>
      <c r="W85" s="3"/>
      <c r="X85" s="3"/>
      <c r="Y85" s="3"/>
      <c r="Z85" s="3"/>
      <c r="AA85" s="3">
        <v>100</v>
      </c>
      <c r="AB85" s="5"/>
      <c r="AC85" s="1"/>
      <c r="AD85" s="1"/>
      <c r="AE85" s="1"/>
    </row>
    <row r="86" spans="1:31">
      <c r="A86" s="1" t="s">
        <v>209</v>
      </c>
      <c r="B86" s="1" t="s">
        <v>210</v>
      </c>
      <c r="C86" s="3">
        <v>1.14520547945205</v>
      </c>
      <c r="D86" s="4">
        <v>43816</v>
      </c>
      <c r="E86" s="3">
        <v>8.6265835983</v>
      </c>
      <c r="F86" s="5" t="s">
        <v>32</v>
      </c>
      <c r="G86" s="3">
        <v>-0.232919254658381</v>
      </c>
      <c r="H86" s="3">
        <v>1.16118874237355</v>
      </c>
      <c r="I86" s="3">
        <v>78.5633484162896</v>
      </c>
      <c r="J86" s="3"/>
      <c r="K86" s="3">
        <v>-3.313710596278</v>
      </c>
      <c r="L86" s="3"/>
      <c r="M86" s="3"/>
      <c r="N86" s="3">
        <v>0.0557648307548285</v>
      </c>
      <c r="O86" s="3"/>
      <c r="P86" s="3"/>
      <c r="Q86" s="3"/>
      <c r="R86" s="3"/>
      <c r="S86" s="3"/>
      <c r="T86" s="3">
        <v>0</v>
      </c>
      <c r="U86" s="3">
        <v>0</v>
      </c>
      <c r="V86" s="3"/>
      <c r="W86" s="3"/>
      <c r="X86" s="3"/>
      <c r="Y86" s="3"/>
      <c r="Z86" s="3"/>
      <c r="AA86" s="3"/>
      <c r="AB86" s="5"/>
      <c r="AC86" s="1"/>
      <c r="AD86" s="1"/>
      <c r="AE86" s="1"/>
    </row>
    <row r="87" spans="1:31">
      <c r="A87" s="1" t="s">
        <v>211</v>
      </c>
      <c r="B87" s="1" t="s">
        <v>212</v>
      </c>
      <c r="C87" s="3">
        <v>1.14520547945205</v>
      </c>
      <c r="D87" s="4">
        <v>43816</v>
      </c>
      <c r="E87" s="3">
        <v>8.6265835983</v>
      </c>
      <c r="F87" s="5" t="s">
        <v>32</v>
      </c>
      <c r="G87" s="3">
        <v>-0.242859918399084</v>
      </c>
      <c r="H87" s="3">
        <v>1.07283464566928</v>
      </c>
      <c r="I87" s="3">
        <v>80.316742081448</v>
      </c>
      <c r="J87" s="3"/>
      <c r="K87" s="3">
        <v>-3.33396656534954</v>
      </c>
      <c r="L87" s="3"/>
      <c r="M87" s="3"/>
      <c r="N87" s="3">
        <v>0.050404092176972</v>
      </c>
      <c r="O87" s="3"/>
      <c r="P87" s="3"/>
      <c r="Q87" s="3"/>
      <c r="R87" s="3"/>
      <c r="S87" s="3"/>
      <c r="T87" s="3">
        <v>0</v>
      </c>
      <c r="U87" s="3">
        <v>0</v>
      </c>
      <c r="V87" s="3"/>
      <c r="W87" s="3"/>
      <c r="X87" s="3"/>
      <c r="Y87" s="3"/>
      <c r="Z87" s="3"/>
      <c r="AA87" s="3"/>
      <c r="AB87" s="5"/>
      <c r="AC87" s="1"/>
      <c r="AD87" s="1"/>
      <c r="AE87" s="1"/>
    </row>
    <row r="88" spans="1:31">
      <c r="A88" s="1" t="s">
        <v>213</v>
      </c>
      <c r="B88" s="1" t="s">
        <v>214</v>
      </c>
      <c r="C88" s="3">
        <v>0.879452054794521</v>
      </c>
      <c r="D88" s="4">
        <v>43913</v>
      </c>
      <c r="E88" s="3">
        <v>14.4557701435</v>
      </c>
      <c r="F88" s="5" t="s">
        <v>188</v>
      </c>
      <c r="G88" s="3">
        <v>0.393545848091303</v>
      </c>
      <c r="H88" s="3"/>
      <c r="I88" s="3"/>
      <c r="J88" s="3"/>
      <c r="K88" s="3">
        <v>-0.23668639053254</v>
      </c>
      <c r="L88" s="3"/>
      <c r="M88" s="3"/>
      <c r="N88" s="3">
        <v>0.25445716532156</v>
      </c>
      <c r="O88" s="3"/>
      <c r="P88" s="3"/>
      <c r="Q88" s="3"/>
      <c r="R88" s="3"/>
      <c r="S88" s="3"/>
      <c r="T88" s="3">
        <v>0</v>
      </c>
      <c r="U88" s="3">
        <v>0</v>
      </c>
      <c r="V88" s="3"/>
      <c r="W88" s="3"/>
      <c r="X88" s="3"/>
      <c r="Y88" s="3"/>
      <c r="Z88" s="3"/>
      <c r="AA88" s="3"/>
      <c r="AB88" s="5"/>
      <c r="AC88" s="1"/>
      <c r="AD88" s="1"/>
      <c r="AE88" s="1"/>
    </row>
    <row r="89" spans="1:31">
      <c r="A89" s="1" t="s">
        <v>215</v>
      </c>
      <c r="B89" s="1" t="s">
        <v>216</v>
      </c>
      <c r="C89" s="3">
        <v>0.879452054794521</v>
      </c>
      <c r="D89" s="4">
        <v>43913</v>
      </c>
      <c r="E89" s="3">
        <v>14.4557701435</v>
      </c>
      <c r="F89" s="5" t="s">
        <v>188</v>
      </c>
      <c r="G89" s="3">
        <v>0.394011032308905</v>
      </c>
      <c r="H89" s="3"/>
      <c r="I89" s="3"/>
      <c r="J89" s="3"/>
      <c r="K89" s="3">
        <v>-0.246791707798613</v>
      </c>
      <c r="L89" s="3"/>
      <c r="M89" s="3"/>
      <c r="N89" s="3">
        <v>0.216286331335612</v>
      </c>
      <c r="O89" s="3"/>
      <c r="P89" s="3"/>
      <c r="Q89" s="3"/>
      <c r="R89" s="3"/>
      <c r="S89" s="3"/>
      <c r="T89" s="3">
        <v>0</v>
      </c>
      <c r="U89" s="3">
        <v>0</v>
      </c>
      <c r="V89" s="3"/>
      <c r="W89" s="3"/>
      <c r="X89" s="3"/>
      <c r="Y89" s="3"/>
      <c r="Z89" s="3"/>
      <c r="AA89" s="3"/>
      <c r="AB89" s="5"/>
      <c r="AC89" s="1"/>
      <c r="AD89" s="1"/>
      <c r="AE89" s="1"/>
    </row>
    <row r="90" spans="1:31">
      <c r="A90" s="1" t="s">
        <v>217</v>
      </c>
      <c r="B90" s="1" t="s">
        <v>218</v>
      </c>
      <c r="C90" s="3">
        <v>0.873972602739726</v>
      </c>
      <c r="D90" s="4">
        <v>43915</v>
      </c>
      <c r="E90" s="3">
        <v>7.1220661702</v>
      </c>
      <c r="F90" s="5" t="s">
        <v>32</v>
      </c>
      <c r="G90" s="3">
        <v>-0.259196490878293</v>
      </c>
      <c r="H90" s="3"/>
      <c r="I90" s="3"/>
      <c r="J90" s="3"/>
      <c r="K90" s="3">
        <v>-3.25668607519986</v>
      </c>
      <c r="L90" s="3"/>
      <c r="M90" s="3"/>
      <c r="N90" s="3">
        <v>-0.065277758683656</v>
      </c>
      <c r="O90" s="3"/>
      <c r="P90" s="3"/>
      <c r="Q90" s="3"/>
      <c r="R90" s="3"/>
      <c r="S90" s="3"/>
      <c r="T90" s="3">
        <v>0</v>
      </c>
      <c r="U90" s="3">
        <v>0</v>
      </c>
      <c r="V90" s="3"/>
      <c r="W90" s="3"/>
      <c r="X90" s="3"/>
      <c r="Y90" s="3"/>
      <c r="Z90" s="3"/>
      <c r="AA90" s="3"/>
      <c r="AB90" s="5"/>
      <c r="AC90" s="1"/>
      <c r="AD90" s="1"/>
      <c r="AE90" s="1"/>
    </row>
    <row r="91" spans="1:31">
      <c r="A91" s="1" t="s">
        <v>219</v>
      </c>
      <c r="B91" s="1" t="s">
        <v>220</v>
      </c>
      <c r="C91" s="3">
        <v>0.715068493150685</v>
      </c>
      <c r="D91" s="4">
        <v>43973</v>
      </c>
      <c r="E91" s="3">
        <v>10.0357720008</v>
      </c>
      <c r="F91" s="5" t="s">
        <v>32</v>
      </c>
      <c r="G91" s="3">
        <v>-0.129533678756485</v>
      </c>
      <c r="H91" s="3"/>
      <c r="I91" s="3"/>
      <c r="J91" s="3"/>
      <c r="K91" s="3">
        <v>-1.74563591022443</v>
      </c>
      <c r="L91" s="3"/>
      <c r="M91" s="3"/>
      <c r="N91" s="3">
        <v>-0.0644436491589574</v>
      </c>
      <c r="O91" s="3"/>
      <c r="P91" s="3"/>
      <c r="Q91" s="3"/>
      <c r="R91" s="3"/>
      <c r="S91" s="3"/>
      <c r="T91" s="3"/>
      <c r="U91" s="3">
        <v>0</v>
      </c>
      <c r="V91" s="3"/>
      <c r="W91" s="3"/>
      <c r="X91" s="3"/>
      <c r="Y91" s="3"/>
      <c r="Z91" s="3"/>
      <c r="AA91" s="3"/>
      <c r="AB91" s="5"/>
      <c r="AC91" s="1"/>
      <c r="AD91" s="1"/>
      <c r="AE91" s="1"/>
    </row>
    <row r="92" spans="1:31">
      <c r="A92" s="1" t="s">
        <v>221</v>
      </c>
      <c r="B92" s="1" t="s">
        <v>222</v>
      </c>
      <c r="C92" s="3">
        <v>0.893150684931507</v>
      </c>
      <c r="D92" s="4">
        <v>43908</v>
      </c>
      <c r="E92" s="3">
        <v>9.9211201991</v>
      </c>
      <c r="F92" s="5" t="s">
        <v>32</v>
      </c>
      <c r="G92" s="3">
        <v>0.211672210462654</v>
      </c>
      <c r="H92" s="3"/>
      <c r="I92" s="3"/>
      <c r="J92" s="3"/>
      <c r="K92" s="3">
        <v>-3.23412698412698</v>
      </c>
      <c r="L92" s="3"/>
      <c r="M92" s="3"/>
      <c r="N92" s="3">
        <v>-0.123684941229926</v>
      </c>
      <c r="O92" s="3"/>
      <c r="P92" s="3"/>
      <c r="Q92" s="3"/>
      <c r="R92" s="3"/>
      <c r="S92" s="3"/>
      <c r="T92" s="3">
        <v>0</v>
      </c>
      <c r="U92" s="3">
        <v>0</v>
      </c>
      <c r="V92" s="3"/>
      <c r="W92" s="3"/>
      <c r="X92" s="3"/>
      <c r="Y92" s="3"/>
      <c r="Z92" s="3"/>
      <c r="AA92" s="3"/>
      <c r="AB92" s="5"/>
      <c r="AC92" s="1"/>
      <c r="AD92" s="1"/>
      <c r="AE92" s="1"/>
    </row>
    <row r="93" spans="1:31">
      <c r="A93" s="1" t="s">
        <v>223</v>
      </c>
      <c r="B93" s="1" t="s">
        <v>224</v>
      </c>
      <c r="C93" s="3">
        <v>1.05205479452055</v>
      </c>
      <c r="D93" s="4">
        <v>43850</v>
      </c>
      <c r="E93" s="3">
        <v>6.3513630255</v>
      </c>
      <c r="F93" s="5" t="s">
        <v>173</v>
      </c>
      <c r="G93" s="3">
        <v>0.978456784825343</v>
      </c>
      <c r="H93" s="3">
        <v>17.1112880748557</v>
      </c>
      <c r="I93" s="3">
        <v>77.7777777777778</v>
      </c>
      <c r="J93" s="3"/>
      <c r="K93" s="3">
        <v>-25.562412900657</v>
      </c>
      <c r="L93" s="3"/>
      <c r="M93" s="3"/>
      <c r="N93" s="3">
        <v>0.0750095385793377</v>
      </c>
      <c r="O93" s="3"/>
      <c r="P93" s="3"/>
      <c r="Q93" s="3"/>
      <c r="R93" s="3"/>
      <c r="S93" s="3"/>
      <c r="T93" s="3">
        <v>85.2318420410156</v>
      </c>
      <c r="U93" s="3">
        <v>90.3959197998047</v>
      </c>
      <c r="V93" s="3"/>
      <c r="W93" s="3"/>
      <c r="X93" s="3"/>
      <c r="Y93" s="3"/>
      <c r="Z93" s="3">
        <v>75.5167374882272</v>
      </c>
      <c r="AA93" s="3">
        <v>65.4383454605629</v>
      </c>
      <c r="AB93" s="5"/>
      <c r="AC93" s="1"/>
      <c r="AD93" s="1"/>
      <c r="AE93" s="1"/>
    </row>
    <row r="94" spans="1:31">
      <c r="A94" s="1" t="s">
        <v>225</v>
      </c>
      <c r="B94" s="1" t="s">
        <v>226</v>
      </c>
      <c r="C94" s="3">
        <v>1.05205479452055</v>
      </c>
      <c r="D94" s="4">
        <v>43850</v>
      </c>
      <c r="E94" s="3">
        <v>6.3513630255</v>
      </c>
      <c r="F94" s="5" t="s">
        <v>173</v>
      </c>
      <c r="G94" s="3">
        <v>0.955003011270747</v>
      </c>
      <c r="H94" s="3">
        <v>16.8259657506969</v>
      </c>
      <c r="I94" s="3">
        <v>80.5555555555556</v>
      </c>
      <c r="J94" s="3"/>
      <c r="K94" s="3">
        <v>-25.5874153723616</v>
      </c>
      <c r="L94" s="3"/>
      <c r="M94" s="3"/>
      <c r="N94" s="3">
        <v>0.0734921890735648</v>
      </c>
      <c r="O94" s="3"/>
      <c r="P94" s="3"/>
      <c r="Q94" s="3"/>
      <c r="R94" s="3"/>
      <c r="S94" s="3"/>
      <c r="T94" s="3">
        <v>85.2318420410156</v>
      </c>
      <c r="U94" s="3">
        <v>90.3959197998047</v>
      </c>
      <c r="V94" s="3"/>
      <c r="W94" s="3"/>
      <c r="X94" s="3"/>
      <c r="Y94" s="3"/>
      <c r="Z94" s="3">
        <v>75.5167374882272</v>
      </c>
      <c r="AA94" s="3">
        <v>65.4383454605628</v>
      </c>
      <c r="AB94" s="5"/>
      <c r="AC94" s="1"/>
      <c r="AD94" s="1"/>
      <c r="AE94" s="1"/>
    </row>
    <row r="95" spans="1:31">
      <c r="A95" s="1" t="s">
        <v>227</v>
      </c>
      <c r="B95" s="1" t="s">
        <v>228</v>
      </c>
      <c r="C95" s="3">
        <v>0.627397260273973</v>
      </c>
      <c r="D95" s="4">
        <v>44005</v>
      </c>
      <c r="E95" s="3">
        <v>3.047195378</v>
      </c>
      <c r="F95" s="5" t="s">
        <v>32</v>
      </c>
      <c r="G95" s="3">
        <v>0.335008375209387</v>
      </c>
      <c r="H95" s="3"/>
      <c r="I95" s="3"/>
      <c r="J95" s="3"/>
      <c r="K95" s="3">
        <v>-0.0491303920605232</v>
      </c>
      <c r="L95" s="3"/>
      <c r="M95" s="3"/>
      <c r="N95" s="3">
        <v>0.482276082243894</v>
      </c>
      <c r="O95" s="3"/>
      <c r="P95" s="3"/>
      <c r="Q95" s="3"/>
      <c r="R95" s="3"/>
      <c r="S95" s="3"/>
      <c r="T95" s="3"/>
      <c r="U95" s="3">
        <v>0</v>
      </c>
      <c r="V95" s="3"/>
      <c r="W95" s="3"/>
      <c r="X95" s="3"/>
      <c r="Y95" s="3"/>
      <c r="Z95" s="3"/>
      <c r="AA95" s="3"/>
      <c r="AB95" s="5"/>
      <c r="AC95" s="1"/>
      <c r="AD95" s="1"/>
      <c r="AE95" s="1"/>
    </row>
    <row r="96" spans="1:31">
      <c r="A96" s="1" t="s">
        <v>229</v>
      </c>
      <c r="B96" s="1" t="s">
        <v>230</v>
      </c>
      <c r="C96" s="3">
        <v>0.797260273972603</v>
      </c>
      <c r="D96" s="4">
        <v>43943</v>
      </c>
      <c r="E96" s="3">
        <v>81.8900339388</v>
      </c>
      <c r="F96" s="5" t="s">
        <v>231</v>
      </c>
      <c r="G96" s="3">
        <v>-0.140070035017516</v>
      </c>
      <c r="H96" s="3"/>
      <c r="I96" s="3"/>
      <c r="J96" s="3"/>
      <c r="K96" s="3">
        <v>-1.70846238385452</v>
      </c>
      <c r="L96" s="3"/>
      <c r="M96" s="3"/>
      <c r="N96" s="3">
        <v>-0.164429664002025</v>
      </c>
      <c r="O96" s="3"/>
      <c r="P96" s="3"/>
      <c r="Q96" s="3"/>
      <c r="R96" s="3"/>
      <c r="S96" s="3"/>
      <c r="T96" s="3">
        <v>0</v>
      </c>
      <c r="U96" s="3">
        <v>0</v>
      </c>
      <c r="V96" s="3"/>
      <c r="W96" s="3"/>
      <c r="X96" s="3"/>
      <c r="Y96" s="3"/>
      <c r="Z96" s="3"/>
      <c r="AA96" s="3"/>
      <c r="AB96" s="5"/>
      <c r="AC96" s="1"/>
      <c r="AD96" s="1"/>
      <c r="AE96" s="1"/>
    </row>
    <row r="97" spans="1:31">
      <c r="A97" s="1" t="s">
        <v>232</v>
      </c>
      <c r="B97" s="1" t="s">
        <v>233</v>
      </c>
      <c r="C97" s="3">
        <v>0.410958904109589</v>
      </c>
      <c r="D97" s="4">
        <v>44084</v>
      </c>
      <c r="E97" s="3">
        <v>5.2327259425</v>
      </c>
      <c r="F97" s="5" t="s">
        <v>185</v>
      </c>
      <c r="G97" s="3">
        <v>2.17942696101455</v>
      </c>
      <c r="H97" s="3"/>
      <c r="I97" s="3"/>
      <c r="J97" s="3"/>
      <c r="K97" s="3">
        <v>-1.68365489625045</v>
      </c>
      <c r="L97" s="3"/>
      <c r="M97" s="3"/>
      <c r="N97" s="3">
        <v>0.439586919604443</v>
      </c>
      <c r="O97" s="3"/>
      <c r="P97" s="3"/>
      <c r="Q97" s="3"/>
      <c r="R97" s="3"/>
      <c r="S97" s="3"/>
      <c r="T97" s="3"/>
      <c r="U97" s="3">
        <v>27.7799434661865</v>
      </c>
      <c r="V97" s="3"/>
      <c r="W97" s="3"/>
      <c r="X97" s="3"/>
      <c r="Y97" s="3"/>
      <c r="Z97" s="3"/>
      <c r="AA97" s="3">
        <v>39.0940126613152</v>
      </c>
      <c r="AB97" s="5"/>
      <c r="AC97" s="1"/>
      <c r="AD97" s="1"/>
      <c r="AE97" s="1"/>
    </row>
    <row r="98" spans="1:31">
      <c r="A98" s="1" t="s">
        <v>234</v>
      </c>
      <c r="B98" s="1" t="s">
        <v>235</v>
      </c>
      <c r="C98" s="3">
        <v>0.410958904109589</v>
      </c>
      <c r="D98" s="4">
        <v>44084</v>
      </c>
      <c r="E98" s="3">
        <v>5.2327259425</v>
      </c>
      <c r="F98" s="5" t="s">
        <v>185</v>
      </c>
      <c r="G98" s="3">
        <v>2.17003287928604</v>
      </c>
      <c r="H98" s="3"/>
      <c r="I98" s="3"/>
      <c r="J98" s="3"/>
      <c r="K98" s="3">
        <v>-1.69275573352748</v>
      </c>
      <c r="L98" s="3"/>
      <c r="M98" s="3"/>
      <c r="N98" s="3">
        <v>0.437841376764852</v>
      </c>
      <c r="O98" s="3"/>
      <c r="P98" s="3"/>
      <c r="Q98" s="3"/>
      <c r="R98" s="3"/>
      <c r="S98" s="3"/>
      <c r="T98" s="3"/>
      <c r="U98" s="3">
        <v>27.7799434661865</v>
      </c>
      <c r="V98" s="3"/>
      <c r="W98" s="3"/>
      <c r="X98" s="3"/>
      <c r="Y98" s="3"/>
      <c r="Z98" s="3"/>
      <c r="AA98" s="3">
        <v>39.0940126613152</v>
      </c>
      <c r="AB98" s="5"/>
      <c r="AC98" s="1"/>
      <c r="AD98" s="1"/>
      <c r="AE98" s="1"/>
    </row>
    <row r="99" spans="1:31">
      <c r="A99" s="1" t="s">
        <v>236</v>
      </c>
      <c r="B99" s="1" t="s">
        <v>237</v>
      </c>
      <c r="C99" s="3">
        <v>0.701369863013699</v>
      </c>
      <c r="D99" s="4">
        <v>43978</v>
      </c>
      <c r="E99" s="3">
        <v>0.4348080618</v>
      </c>
      <c r="F99" s="5" t="s">
        <v>173</v>
      </c>
      <c r="G99" s="3">
        <v>10.152534033131</v>
      </c>
      <c r="H99" s="3"/>
      <c r="I99" s="3"/>
      <c r="J99" s="3"/>
      <c r="K99" s="3">
        <v>-11.8797360058665</v>
      </c>
      <c r="L99" s="3"/>
      <c r="M99" s="3"/>
      <c r="N99" s="3">
        <v>0.214740365323125</v>
      </c>
      <c r="O99" s="3"/>
      <c r="P99" s="3"/>
      <c r="Q99" s="3"/>
      <c r="R99" s="3"/>
      <c r="S99" s="3"/>
      <c r="T99" s="3"/>
      <c r="U99" s="3">
        <v>95.2229614257812</v>
      </c>
      <c r="V99" s="3"/>
      <c r="W99" s="3"/>
      <c r="X99" s="3"/>
      <c r="Y99" s="3"/>
      <c r="Z99" s="3"/>
      <c r="AA99" s="3">
        <v>74.4930484091905</v>
      </c>
      <c r="AB99" s="5" t="s">
        <v>238</v>
      </c>
      <c r="AC99" s="1"/>
      <c r="AD99" s="1"/>
      <c r="AE99" s="1"/>
    </row>
    <row r="100" spans="1:31">
      <c r="A100" s="1" t="s">
        <v>239</v>
      </c>
      <c r="B100" s="1" t="s">
        <v>240</v>
      </c>
      <c r="C100" s="3">
        <v>0.701369863013699</v>
      </c>
      <c r="D100" s="4">
        <v>43978</v>
      </c>
      <c r="E100" s="3">
        <v>0.4348080618</v>
      </c>
      <c r="F100" s="5" t="s">
        <v>173</v>
      </c>
      <c r="G100" s="3">
        <v>10.1190965092402</v>
      </c>
      <c r="H100" s="3"/>
      <c r="I100" s="3"/>
      <c r="J100" s="3"/>
      <c r="K100" s="3">
        <v>-11.8956379942927</v>
      </c>
      <c r="L100" s="3"/>
      <c r="M100" s="3"/>
      <c r="N100" s="3">
        <v>0.213068088338542</v>
      </c>
      <c r="O100" s="3"/>
      <c r="P100" s="3"/>
      <c r="Q100" s="3"/>
      <c r="R100" s="3"/>
      <c r="S100" s="3"/>
      <c r="T100" s="3"/>
      <c r="U100" s="3">
        <v>95.2229614257812</v>
      </c>
      <c r="V100" s="3"/>
      <c r="W100" s="3"/>
      <c r="X100" s="3"/>
      <c r="Y100" s="3"/>
      <c r="Z100" s="3"/>
      <c r="AA100" s="3">
        <v>74.4930484091905</v>
      </c>
      <c r="AB100" s="5" t="s">
        <v>238</v>
      </c>
      <c r="AC100" s="1"/>
      <c r="AD100" s="1"/>
      <c r="AE100" s="1"/>
    </row>
    <row r="101" spans="1:31">
      <c r="A101" s="1" t="s">
        <v>241</v>
      </c>
      <c r="B101" s="1" t="s">
        <v>242</v>
      </c>
      <c r="C101" s="3">
        <v>0.819178082191781</v>
      </c>
      <c r="D101" s="4">
        <v>43935</v>
      </c>
      <c r="E101" s="3">
        <v>15.7257601943</v>
      </c>
      <c r="F101" s="5" t="s">
        <v>185</v>
      </c>
      <c r="G101" s="3">
        <v>-0.729927007299271</v>
      </c>
      <c r="H101" s="3"/>
      <c r="I101" s="3"/>
      <c r="J101" s="3"/>
      <c r="K101" s="3">
        <v>-2.07581227436824</v>
      </c>
      <c r="L101" s="3"/>
      <c r="M101" s="3"/>
      <c r="N101" s="3">
        <v>0.273221097807247</v>
      </c>
      <c r="O101" s="3"/>
      <c r="P101" s="3"/>
      <c r="Q101" s="3"/>
      <c r="R101" s="3"/>
      <c r="S101" s="3"/>
      <c r="T101" s="3">
        <v>13.2225666046143</v>
      </c>
      <c r="U101" s="3">
        <v>11.3900775909424</v>
      </c>
      <c r="V101" s="3"/>
      <c r="W101" s="3"/>
      <c r="X101" s="3"/>
      <c r="Y101" s="3"/>
      <c r="Z101" s="3">
        <v>81.4839963140654</v>
      </c>
      <c r="AA101" s="3">
        <v>86.1741175851895</v>
      </c>
      <c r="AB101" s="5" t="s">
        <v>243</v>
      </c>
      <c r="AC101" s="1"/>
      <c r="AD101" s="1"/>
      <c r="AE101" s="1"/>
    </row>
    <row r="102" spans="1:31">
      <c r="A102" s="1" t="s">
        <v>244</v>
      </c>
      <c r="B102" s="1" t="s">
        <v>245</v>
      </c>
      <c r="C102" s="3">
        <v>0.452054794520548</v>
      </c>
      <c r="D102" s="4">
        <v>44069</v>
      </c>
      <c r="E102" s="3">
        <v>1.1992028346</v>
      </c>
      <c r="F102" s="5" t="s">
        <v>182</v>
      </c>
      <c r="G102" s="3">
        <v>4.5308056872038</v>
      </c>
      <c r="H102" s="3"/>
      <c r="I102" s="3"/>
      <c r="J102" s="3"/>
      <c r="K102" s="3">
        <v>-3.53824160114368</v>
      </c>
      <c r="L102" s="3"/>
      <c r="M102" s="3"/>
      <c r="N102" s="3">
        <v>0.216369957105492</v>
      </c>
      <c r="O102" s="3"/>
      <c r="P102" s="3"/>
      <c r="Q102" s="3"/>
      <c r="R102" s="3"/>
      <c r="S102" s="3"/>
      <c r="T102" s="3"/>
      <c r="U102" s="3">
        <v>0.253753572702408</v>
      </c>
      <c r="V102" s="3"/>
      <c r="W102" s="3"/>
      <c r="X102" s="3"/>
      <c r="Y102" s="3"/>
      <c r="Z102" s="3"/>
      <c r="AA102" s="3">
        <v>100</v>
      </c>
      <c r="AB102" s="5"/>
      <c r="AC102" s="1"/>
      <c r="AD102" s="1"/>
      <c r="AE102" s="1"/>
    </row>
    <row r="103" spans="1:31">
      <c r="A103" s="1" t="s">
        <v>246</v>
      </c>
      <c r="B103" s="1" t="s">
        <v>247</v>
      </c>
      <c r="C103" s="3">
        <v>0.26027397260274</v>
      </c>
      <c r="D103" s="4">
        <v>44139</v>
      </c>
      <c r="E103" s="3">
        <v>2.8767168347</v>
      </c>
      <c r="F103" s="5" t="s">
        <v>32</v>
      </c>
      <c r="G103" s="3">
        <v>0.0897039768762983</v>
      </c>
      <c r="H103" s="3"/>
      <c r="I103" s="3"/>
      <c r="J103" s="3"/>
      <c r="K103" s="3">
        <v>-0.149224035017913</v>
      </c>
      <c r="L103" s="3"/>
      <c r="M103" s="3"/>
      <c r="N103" s="3">
        <v>0.0694743135699388</v>
      </c>
      <c r="O103" s="3"/>
      <c r="P103" s="3"/>
      <c r="Q103" s="3"/>
      <c r="R103" s="3"/>
      <c r="S103" s="3"/>
      <c r="T103" s="3"/>
      <c r="U103" s="3"/>
      <c r="V103" s="3"/>
      <c r="W103" s="3"/>
      <c r="X103" s="3"/>
      <c r="Y103" s="3"/>
      <c r="Z103" s="3"/>
      <c r="AA103" s="3"/>
      <c r="AB103" s="5"/>
      <c r="AC103" s="1"/>
      <c r="AD103" s="1"/>
      <c r="AE103" s="1"/>
    </row>
    <row r="104" spans="1:31">
      <c r="A104" s="1" t="s">
        <v>248</v>
      </c>
      <c r="B104" s="1" t="s">
        <v>249</v>
      </c>
      <c r="C104" s="3">
        <v>0.26027397260274</v>
      </c>
      <c r="D104" s="4">
        <v>44139</v>
      </c>
      <c r="E104" s="3">
        <v>2.8767168347</v>
      </c>
      <c r="F104" s="5" t="s">
        <v>32</v>
      </c>
      <c r="G104" s="3">
        <v>0.0498554192840928</v>
      </c>
      <c r="H104" s="3"/>
      <c r="I104" s="3"/>
      <c r="J104" s="3"/>
      <c r="K104" s="3">
        <v>-0.149328023892489</v>
      </c>
      <c r="L104" s="3"/>
      <c r="M104" s="3"/>
      <c r="N104" s="3">
        <v>-0.046668496765058</v>
      </c>
      <c r="O104" s="3"/>
      <c r="P104" s="3"/>
      <c r="Q104" s="3"/>
      <c r="R104" s="3"/>
      <c r="S104" s="3"/>
      <c r="T104" s="3"/>
      <c r="U104" s="3"/>
      <c r="V104" s="3"/>
      <c r="W104" s="3"/>
      <c r="X104" s="3"/>
      <c r="Y104" s="3"/>
      <c r="Z104" s="3"/>
      <c r="AA104" s="3"/>
      <c r="AB104" s="5"/>
      <c r="AC104" s="1"/>
      <c r="AD104" s="1"/>
      <c r="AE104" s="1"/>
    </row>
    <row r="105" spans="1:31">
      <c r="A105" s="1" t="s">
        <v>250</v>
      </c>
      <c r="B105" s="1" t="s">
        <v>251</v>
      </c>
      <c r="C105" s="3">
        <v>0.715068493150685</v>
      </c>
      <c r="D105" s="4">
        <v>43973</v>
      </c>
      <c r="E105" s="3">
        <v>0.6904300532</v>
      </c>
      <c r="F105" s="5" t="s">
        <v>32</v>
      </c>
      <c r="G105" s="3">
        <v>0.308826459454063</v>
      </c>
      <c r="H105" s="3"/>
      <c r="I105" s="3"/>
      <c r="J105" s="3"/>
      <c r="K105" s="3">
        <v>-1.35999999999999</v>
      </c>
      <c r="L105" s="3"/>
      <c r="M105" s="3"/>
      <c r="N105" s="3">
        <v>-0.0340316240884638</v>
      </c>
      <c r="O105" s="3"/>
      <c r="P105" s="3"/>
      <c r="Q105" s="3"/>
      <c r="R105" s="3"/>
      <c r="S105" s="3"/>
      <c r="T105" s="3">
        <v>0</v>
      </c>
      <c r="U105" s="3">
        <v>0</v>
      </c>
      <c r="V105" s="3"/>
      <c r="W105" s="3"/>
      <c r="X105" s="3"/>
      <c r="Y105" s="3"/>
      <c r="Z105" s="3"/>
      <c r="AA105" s="3"/>
      <c r="AB105" s="5"/>
      <c r="AC105" s="1"/>
      <c r="AD105" s="1"/>
      <c r="AE105" s="1"/>
    </row>
    <row r="106" spans="1:31">
      <c r="A106" s="1" t="s">
        <v>252</v>
      </c>
      <c r="B106" s="1" t="s">
        <v>253</v>
      </c>
      <c r="C106" s="3">
        <v>0.715068493150685</v>
      </c>
      <c r="D106" s="4">
        <v>43973</v>
      </c>
      <c r="E106" s="3">
        <v>10.7975516379</v>
      </c>
      <c r="F106" s="5" t="s">
        <v>254</v>
      </c>
      <c r="G106" s="3">
        <v>-7.24508932977988</v>
      </c>
      <c r="H106" s="3"/>
      <c r="I106" s="3"/>
      <c r="J106" s="3"/>
      <c r="K106" s="3">
        <v>-14.5261051482627</v>
      </c>
      <c r="L106" s="3"/>
      <c r="M106" s="3"/>
      <c r="N106" s="3">
        <v>-0.123437458870515</v>
      </c>
      <c r="O106" s="3"/>
      <c r="P106" s="3"/>
      <c r="Q106" s="3"/>
      <c r="R106" s="3"/>
      <c r="S106" s="3"/>
      <c r="T106" s="3">
        <v>0</v>
      </c>
      <c r="U106" s="3">
        <v>0</v>
      </c>
      <c r="V106" s="3"/>
      <c r="W106" s="3"/>
      <c r="X106" s="3"/>
      <c r="Y106" s="3"/>
      <c r="Z106" s="3"/>
      <c r="AA106" s="3"/>
      <c r="AB106" s="5"/>
      <c r="AC106" s="1"/>
      <c r="AD106" s="1"/>
      <c r="AE106" s="1"/>
    </row>
    <row r="107" spans="1:31">
      <c r="A107" s="1" t="s">
        <v>255</v>
      </c>
      <c r="B107" s="1" t="s">
        <v>256</v>
      </c>
      <c r="C107" s="3">
        <v>0.701369863013699</v>
      </c>
      <c r="D107" s="4">
        <v>43978</v>
      </c>
      <c r="E107" s="3">
        <v>44.8836561791</v>
      </c>
      <c r="F107" s="5" t="s">
        <v>37</v>
      </c>
      <c r="G107" s="3">
        <v>0.0872854233343102</v>
      </c>
      <c r="H107" s="3"/>
      <c r="I107" s="3"/>
      <c r="J107" s="3"/>
      <c r="K107" s="3">
        <v>-2.56030969856449</v>
      </c>
      <c r="L107" s="3"/>
      <c r="M107" s="3"/>
      <c r="N107" s="3">
        <v>0.241960363752069</v>
      </c>
      <c r="O107" s="3"/>
      <c r="P107" s="3"/>
      <c r="Q107" s="3"/>
      <c r="R107" s="3"/>
      <c r="S107" s="3"/>
      <c r="T107" s="3">
        <v>11.2142162322998</v>
      </c>
      <c r="U107" s="3">
        <v>19.961389541626</v>
      </c>
      <c r="V107" s="3"/>
      <c r="W107" s="3"/>
      <c r="X107" s="3"/>
      <c r="Y107" s="3"/>
      <c r="Z107" s="3">
        <v>78.866913182202</v>
      </c>
      <c r="AA107" s="3">
        <v>79.6042734995487</v>
      </c>
      <c r="AB107" s="5" t="s">
        <v>121</v>
      </c>
      <c r="AC107" s="1"/>
      <c r="AD107" s="1"/>
      <c r="AE107" s="1"/>
    </row>
    <row r="108" spans="1:31">
      <c r="A108" s="1" t="s">
        <v>257</v>
      </c>
      <c r="B108" s="1" t="s">
        <v>258</v>
      </c>
      <c r="C108" s="3">
        <v>0.682191780821918</v>
      </c>
      <c r="D108" s="4">
        <v>43985</v>
      </c>
      <c r="E108" s="3">
        <v>12.2579405671</v>
      </c>
      <c r="F108" s="5" t="s">
        <v>231</v>
      </c>
      <c r="G108" s="3">
        <v>-0.487368211657064</v>
      </c>
      <c r="H108" s="3"/>
      <c r="I108" s="3"/>
      <c r="J108" s="3"/>
      <c r="K108" s="3">
        <v>-1.87704836627271</v>
      </c>
      <c r="L108" s="3"/>
      <c r="M108" s="3"/>
      <c r="N108" s="3">
        <v>-0.0718880807523068</v>
      </c>
      <c r="O108" s="3"/>
      <c r="P108" s="3"/>
      <c r="Q108" s="3"/>
      <c r="R108" s="3"/>
      <c r="S108" s="3"/>
      <c r="T108" s="3"/>
      <c r="U108" s="3">
        <v>0</v>
      </c>
      <c r="V108" s="3"/>
      <c r="W108" s="3"/>
      <c r="X108" s="3"/>
      <c r="Y108" s="3"/>
      <c r="Z108" s="3"/>
      <c r="AA108" s="3"/>
      <c r="AB108" s="5"/>
      <c r="AC108" s="1"/>
      <c r="AD108" s="1"/>
      <c r="AE108" s="1"/>
    </row>
    <row r="109" spans="1:31">
      <c r="A109" s="1" t="s">
        <v>259</v>
      </c>
      <c r="B109" s="1" t="s">
        <v>260</v>
      </c>
      <c r="C109" s="3">
        <v>0.150684931506849</v>
      </c>
      <c r="D109" s="4">
        <v>44179</v>
      </c>
      <c r="E109" s="3">
        <v>2.5947509785</v>
      </c>
      <c r="F109" s="5" t="s">
        <v>185</v>
      </c>
      <c r="G109" s="3">
        <v>2.20515849576688</v>
      </c>
      <c r="H109" s="3"/>
      <c r="I109" s="3"/>
      <c r="J109" s="3"/>
      <c r="K109" s="3">
        <v>-1.75086107921929</v>
      </c>
      <c r="L109" s="3"/>
      <c r="M109" s="3"/>
      <c r="N109" s="3">
        <v>0.460940120753406</v>
      </c>
      <c r="O109" s="3"/>
      <c r="P109" s="3"/>
      <c r="Q109" s="3"/>
      <c r="R109" s="3"/>
      <c r="S109" s="3"/>
      <c r="T109" s="3"/>
      <c r="U109" s="3"/>
      <c r="V109" s="3"/>
      <c r="W109" s="3"/>
      <c r="X109" s="3"/>
      <c r="Y109" s="3"/>
      <c r="Z109" s="3"/>
      <c r="AA109" s="3"/>
      <c r="AB109" s="5"/>
      <c r="AC109" s="1"/>
      <c r="AD109" s="1"/>
      <c r="AE109" s="1"/>
    </row>
    <row r="110" spans="1:31">
      <c r="A110" s="1" t="s">
        <v>261</v>
      </c>
      <c r="B110" s="1" t="s">
        <v>262</v>
      </c>
      <c r="C110" s="3">
        <v>0.150684931506849</v>
      </c>
      <c r="D110" s="4">
        <v>44179</v>
      </c>
      <c r="E110" s="3">
        <v>2.5947509785</v>
      </c>
      <c r="F110" s="5" t="s">
        <v>185</v>
      </c>
      <c r="G110" s="3">
        <v>2.20515849576688</v>
      </c>
      <c r="H110" s="3"/>
      <c r="I110" s="3"/>
      <c r="J110" s="3"/>
      <c r="K110" s="3">
        <v>-1.75086107921929</v>
      </c>
      <c r="L110" s="3"/>
      <c r="M110" s="3"/>
      <c r="N110" s="3">
        <v>0.460940120753406</v>
      </c>
      <c r="O110" s="3"/>
      <c r="P110" s="3"/>
      <c r="Q110" s="3"/>
      <c r="R110" s="3"/>
      <c r="S110" s="3"/>
      <c r="T110" s="3"/>
      <c r="U110" s="3"/>
      <c r="V110" s="3"/>
      <c r="W110" s="3"/>
      <c r="X110" s="3"/>
      <c r="Y110" s="3"/>
      <c r="Z110" s="3"/>
      <c r="AA110" s="3"/>
      <c r="AB110" s="5"/>
      <c r="AC110" s="1"/>
      <c r="AD110" s="1"/>
      <c r="AE110" s="1"/>
    </row>
    <row r="111" spans="1:31">
      <c r="A111" s="1" t="s">
        <v>263</v>
      </c>
      <c r="B111" s="1" t="s">
        <v>264</v>
      </c>
      <c r="C111" s="3">
        <v>0.657534246575342</v>
      </c>
      <c r="D111" s="4">
        <v>43994</v>
      </c>
      <c r="E111" s="3">
        <v>3.909114038</v>
      </c>
      <c r="F111" s="5" t="s">
        <v>37</v>
      </c>
      <c r="G111" s="3">
        <v>-0.256668805573372</v>
      </c>
      <c r="H111" s="3"/>
      <c r="I111" s="3"/>
      <c r="J111" s="3"/>
      <c r="K111" s="3">
        <v>-2.29864415910926</v>
      </c>
      <c r="L111" s="3"/>
      <c r="M111" s="3"/>
      <c r="N111" s="3">
        <v>0.255775967034996</v>
      </c>
      <c r="O111" s="3"/>
      <c r="P111" s="3"/>
      <c r="Q111" s="3"/>
      <c r="R111" s="3"/>
      <c r="S111" s="3"/>
      <c r="T111" s="3">
        <v>12.7350168228149</v>
      </c>
      <c r="U111" s="3">
        <v>19.711446762085</v>
      </c>
      <c r="V111" s="3"/>
      <c r="W111" s="3"/>
      <c r="X111" s="3"/>
      <c r="Y111" s="3"/>
      <c r="Z111" s="3">
        <v>67.3037354253801</v>
      </c>
      <c r="AA111" s="3">
        <v>47.9097263306149</v>
      </c>
      <c r="AB111" s="5" t="s">
        <v>121</v>
      </c>
      <c r="AC111" s="1"/>
      <c r="AD111" s="1"/>
      <c r="AE111" s="1"/>
    </row>
    <row r="112" spans="1:31">
      <c r="A112" s="1" t="s">
        <v>265</v>
      </c>
      <c r="B112" s="1" t="s">
        <v>266</v>
      </c>
      <c r="C112" s="3">
        <v>0.468493150684932</v>
      </c>
      <c r="D112" s="4">
        <v>44063</v>
      </c>
      <c r="E112" s="3">
        <v>2.3386079985</v>
      </c>
      <c r="F112" s="5" t="s">
        <v>267</v>
      </c>
      <c r="G112" s="3">
        <v>8.45138832672224</v>
      </c>
      <c r="H112" s="3"/>
      <c r="I112" s="3"/>
      <c r="J112" s="3"/>
      <c r="K112" s="3">
        <v>-7.1375186846039</v>
      </c>
      <c r="L112" s="3"/>
      <c r="M112" s="3"/>
      <c r="N112" s="3">
        <v>0.452583703412126</v>
      </c>
      <c r="O112" s="3"/>
      <c r="P112" s="3"/>
      <c r="Q112" s="3"/>
      <c r="R112" s="3"/>
      <c r="S112" s="3"/>
      <c r="T112" s="3"/>
      <c r="U112" s="3">
        <v>86.078254699707</v>
      </c>
      <c r="V112" s="3"/>
      <c r="W112" s="3"/>
      <c r="X112" s="3"/>
      <c r="Y112" s="3"/>
      <c r="Z112" s="3"/>
      <c r="AA112" s="3">
        <v>73.6299227446726</v>
      </c>
      <c r="AB112" s="5"/>
      <c r="AC112" s="1"/>
      <c r="AD112" s="1"/>
      <c r="AE112" s="1"/>
    </row>
    <row r="113" spans="1:31">
      <c r="A113" s="1" t="s">
        <v>268</v>
      </c>
      <c r="B113" s="1" t="s">
        <v>269</v>
      </c>
      <c r="C113" s="3">
        <v>0.468493150684932</v>
      </c>
      <c r="D113" s="4">
        <v>44063</v>
      </c>
      <c r="E113" s="3">
        <v>2.3386079985</v>
      </c>
      <c r="F113" s="5" t="s">
        <v>267</v>
      </c>
      <c r="G113" s="3">
        <v>8.43324692158134</v>
      </c>
      <c r="H113" s="3"/>
      <c r="I113" s="3"/>
      <c r="J113" s="3"/>
      <c r="K113" s="3">
        <v>-7.14285714285714</v>
      </c>
      <c r="L113" s="3"/>
      <c r="M113" s="3"/>
      <c r="N113" s="3">
        <v>0.451166109376662</v>
      </c>
      <c r="O113" s="3"/>
      <c r="P113" s="3"/>
      <c r="Q113" s="3"/>
      <c r="R113" s="3"/>
      <c r="S113" s="3"/>
      <c r="T113" s="3"/>
      <c r="U113" s="3">
        <v>86.078254699707</v>
      </c>
      <c r="V113" s="3"/>
      <c r="W113" s="3"/>
      <c r="X113" s="3"/>
      <c r="Y113" s="3"/>
      <c r="Z113" s="3"/>
      <c r="AA113" s="3">
        <v>73.6299227446726</v>
      </c>
      <c r="AB113" s="5"/>
      <c r="AC113" s="1"/>
      <c r="AD113" s="1"/>
      <c r="AE113" s="1"/>
    </row>
    <row r="114" spans="1:31">
      <c r="A114" s="1" t="s">
        <v>270</v>
      </c>
      <c r="B114" s="1" t="s">
        <v>271</v>
      </c>
      <c r="C114" s="3">
        <v>0.446575342465753</v>
      </c>
      <c r="D114" s="4">
        <v>44071</v>
      </c>
      <c r="E114" s="3">
        <v>12.8686849339</v>
      </c>
      <c r="F114" s="5" t="s">
        <v>88</v>
      </c>
      <c r="G114" s="3">
        <v>-4.508956145769</v>
      </c>
      <c r="H114" s="3"/>
      <c r="I114" s="3"/>
      <c r="J114" s="3"/>
      <c r="K114" s="3">
        <v>-11.6403124404649</v>
      </c>
      <c r="L114" s="3"/>
      <c r="M114" s="3"/>
      <c r="N114" s="3">
        <v>-0.127715389277558</v>
      </c>
      <c r="O114" s="3"/>
      <c r="P114" s="3"/>
      <c r="Q114" s="3"/>
      <c r="R114" s="3"/>
      <c r="S114" s="3"/>
      <c r="T114" s="3"/>
      <c r="U114" s="3">
        <v>81.9708633422852</v>
      </c>
      <c r="V114" s="3"/>
      <c r="W114" s="3"/>
      <c r="X114" s="3"/>
      <c r="Y114" s="3"/>
      <c r="Z114" s="3"/>
      <c r="AA114" s="3">
        <v>61.1963282257436</v>
      </c>
      <c r="AB114" s="5"/>
      <c r="AC114" s="1"/>
      <c r="AD114" s="1"/>
      <c r="AE114" s="1"/>
    </row>
    <row r="115" spans="1:31">
      <c r="A115" s="1" t="s">
        <v>272</v>
      </c>
      <c r="B115" s="1" t="s">
        <v>273</v>
      </c>
      <c r="C115" s="3">
        <v>0.446575342465753</v>
      </c>
      <c r="D115" s="4">
        <v>44071</v>
      </c>
      <c r="E115" s="3">
        <v>12.8686849339</v>
      </c>
      <c r="F115" s="5" t="s">
        <v>88</v>
      </c>
      <c r="G115" s="3">
        <v>-4.54592310071126</v>
      </c>
      <c r="H115" s="3"/>
      <c r="I115" s="3"/>
      <c r="J115" s="3"/>
      <c r="K115" s="3">
        <v>-11.6496517507871</v>
      </c>
      <c r="L115" s="3"/>
      <c r="M115" s="3"/>
      <c r="N115" s="3">
        <v>-0.130719671830211</v>
      </c>
      <c r="O115" s="3"/>
      <c r="P115" s="3"/>
      <c r="Q115" s="3"/>
      <c r="R115" s="3"/>
      <c r="S115" s="3"/>
      <c r="T115" s="3"/>
      <c r="U115" s="3">
        <v>81.9708633422852</v>
      </c>
      <c r="V115" s="3"/>
      <c r="W115" s="3"/>
      <c r="X115" s="3"/>
      <c r="Y115" s="3"/>
      <c r="Z115" s="3"/>
      <c r="AA115" s="3">
        <v>61.1963282257436</v>
      </c>
      <c r="AB115" s="5"/>
      <c r="AC115" s="1"/>
      <c r="AD115" s="1"/>
      <c r="AE115" s="1"/>
    </row>
    <row r="116" spans="1:31">
      <c r="A116" s="1" t="s">
        <v>274</v>
      </c>
      <c r="B116" s="1" t="s">
        <v>275</v>
      </c>
      <c r="C116" s="3">
        <v>0.183561643835616</v>
      </c>
      <c r="D116" s="4">
        <v>44167</v>
      </c>
      <c r="E116" s="3">
        <v>2.645491505</v>
      </c>
      <c r="F116" s="5" t="s">
        <v>185</v>
      </c>
      <c r="G116" s="3">
        <v>-0.992752903802255</v>
      </c>
      <c r="H116" s="3"/>
      <c r="I116" s="3"/>
      <c r="J116" s="3"/>
      <c r="K116" s="3">
        <v>-1.98818897637795</v>
      </c>
      <c r="L116" s="3"/>
      <c r="M116" s="3"/>
      <c r="N116" s="3">
        <v>-0.0832544951851325</v>
      </c>
      <c r="O116" s="3"/>
      <c r="P116" s="3"/>
      <c r="Q116" s="3"/>
      <c r="R116" s="3"/>
      <c r="S116" s="3"/>
      <c r="T116" s="3"/>
      <c r="U116" s="3"/>
      <c r="V116" s="3"/>
      <c r="W116" s="3"/>
      <c r="X116" s="3"/>
      <c r="Y116" s="3"/>
      <c r="Z116" s="3"/>
      <c r="AA116" s="3"/>
      <c r="AB116" s="5"/>
      <c r="AC116" s="1"/>
      <c r="AD116" s="1"/>
      <c r="AE116" s="1"/>
    </row>
    <row r="117" spans="1:31">
      <c r="A117" s="1" t="s">
        <v>276</v>
      </c>
      <c r="B117" s="1" t="s">
        <v>277</v>
      </c>
      <c r="C117" s="3">
        <v>0.183561643835616</v>
      </c>
      <c r="D117" s="4">
        <v>44167</v>
      </c>
      <c r="E117" s="3">
        <v>2.645491505</v>
      </c>
      <c r="F117" s="5" t="s">
        <v>185</v>
      </c>
      <c r="G117" s="3">
        <v>-1.01280905570451</v>
      </c>
      <c r="H117" s="3"/>
      <c r="I117" s="3"/>
      <c r="J117" s="3"/>
      <c r="K117" s="3">
        <v>-1.98877621344885</v>
      </c>
      <c r="L117" s="3"/>
      <c r="M117" s="3"/>
      <c r="N117" s="3">
        <v>-0.0896232496965335</v>
      </c>
      <c r="O117" s="3"/>
      <c r="P117" s="3"/>
      <c r="Q117" s="3"/>
      <c r="R117" s="3"/>
      <c r="S117" s="3"/>
      <c r="T117" s="3"/>
      <c r="U117" s="3"/>
      <c r="V117" s="3"/>
      <c r="W117" s="3"/>
      <c r="X117" s="3"/>
      <c r="Y117" s="3"/>
      <c r="Z117" s="3"/>
      <c r="AA117" s="3"/>
      <c r="AB117" s="5"/>
      <c r="AC117" s="1"/>
      <c r="AD117" s="1"/>
      <c r="AE117" s="1"/>
    </row>
    <row r="118" spans="1:31">
      <c r="A118" s="1" t="s">
        <v>278</v>
      </c>
      <c r="B118" s="1" t="s">
        <v>279</v>
      </c>
      <c r="C118" s="3">
        <v>0.358904109589041</v>
      </c>
      <c r="D118" s="4">
        <v>44103</v>
      </c>
      <c r="E118" s="3">
        <v>2.6260360377</v>
      </c>
      <c r="F118" s="5" t="s">
        <v>185</v>
      </c>
      <c r="G118" s="3">
        <v>1.42262653633988</v>
      </c>
      <c r="H118" s="3"/>
      <c r="I118" s="3"/>
      <c r="J118" s="3"/>
      <c r="K118" s="3">
        <v>-1.91256830601093</v>
      </c>
      <c r="L118" s="3"/>
      <c r="M118" s="3"/>
      <c r="N118" s="3">
        <v>0.272087794728202</v>
      </c>
      <c r="O118" s="3"/>
      <c r="P118" s="3"/>
      <c r="Q118" s="3"/>
      <c r="R118" s="3"/>
      <c r="S118" s="3"/>
      <c r="T118" s="3"/>
      <c r="U118" s="3">
        <v>27.3751239776611</v>
      </c>
      <c r="V118" s="3"/>
      <c r="W118" s="3"/>
      <c r="X118" s="3"/>
      <c r="Y118" s="3"/>
      <c r="Z118" s="3"/>
      <c r="AA118" s="3">
        <v>52.7337506625458</v>
      </c>
      <c r="AB118" s="5" t="s">
        <v>280</v>
      </c>
      <c r="AC118" s="1"/>
      <c r="AD118" s="1"/>
      <c r="AE118" s="1"/>
    </row>
    <row r="119" spans="1:31">
      <c r="A119" s="1" t="s">
        <v>281</v>
      </c>
      <c r="B119" s="1" t="s">
        <v>282</v>
      </c>
      <c r="C119" s="3">
        <v>0.276712328767123</v>
      </c>
      <c r="D119" s="4">
        <v>44133</v>
      </c>
      <c r="E119" s="3">
        <v>2.9655571035</v>
      </c>
      <c r="F119" s="5" t="s">
        <v>37</v>
      </c>
      <c r="G119" s="3">
        <v>-3.04282115869018</v>
      </c>
      <c r="H119" s="3"/>
      <c r="I119" s="3"/>
      <c r="J119" s="3"/>
      <c r="K119" s="3">
        <v>-6.00606475594248</v>
      </c>
      <c r="L119" s="3"/>
      <c r="M119" s="3"/>
      <c r="N119" s="3">
        <v>-0.255756716171028</v>
      </c>
      <c r="O119" s="3"/>
      <c r="P119" s="3"/>
      <c r="Q119" s="3"/>
      <c r="R119" s="3"/>
      <c r="S119" s="3"/>
      <c r="T119" s="3"/>
      <c r="U119" s="3">
        <v>19.0763454437256</v>
      </c>
      <c r="V119" s="3"/>
      <c r="W119" s="3"/>
      <c r="X119" s="3"/>
      <c r="Y119" s="3"/>
      <c r="Z119" s="3"/>
      <c r="AA119" s="3">
        <v>56.1405959305694</v>
      </c>
      <c r="AB119" s="5"/>
      <c r="AC119" s="1"/>
      <c r="AD119" s="1"/>
      <c r="AE119" s="1"/>
    </row>
    <row r="120" spans="1:31">
      <c r="A120" s="1" t="s">
        <v>283</v>
      </c>
      <c r="B120" s="1" t="s">
        <v>284</v>
      </c>
      <c r="C120" s="3">
        <v>0.276712328767123</v>
      </c>
      <c r="D120" s="4">
        <v>44133</v>
      </c>
      <c r="E120" s="3">
        <v>2.9655571035</v>
      </c>
      <c r="F120" s="5" t="s">
        <v>37</v>
      </c>
      <c r="G120" s="3">
        <v>-3.07459677419355</v>
      </c>
      <c r="H120" s="3"/>
      <c r="I120" s="3"/>
      <c r="J120" s="3"/>
      <c r="K120" s="3">
        <v>-6.04696673189824</v>
      </c>
      <c r="L120" s="3"/>
      <c r="M120" s="3"/>
      <c r="N120" s="3">
        <v>-0.261068947114079</v>
      </c>
      <c r="O120" s="3"/>
      <c r="P120" s="3"/>
      <c r="Q120" s="3"/>
      <c r="R120" s="3"/>
      <c r="S120" s="3"/>
      <c r="T120" s="3"/>
      <c r="U120" s="3">
        <v>19.0763454437256</v>
      </c>
      <c r="V120" s="3"/>
      <c r="W120" s="3"/>
      <c r="X120" s="3"/>
      <c r="Y120" s="3"/>
      <c r="Z120" s="3"/>
      <c r="AA120" s="3">
        <v>56.1405959305694</v>
      </c>
      <c r="AB120" s="5"/>
      <c r="AC120" s="1"/>
      <c r="AD120" s="1"/>
      <c r="AE120" s="1"/>
    </row>
    <row r="121" spans="1:31">
      <c r="A121" s="1" t="s">
        <v>285</v>
      </c>
      <c r="B121" s="1" t="s">
        <v>286</v>
      </c>
      <c r="C121" s="3">
        <v>0.205479452054795</v>
      </c>
      <c r="D121" s="4">
        <v>44159</v>
      </c>
      <c r="E121" s="3">
        <v>3.8816480787</v>
      </c>
      <c r="F121" s="5" t="s">
        <v>188</v>
      </c>
      <c r="G121" s="3">
        <v>0.229174970107609</v>
      </c>
      <c r="H121" s="3"/>
      <c r="I121" s="3"/>
      <c r="J121" s="3"/>
      <c r="K121" s="3">
        <v>-0.129198966408277</v>
      </c>
      <c r="L121" s="3"/>
      <c r="M121" s="3"/>
      <c r="N121" s="3">
        <v>0.472384642429655</v>
      </c>
      <c r="O121" s="3"/>
      <c r="P121" s="3"/>
      <c r="Q121" s="3"/>
      <c r="R121" s="3"/>
      <c r="S121" s="3"/>
      <c r="T121" s="3"/>
      <c r="U121" s="3"/>
      <c r="V121" s="3"/>
      <c r="W121" s="3"/>
      <c r="X121" s="3"/>
      <c r="Y121" s="3"/>
      <c r="Z121" s="3"/>
      <c r="AA121" s="3"/>
      <c r="AB121" s="5"/>
      <c r="AC121" s="1"/>
      <c r="AD121" s="1"/>
      <c r="AE121" s="1"/>
    </row>
    <row r="122" spans="1:31">
      <c r="A122" s="1" t="s">
        <v>287</v>
      </c>
      <c r="B122" s="1" t="s">
        <v>288</v>
      </c>
      <c r="C122" s="3">
        <v>0.205479452054795</v>
      </c>
      <c r="D122" s="4">
        <v>44159</v>
      </c>
      <c r="E122" s="3">
        <v>3.8816480787</v>
      </c>
      <c r="F122" s="5" t="s">
        <v>188</v>
      </c>
      <c r="G122" s="3">
        <v>0.219232685600397</v>
      </c>
      <c r="H122" s="3"/>
      <c r="I122" s="3"/>
      <c r="J122" s="3"/>
      <c r="K122" s="3">
        <v>-0.129224652087483</v>
      </c>
      <c r="L122" s="3"/>
      <c r="M122" s="3"/>
      <c r="N122" s="3">
        <v>0.446097502788681</v>
      </c>
      <c r="O122" s="3"/>
      <c r="P122" s="3"/>
      <c r="Q122" s="3"/>
      <c r="R122" s="3"/>
      <c r="S122" s="3"/>
      <c r="T122" s="3"/>
      <c r="U122" s="3"/>
      <c r="V122" s="3"/>
      <c r="W122" s="3"/>
      <c r="X122" s="3"/>
      <c r="Y122" s="3"/>
      <c r="Z122" s="3"/>
      <c r="AA122" s="3"/>
      <c r="AB122" s="5"/>
      <c r="AC122" s="1"/>
      <c r="AD122" s="1"/>
      <c r="AE122" s="1"/>
    </row>
    <row r="123" spans="1:31">
      <c r="A123" s="1" t="s">
        <v>289</v>
      </c>
      <c r="B123" s="1" t="s">
        <v>290</v>
      </c>
      <c r="C123" s="3">
        <v>0.279452054794521</v>
      </c>
      <c r="D123" s="4">
        <v>44132</v>
      </c>
      <c r="E123" s="3">
        <v>3.6219164705</v>
      </c>
      <c r="F123" s="5" t="s">
        <v>83</v>
      </c>
      <c r="G123" s="3">
        <v>4.45508100147275</v>
      </c>
      <c r="H123" s="3"/>
      <c r="I123" s="3"/>
      <c r="J123" s="3"/>
      <c r="K123" s="3">
        <v>-8.35823306145522</v>
      </c>
      <c r="L123" s="3"/>
      <c r="M123" s="3"/>
      <c r="N123" s="3">
        <v>0.243274941774841</v>
      </c>
      <c r="O123" s="3"/>
      <c r="P123" s="3"/>
      <c r="Q123" s="3"/>
      <c r="R123" s="3"/>
      <c r="S123" s="3"/>
      <c r="T123" s="3"/>
      <c r="U123" s="3">
        <v>94.6420974731445</v>
      </c>
      <c r="V123" s="3"/>
      <c r="W123" s="3"/>
      <c r="X123" s="3"/>
      <c r="Y123" s="3"/>
      <c r="Z123" s="3"/>
      <c r="AA123" s="3">
        <v>47.6399799702983</v>
      </c>
      <c r="AB123" s="5"/>
      <c r="AC123" s="1"/>
      <c r="AD123" s="1"/>
      <c r="AE123" s="1"/>
    </row>
    <row r="124" spans="1:31">
      <c r="A124" s="1" t="s">
        <v>291</v>
      </c>
      <c r="B124" s="1" t="s">
        <v>292</v>
      </c>
      <c r="C124" s="3">
        <v>0.279452054794521</v>
      </c>
      <c r="D124" s="4">
        <v>44132</v>
      </c>
      <c r="E124" s="3">
        <v>3.6219164705</v>
      </c>
      <c r="F124" s="5" t="s">
        <v>83</v>
      </c>
      <c r="G124" s="3">
        <v>4.42991342788725</v>
      </c>
      <c r="H124" s="3"/>
      <c r="I124" s="3"/>
      <c r="J124" s="3"/>
      <c r="K124" s="3">
        <v>-8.37171717171718</v>
      </c>
      <c r="L124" s="3"/>
      <c r="M124" s="3"/>
      <c r="N124" s="3">
        <v>0.241883782465582</v>
      </c>
      <c r="O124" s="3"/>
      <c r="P124" s="3"/>
      <c r="Q124" s="3"/>
      <c r="R124" s="3"/>
      <c r="S124" s="3"/>
      <c r="T124" s="3"/>
      <c r="U124" s="3">
        <v>94.6420974731445</v>
      </c>
      <c r="V124" s="3"/>
      <c r="W124" s="3"/>
      <c r="X124" s="3"/>
      <c r="Y124" s="3"/>
      <c r="Z124" s="3"/>
      <c r="AA124" s="3">
        <v>47.6399799702983</v>
      </c>
      <c r="AB124" s="5"/>
      <c r="AC124" s="1"/>
      <c r="AD124" s="1"/>
      <c r="AE124" s="1"/>
    </row>
    <row r="125" spans="1:31">
      <c r="A125" s="1" t="s">
        <v>293</v>
      </c>
      <c r="B125" s="1" t="s">
        <v>294</v>
      </c>
      <c r="C125" s="3">
        <v>0.221917808219178</v>
      </c>
      <c r="D125" s="4">
        <v>44153</v>
      </c>
      <c r="E125" s="3">
        <v>4.8758954828</v>
      </c>
      <c r="F125" s="5" t="s">
        <v>185</v>
      </c>
      <c r="G125" s="3">
        <v>-0.0198432384165074</v>
      </c>
      <c r="H125" s="3"/>
      <c r="I125" s="3"/>
      <c r="J125" s="3"/>
      <c r="K125" s="3">
        <v>-1.28683693516701</v>
      </c>
      <c r="L125" s="3"/>
      <c r="M125" s="3"/>
      <c r="N125" s="3">
        <v>0.0781519285877981</v>
      </c>
      <c r="O125" s="3"/>
      <c r="P125" s="3"/>
      <c r="Q125" s="3"/>
      <c r="R125" s="3"/>
      <c r="S125" s="3"/>
      <c r="T125" s="3"/>
      <c r="U125" s="3"/>
      <c r="V125" s="3"/>
      <c r="W125" s="3"/>
      <c r="X125" s="3"/>
      <c r="Y125" s="3"/>
      <c r="Z125" s="3"/>
      <c r="AA125" s="3"/>
      <c r="AB125" s="5"/>
      <c r="AC125" s="1"/>
      <c r="AD125" s="1"/>
      <c r="AE125" s="1"/>
    </row>
    <row r="126" spans="1:31">
      <c r="A126" s="1" t="s">
        <v>295</v>
      </c>
      <c r="B126" s="1" t="s">
        <v>296</v>
      </c>
      <c r="C126" s="3">
        <v>0.219178082191781</v>
      </c>
      <c r="D126" s="4">
        <v>44154</v>
      </c>
      <c r="E126" s="3">
        <v>0.1000073158</v>
      </c>
      <c r="F126" s="5" t="s">
        <v>32</v>
      </c>
      <c r="G126" s="3">
        <v>-0.0797209765819765</v>
      </c>
      <c r="H126" s="3"/>
      <c r="I126" s="3"/>
      <c r="J126" s="3"/>
      <c r="K126" s="3">
        <v>-0.149417272636722</v>
      </c>
      <c r="L126" s="3"/>
      <c r="M126" s="3"/>
      <c r="N126" s="3">
        <v>-0.0705202143152813</v>
      </c>
      <c r="O126" s="3"/>
      <c r="P126" s="3"/>
      <c r="Q126" s="3"/>
      <c r="R126" s="3"/>
      <c r="S126" s="3"/>
      <c r="T126" s="3"/>
      <c r="U126" s="3"/>
      <c r="V126" s="3"/>
      <c r="W126" s="3"/>
      <c r="X126" s="3"/>
      <c r="Y126" s="3"/>
      <c r="Z126" s="3"/>
      <c r="AA126" s="3"/>
      <c r="AB126" s="5"/>
      <c r="AC126" s="1"/>
      <c r="AD126" s="1"/>
      <c r="AE126" s="1"/>
    </row>
    <row r="127" spans="1:31">
      <c r="A127" s="1" t="s">
        <v>297</v>
      </c>
      <c r="B127" s="1" t="s">
        <v>298</v>
      </c>
      <c r="C127" s="3">
        <v>0.219178082191781</v>
      </c>
      <c r="D127" s="4">
        <v>44154</v>
      </c>
      <c r="E127" s="3">
        <v>0.1000073158</v>
      </c>
      <c r="F127" s="5" t="s">
        <v>32</v>
      </c>
      <c r="G127" s="3">
        <v>-0.109649122807028</v>
      </c>
      <c r="H127" s="3"/>
      <c r="I127" s="3"/>
      <c r="J127" s="3"/>
      <c r="K127" s="3">
        <v>-0.149491728124383</v>
      </c>
      <c r="L127" s="3"/>
      <c r="M127" s="3"/>
      <c r="N127" s="3">
        <v>-0.166879771740607</v>
      </c>
      <c r="O127" s="3"/>
      <c r="P127" s="3"/>
      <c r="Q127" s="3"/>
      <c r="R127" s="3"/>
      <c r="S127" s="3"/>
      <c r="T127" s="3"/>
      <c r="U127" s="3"/>
      <c r="V127" s="3"/>
      <c r="W127" s="3"/>
      <c r="X127" s="3"/>
      <c r="Y127" s="3"/>
      <c r="Z127" s="3"/>
      <c r="AA127" s="3"/>
      <c r="AB127" s="5"/>
      <c r="AC127" s="1"/>
      <c r="AD127" s="1"/>
      <c r="AE127" s="1"/>
    </row>
    <row r="128" spans="1:31">
      <c r="A128" s="1" t="s">
        <v>299</v>
      </c>
      <c r="B128" s="1" t="s">
        <v>300</v>
      </c>
      <c r="C128" s="3">
        <v>0.183561643835616</v>
      </c>
      <c r="D128" s="4">
        <v>44167</v>
      </c>
      <c r="E128" s="3">
        <v>6.994336632</v>
      </c>
      <c r="F128" s="5" t="s">
        <v>88</v>
      </c>
      <c r="G128" s="3">
        <v>15.5715396578538</v>
      </c>
      <c r="H128" s="3"/>
      <c r="I128" s="3"/>
      <c r="J128" s="3"/>
      <c r="K128" s="3">
        <v>-8.10810810810812</v>
      </c>
      <c r="L128" s="3"/>
      <c r="M128" s="3"/>
      <c r="N128" s="3">
        <v>0.373356075285009</v>
      </c>
      <c r="O128" s="3"/>
      <c r="P128" s="3"/>
      <c r="Q128" s="3"/>
      <c r="R128" s="3"/>
      <c r="S128" s="3"/>
      <c r="T128" s="3"/>
      <c r="U128" s="3"/>
      <c r="V128" s="3"/>
      <c r="W128" s="3"/>
      <c r="X128" s="3"/>
      <c r="Y128" s="3"/>
      <c r="Z128" s="3"/>
      <c r="AA128" s="3"/>
      <c r="AB128" s="5"/>
      <c r="AC128" s="1"/>
      <c r="AD128" s="1"/>
      <c r="AE128" s="1"/>
    </row>
    <row r="129" spans="1:31">
      <c r="A129" s="1" t="s">
        <v>301</v>
      </c>
      <c r="B129" s="1" t="s">
        <v>302</v>
      </c>
      <c r="C129" s="3">
        <v>0.183561643835616</v>
      </c>
      <c r="D129" s="4">
        <v>44167</v>
      </c>
      <c r="E129" s="3">
        <v>6.994336632</v>
      </c>
      <c r="F129" s="5" t="s">
        <v>88</v>
      </c>
      <c r="G129" s="3">
        <v>15.5289770517308</v>
      </c>
      <c r="H129" s="3"/>
      <c r="I129" s="3"/>
      <c r="J129" s="3"/>
      <c r="K129" s="3">
        <v>-8.11284533845255</v>
      </c>
      <c r="L129" s="3"/>
      <c r="M129" s="3"/>
      <c r="N129" s="3">
        <v>0.371939263654821</v>
      </c>
      <c r="O129" s="3"/>
      <c r="P129" s="3"/>
      <c r="Q129" s="3"/>
      <c r="R129" s="3"/>
      <c r="S129" s="3"/>
      <c r="T129" s="3"/>
      <c r="U129" s="3"/>
      <c r="V129" s="3"/>
      <c r="W129" s="3"/>
      <c r="X129" s="3"/>
      <c r="Y129" s="3"/>
      <c r="Z129" s="3"/>
      <c r="AA129" s="3"/>
      <c r="AB129" s="5"/>
      <c r="AC129" s="1"/>
      <c r="AD129" s="1"/>
      <c r="AE129" s="1"/>
    </row>
    <row r="130" spans="1:31">
      <c r="A130" s="1" t="s">
        <v>303</v>
      </c>
      <c r="B130" s="1" t="s">
        <v>304</v>
      </c>
      <c r="C130" s="3">
        <v>0.0438356164383562</v>
      </c>
      <c r="D130" s="4">
        <v>44218</v>
      </c>
      <c r="E130" s="3">
        <v>2.0054901432</v>
      </c>
      <c r="F130" s="5" t="s">
        <v>48</v>
      </c>
      <c r="G130" s="3">
        <v>1.96000000000001</v>
      </c>
      <c r="H130" s="3"/>
      <c r="I130" s="3"/>
      <c r="J130" s="3"/>
      <c r="K130" s="3">
        <v>-1.31</v>
      </c>
      <c r="L130" s="3"/>
      <c r="M130" s="3"/>
      <c r="N130" s="3">
        <v>0.297642976754368</v>
      </c>
      <c r="O130" s="3"/>
      <c r="P130" s="3"/>
      <c r="Q130" s="3"/>
      <c r="R130" s="3"/>
      <c r="S130" s="3"/>
      <c r="T130" s="3"/>
      <c r="U130" s="3"/>
      <c r="V130" s="3"/>
      <c r="W130" s="3"/>
      <c r="X130" s="3"/>
      <c r="Y130" s="3"/>
      <c r="Z130" s="3"/>
      <c r="AA130" s="3"/>
      <c r="AB130" s="5"/>
      <c r="AC130" s="1"/>
      <c r="AD130" s="1"/>
      <c r="AE130" s="1"/>
    </row>
    <row r="131" spans="1:31">
      <c r="A131" s="1" t="s">
        <v>305</v>
      </c>
      <c r="B131" s="1" t="s">
        <v>306</v>
      </c>
      <c r="C131" s="3">
        <v>0.0438356164383562</v>
      </c>
      <c r="D131" s="4">
        <v>44218</v>
      </c>
      <c r="E131" s="3">
        <v>2.0054901432</v>
      </c>
      <c r="F131" s="5" t="s">
        <v>48</v>
      </c>
      <c r="G131" s="3">
        <v>1.95000000000001</v>
      </c>
      <c r="H131" s="3"/>
      <c r="I131" s="3"/>
      <c r="J131" s="3"/>
      <c r="K131" s="3">
        <v>-1.31</v>
      </c>
      <c r="L131" s="3"/>
      <c r="M131" s="3"/>
      <c r="N131" s="3">
        <v>0.296743617465731</v>
      </c>
      <c r="O131" s="3"/>
      <c r="P131" s="3"/>
      <c r="Q131" s="3"/>
      <c r="R131" s="3"/>
      <c r="S131" s="3"/>
      <c r="T131" s="3"/>
      <c r="U131" s="3"/>
      <c r="V131" s="3"/>
      <c r="W131" s="3"/>
      <c r="X131" s="3"/>
      <c r="Y131" s="3"/>
      <c r="Z131" s="3"/>
      <c r="AA131" s="3"/>
      <c r="AB131" s="5"/>
      <c r="AC131" s="1"/>
      <c r="AD131" s="1"/>
      <c r="AE131" s="1"/>
    </row>
    <row r="132" spans="1:31">
      <c r="A132" s="1" t="s">
        <v>307</v>
      </c>
      <c r="B132" s="1" t="s">
        <v>308</v>
      </c>
      <c r="C132" s="3">
        <v>0.106849315068493</v>
      </c>
      <c r="D132" s="4">
        <v>44195</v>
      </c>
      <c r="E132" s="3">
        <v>3.2256749895</v>
      </c>
      <c r="F132" s="5" t="s">
        <v>83</v>
      </c>
      <c r="G132" s="3">
        <v>5.86355009489561</v>
      </c>
      <c r="H132" s="3"/>
      <c r="I132" s="3"/>
      <c r="J132" s="3"/>
      <c r="K132" s="3">
        <v>-5.92267617219632</v>
      </c>
      <c r="L132" s="3"/>
      <c r="M132" s="3"/>
      <c r="N132" s="3">
        <v>0.255425869453975</v>
      </c>
      <c r="O132" s="3"/>
      <c r="P132" s="3"/>
      <c r="Q132" s="3"/>
      <c r="R132" s="3"/>
      <c r="S132" s="3"/>
      <c r="T132" s="3"/>
      <c r="U132" s="3"/>
      <c r="V132" s="3"/>
      <c r="W132" s="3"/>
      <c r="X132" s="3"/>
      <c r="Y132" s="3"/>
      <c r="Z132" s="3"/>
      <c r="AA132" s="3"/>
      <c r="AB132" s="5"/>
      <c r="AC132" s="1"/>
      <c r="AD132" s="1"/>
      <c r="AE132" s="1"/>
    </row>
    <row r="133" spans="1:31">
      <c r="A133" s="1" t="s">
        <v>309</v>
      </c>
      <c r="B133" s="1" t="s">
        <v>310</v>
      </c>
      <c r="C133" s="3">
        <v>0.106849315068493</v>
      </c>
      <c r="D133" s="4">
        <v>44195</v>
      </c>
      <c r="E133" s="3">
        <v>3.2256749895</v>
      </c>
      <c r="F133" s="5" t="s">
        <v>83</v>
      </c>
      <c r="G133" s="3">
        <v>5.8335830586355</v>
      </c>
      <c r="H133" s="3"/>
      <c r="I133" s="3"/>
      <c r="J133" s="3"/>
      <c r="K133" s="3">
        <v>-5.93290063077065</v>
      </c>
      <c r="L133" s="3"/>
      <c r="M133" s="3"/>
      <c r="N133" s="3">
        <v>0.254091157017767</v>
      </c>
      <c r="O133" s="3"/>
      <c r="P133" s="3"/>
      <c r="Q133" s="3"/>
      <c r="R133" s="3"/>
      <c r="S133" s="3"/>
      <c r="T133" s="3"/>
      <c r="U133" s="3"/>
      <c r="V133" s="3"/>
      <c r="W133" s="3"/>
      <c r="X133" s="3"/>
      <c r="Y133" s="3"/>
      <c r="Z133" s="3"/>
      <c r="AA133" s="3"/>
      <c r="AB133" s="5"/>
      <c r="AC133" s="1"/>
      <c r="AD133" s="1"/>
      <c r="AE133" s="1"/>
    </row>
    <row r="134" spans="1:31">
      <c r="A134" s="1" t="s">
        <v>311</v>
      </c>
      <c r="B134" s="1" t="s">
        <v>312</v>
      </c>
      <c r="C134" s="3">
        <v>0.106849315068493</v>
      </c>
      <c r="D134" s="4">
        <v>44195</v>
      </c>
      <c r="E134" s="3">
        <v>0.1</v>
      </c>
      <c r="F134" s="5" t="s">
        <v>37</v>
      </c>
      <c r="G134" s="3">
        <v>-0.0600000000000045</v>
      </c>
      <c r="H134" s="3"/>
      <c r="I134" s="3"/>
      <c r="J134" s="3"/>
      <c r="K134" s="3">
        <v>-0.0999900009999001</v>
      </c>
      <c r="L134" s="3"/>
      <c r="M134" s="3"/>
      <c r="N134" s="3">
        <v>-0.965556880000214</v>
      </c>
      <c r="O134" s="3"/>
      <c r="P134" s="3"/>
      <c r="Q134" s="3"/>
      <c r="R134" s="3"/>
      <c r="S134" s="3"/>
      <c r="T134" s="3"/>
      <c r="U134" s="3"/>
      <c r="V134" s="3"/>
      <c r="W134" s="3"/>
      <c r="X134" s="3"/>
      <c r="Y134" s="3"/>
      <c r="Z134" s="3"/>
      <c r="AA134" s="3"/>
      <c r="AB134" s="5"/>
      <c r="AC134" s="1"/>
      <c r="AD134" s="1"/>
      <c r="AE134" s="1"/>
    </row>
    <row r="135" spans="1:31">
      <c r="A135" s="1" t="s">
        <v>313</v>
      </c>
      <c r="B135" s="1" t="s">
        <v>314</v>
      </c>
      <c r="C135" s="3">
        <v>0.106849315068493</v>
      </c>
      <c r="D135" s="4">
        <v>44195</v>
      </c>
      <c r="E135" s="3">
        <v>0.1</v>
      </c>
      <c r="F135" s="5" t="s">
        <v>37</v>
      </c>
      <c r="G135" s="3">
        <v>-0.0700000000000034</v>
      </c>
      <c r="H135" s="3"/>
      <c r="I135" s="3"/>
      <c r="J135" s="3"/>
      <c r="K135" s="3">
        <v>-0.1</v>
      </c>
      <c r="L135" s="3"/>
      <c r="M135" s="3"/>
      <c r="N135" s="3">
        <v>-1.0397766828621</v>
      </c>
      <c r="O135" s="3"/>
      <c r="P135" s="3"/>
      <c r="Q135" s="3"/>
      <c r="R135" s="3"/>
      <c r="S135" s="3"/>
      <c r="T135" s="3"/>
      <c r="U135" s="3"/>
      <c r="V135" s="3"/>
      <c r="W135" s="3"/>
      <c r="X135" s="3"/>
      <c r="Y135" s="3"/>
      <c r="Z135" s="3"/>
      <c r="AA135" s="3"/>
      <c r="AB135" s="5"/>
      <c r="AC135" s="1"/>
      <c r="AD135" s="1"/>
      <c r="AE135" s="1"/>
    </row>
    <row r="136" spans="1:31">
      <c r="A136" s="1" t="s">
        <v>315</v>
      </c>
      <c r="B136" s="1" t="s">
        <v>316</v>
      </c>
      <c r="C136" s="3">
        <v>0.00547945205479452</v>
      </c>
      <c r="D136" s="4">
        <v>44232</v>
      </c>
      <c r="E136" s="3">
        <v>7.9652026829</v>
      </c>
      <c r="F136" s="5" t="s">
        <v>88</v>
      </c>
      <c r="G136" s="3"/>
      <c r="H136" s="3"/>
      <c r="I136" s="3"/>
      <c r="J136" s="3"/>
      <c r="K136" s="3">
        <v>0</v>
      </c>
      <c r="L136" s="3"/>
      <c r="M136" s="3"/>
      <c r="N136" s="3"/>
      <c r="O136" s="3"/>
      <c r="P136" s="3"/>
      <c r="Q136" s="3"/>
      <c r="R136" s="3"/>
      <c r="S136" s="3"/>
      <c r="T136" s="3"/>
      <c r="U136" s="3"/>
      <c r="V136" s="3"/>
      <c r="W136" s="3"/>
      <c r="X136" s="3"/>
      <c r="Y136" s="3"/>
      <c r="Z136" s="3"/>
      <c r="AA136" s="3"/>
      <c r="AB136" s="5"/>
      <c r="AC136" s="1"/>
      <c r="AD136" s="1"/>
      <c r="AE136" s="1"/>
    </row>
    <row r="137" spans="1:31">
      <c r="A137" s="1" t="s">
        <v>317</v>
      </c>
      <c r="B137" s="1" t="s">
        <v>318</v>
      </c>
      <c r="C137" s="3">
        <v>0.00547945205479452</v>
      </c>
      <c r="D137" s="4">
        <v>44232</v>
      </c>
      <c r="E137" s="3">
        <v>7.9652026829</v>
      </c>
      <c r="F137" s="5" t="s">
        <v>88</v>
      </c>
      <c r="G137" s="3"/>
      <c r="H137" s="3"/>
      <c r="I137" s="3"/>
      <c r="J137" s="3"/>
      <c r="K137" s="3">
        <v>0</v>
      </c>
      <c r="L137" s="3"/>
      <c r="M137" s="3"/>
      <c r="N137" s="3"/>
      <c r="O137" s="3"/>
      <c r="P137" s="3"/>
      <c r="Q137" s="3"/>
      <c r="R137" s="3"/>
      <c r="S137" s="3"/>
      <c r="T137" s="3"/>
      <c r="U137" s="3"/>
      <c r="V137" s="3"/>
      <c r="W137" s="3"/>
      <c r="X137" s="3"/>
      <c r="Y137" s="3"/>
      <c r="Z137" s="3"/>
      <c r="AA137" s="3"/>
      <c r="AB137" s="5"/>
      <c r="AC137" s="1"/>
      <c r="AD137" s="1"/>
      <c r="AE137" s="1"/>
    </row>
    <row r="138" spans="1:31">
      <c r="A138" s="1" t="s">
        <v>319</v>
      </c>
      <c r="B138" s="1" t="s">
        <v>320</v>
      </c>
      <c r="C138" s="3"/>
      <c r="D138" s="4"/>
      <c r="E138" s="3"/>
      <c r="F138" s="5" t="s">
        <v>48</v>
      </c>
      <c r="G138" s="3"/>
      <c r="H138" s="3"/>
      <c r="I138" s="3"/>
      <c r="J138" s="3"/>
      <c r="K138" s="3"/>
      <c r="L138" s="3"/>
      <c r="M138" s="3"/>
      <c r="N138" s="3"/>
      <c r="O138" s="3"/>
      <c r="P138" s="3"/>
      <c r="Q138" s="3"/>
      <c r="R138" s="3"/>
      <c r="S138" s="3"/>
      <c r="T138" s="3"/>
      <c r="U138" s="3"/>
      <c r="V138" s="3"/>
      <c r="W138" s="3"/>
      <c r="X138" s="3"/>
      <c r="Y138" s="3"/>
      <c r="Z138" s="3"/>
      <c r="AA138" s="3"/>
      <c r="AB138" s="5"/>
      <c r="AC138" s="1"/>
      <c r="AD138" s="1"/>
      <c r="AE138" s="1"/>
    </row>
    <row r="139" spans="1:31">
      <c r="A139" s="1" t="s">
        <v>321</v>
      </c>
      <c r="B139" s="1" t="s">
        <v>322</v>
      </c>
      <c r="C139" s="3"/>
      <c r="D139" s="4"/>
      <c r="E139" s="3"/>
      <c r="F139" s="5" t="s">
        <v>48</v>
      </c>
      <c r="G139" s="3"/>
      <c r="H139" s="3"/>
      <c r="I139" s="3"/>
      <c r="J139" s="3"/>
      <c r="K139" s="3"/>
      <c r="L139" s="3"/>
      <c r="M139" s="3"/>
      <c r="N139" s="3"/>
      <c r="O139" s="3"/>
      <c r="P139" s="3"/>
      <c r="Q139" s="3"/>
      <c r="R139" s="3"/>
      <c r="S139" s="3"/>
      <c r="T139" s="3"/>
      <c r="U139" s="3"/>
      <c r="V139" s="3"/>
      <c r="W139" s="3"/>
      <c r="X139" s="3"/>
      <c r="Y139" s="3"/>
      <c r="Z139" s="3"/>
      <c r="AA139" s="3"/>
      <c r="AB139" s="5"/>
      <c r="AC139" s="1"/>
      <c r="AD139" s="1"/>
      <c r="AE139" s="1"/>
    </row>
    <row r="140" spans="1:31">
      <c r="A140" s="1" t="s">
        <v>323</v>
      </c>
      <c r="B140" s="1" t="s">
        <v>324</v>
      </c>
      <c r="C140" s="3">
        <v>0.0520547945205479</v>
      </c>
      <c r="D140" s="4">
        <v>44215</v>
      </c>
      <c r="E140" s="3">
        <v>7.5566531778</v>
      </c>
      <c r="F140" s="5" t="s">
        <v>48</v>
      </c>
      <c r="G140" s="3">
        <v>-8.13</v>
      </c>
      <c r="H140" s="3"/>
      <c r="I140" s="3"/>
      <c r="J140" s="3"/>
      <c r="K140" s="3">
        <v>-8.51424019119697</v>
      </c>
      <c r="L140" s="3"/>
      <c r="M140" s="3"/>
      <c r="N140" s="3">
        <v>-1.27072792960552</v>
      </c>
      <c r="O140" s="3"/>
      <c r="P140" s="3"/>
      <c r="Q140" s="3"/>
      <c r="R140" s="3"/>
      <c r="S140" s="3"/>
      <c r="T140" s="3"/>
      <c r="U140" s="3"/>
      <c r="V140" s="3"/>
      <c r="W140" s="3"/>
      <c r="X140" s="3"/>
      <c r="Y140" s="3"/>
      <c r="Z140" s="3"/>
      <c r="AA140" s="3"/>
      <c r="AB140" s="5"/>
      <c r="AC140" s="1"/>
      <c r="AD140" s="1"/>
      <c r="AE140" s="1"/>
    </row>
    <row r="141" spans="1:31">
      <c r="A141" s="1" t="s">
        <v>325</v>
      </c>
      <c r="B141" s="1" t="s">
        <v>326</v>
      </c>
      <c r="C141" s="3">
        <v>0.0520547945205479</v>
      </c>
      <c r="D141" s="4">
        <v>44215</v>
      </c>
      <c r="E141" s="3">
        <v>7.5566531778</v>
      </c>
      <c r="F141" s="5" t="s">
        <v>48</v>
      </c>
      <c r="G141" s="3">
        <v>-8.14</v>
      </c>
      <c r="H141" s="3"/>
      <c r="I141" s="3"/>
      <c r="J141" s="3"/>
      <c r="K141" s="3">
        <v>-8.52419836685919</v>
      </c>
      <c r="L141" s="3"/>
      <c r="M141" s="3"/>
      <c r="N141" s="3">
        <v>-1.27510019945214</v>
      </c>
      <c r="O141" s="3"/>
      <c r="P141" s="3"/>
      <c r="Q141" s="3"/>
      <c r="R141" s="3"/>
      <c r="S141" s="3"/>
      <c r="T141" s="3"/>
      <c r="U141" s="3"/>
      <c r="V141" s="3"/>
      <c r="W141" s="3"/>
      <c r="X141" s="3"/>
      <c r="Y141" s="3"/>
      <c r="Z141" s="3"/>
      <c r="AA141" s="3"/>
      <c r="AB141" s="5"/>
      <c r="AC141" s="1"/>
      <c r="AD141" s="1"/>
      <c r="AE141" s="1"/>
    </row>
    <row r="142" spans="1:31">
      <c r="A142" s="1" t="s">
        <v>327</v>
      </c>
      <c r="B142" s="1" t="s">
        <v>328</v>
      </c>
      <c r="C142" s="3">
        <v>0.0301369863013699</v>
      </c>
      <c r="D142" s="4">
        <v>44223</v>
      </c>
      <c r="E142" s="3">
        <v>3.229315446</v>
      </c>
      <c r="F142" s="5" t="s">
        <v>48</v>
      </c>
      <c r="G142" s="3">
        <v>3.11999999999999</v>
      </c>
      <c r="H142" s="3"/>
      <c r="I142" s="3"/>
      <c r="J142" s="3"/>
      <c r="K142" s="3">
        <v>-0.849999999999995</v>
      </c>
      <c r="L142" s="3"/>
      <c r="M142" s="3"/>
      <c r="N142" s="3"/>
      <c r="O142" s="3"/>
      <c r="P142" s="3"/>
      <c r="Q142" s="3"/>
      <c r="R142" s="3"/>
      <c r="S142" s="3"/>
      <c r="T142" s="3"/>
      <c r="U142" s="3"/>
      <c r="V142" s="3"/>
      <c r="W142" s="3"/>
      <c r="X142" s="3"/>
      <c r="Y142" s="3"/>
      <c r="Z142" s="3"/>
      <c r="AA142" s="3"/>
      <c r="AB142" s="5"/>
      <c r="AC142" s="1"/>
      <c r="AD142" s="1"/>
      <c r="AE142" s="1"/>
    </row>
    <row r="143" spans="1:31">
      <c r="A143" s="1" t="s">
        <v>329</v>
      </c>
      <c r="B143" s="1" t="s">
        <v>330</v>
      </c>
      <c r="C143" s="3">
        <v>0.0301369863013699</v>
      </c>
      <c r="D143" s="4">
        <v>44223</v>
      </c>
      <c r="E143" s="3">
        <v>3.229315446</v>
      </c>
      <c r="F143" s="5" t="s">
        <v>48</v>
      </c>
      <c r="G143" s="3">
        <v>3.11999999999999</v>
      </c>
      <c r="H143" s="3"/>
      <c r="I143" s="3"/>
      <c r="J143" s="3"/>
      <c r="K143" s="3">
        <v>-0.860000000000005</v>
      </c>
      <c r="L143" s="3"/>
      <c r="M143" s="3"/>
      <c r="N143" s="3"/>
      <c r="O143" s="3"/>
      <c r="P143" s="3"/>
      <c r="Q143" s="3"/>
      <c r="R143" s="3"/>
      <c r="S143" s="3"/>
      <c r="T143" s="3"/>
      <c r="U143" s="3"/>
      <c r="V143" s="3"/>
      <c r="W143" s="3"/>
      <c r="X143" s="3"/>
      <c r="Y143" s="3"/>
      <c r="Z143" s="3"/>
      <c r="AA143" s="3"/>
      <c r="AB143" s="5"/>
      <c r="AC143" s="1"/>
      <c r="AD143" s="1"/>
      <c r="AE143" s="1"/>
    </row>
    <row r="144" spans="1:31">
      <c r="A144" s="1" t="s">
        <v>331</v>
      </c>
      <c r="B144" s="1" t="s">
        <v>332</v>
      </c>
      <c r="C144" s="3">
        <v>0.0273972602739726</v>
      </c>
      <c r="D144" s="4">
        <v>44224</v>
      </c>
      <c r="E144" s="3">
        <v>12.4359504084</v>
      </c>
      <c r="F144" s="5" t="s">
        <v>48</v>
      </c>
      <c r="G144" s="3">
        <v>-0.539999999999996</v>
      </c>
      <c r="H144" s="3"/>
      <c r="I144" s="3"/>
      <c r="J144" s="3"/>
      <c r="K144" s="3">
        <v>-0.539999999999996</v>
      </c>
      <c r="L144" s="3"/>
      <c r="M144" s="3"/>
      <c r="N144" s="3"/>
      <c r="O144" s="3"/>
      <c r="P144" s="3"/>
      <c r="Q144" s="3"/>
      <c r="R144" s="3"/>
      <c r="S144" s="3"/>
      <c r="T144" s="3"/>
      <c r="U144" s="3"/>
      <c r="V144" s="3"/>
      <c r="W144" s="3"/>
      <c r="X144" s="3"/>
      <c r="Y144" s="3"/>
      <c r="Z144" s="3"/>
      <c r="AA144" s="3"/>
      <c r="AB144" s="5"/>
      <c r="AC144" s="1"/>
      <c r="AD144" s="1"/>
      <c r="AE144" s="1"/>
    </row>
    <row r="145" spans="1:31">
      <c r="A145" s="1" t="s">
        <v>333</v>
      </c>
      <c r="B145" s="1" t="s">
        <v>334</v>
      </c>
      <c r="C145" s="3">
        <v>0.0273972602739726</v>
      </c>
      <c r="D145" s="4">
        <v>44224</v>
      </c>
      <c r="E145" s="3">
        <v>12.4359504084</v>
      </c>
      <c r="F145" s="5" t="s">
        <v>48</v>
      </c>
      <c r="G145" s="3">
        <v>-0.549999999999995</v>
      </c>
      <c r="H145" s="3"/>
      <c r="I145" s="3"/>
      <c r="J145" s="3"/>
      <c r="K145" s="3">
        <v>-0.549999999999995</v>
      </c>
      <c r="L145" s="3"/>
      <c r="M145" s="3"/>
      <c r="N145" s="3"/>
      <c r="O145" s="3"/>
      <c r="P145" s="3"/>
      <c r="Q145" s="3"/>
      <c r="R145" s="3"/>
      <c r="S145" s="3"/>
      <c r="T145" s="3"/>
      <c r="U145" s="3"/>
      <c r="V145" s="3"/>
      <c r="W145" s="3"/>
      <c r="X145" s="3"/>
      <c r="Y145" s="3"/>
      <c r="Z145" s="3"/>
      <c r="AA145" s="3"/>
      <c r="AB145" s="5"/>
      <c r="AC145" s="1"/>
      <c r="AD145" s="1"/>
      <c r="AE145" s="1"/>
    </row>
    <row r="146" spans="1:31">
      <c r="A146" s="1" t="s">
        <v>335</v>
      </c>
      <c r="B146" s="1" t="s">
        <v>336</v>
      </c>
      <c r="C146" s="3">
        <v>0.504109589041096</v>
      </c>
      <c r="D146" s="4">
        <v>44050</v>
      </c>
      <c r="E146" s="3">
        <v>24.078694872</v>
      </c>
      <c r="F146" s="5" t="s">
        <v>48</v>
      </c>
      <c r="G146" s="3">
        <v>-1.74305341946067</v>
      </c>
      <c r="H146" s="3"/>
      <c r="I146" s="3"/>
      <c r="J146" s="3"/>
      <c r="K146" s="3">
        <v>-8.55062481550723</v>
      </c>
      <c r="L146" s="3"/>
      <c r="M146" s="3"/>
      <c r="N146" s="3">
        <v>-0.0678102848578005</v>
      </c>
      <c r="O146" s="3"/>
      <c r="P146" s="3"/>
      <c r="Q146" s="3"/>
      <c r="R146" s="3"/>
      <c r="S146" s="3"/>
      <c r="T146" s="3"/>
      <c r="U146" s="3">
        <v>91.082405090332</v>
      </c>
      <c r="V146" s="3"/>
      <c r="W146" s="3"/>
      <c r="X146" s="3"/>
      <c r="Y146" s="3"/>
      <c r="Z146" s="3"/>
      <c r="AA146" s="3">
        <v>7.38983357172238</v>
      </c>
      <c r="AB146" s="5"/>
      <c r="AC146" s="1"/>
      <c r="AD146" s="1"/>
      <c r="AE146" s="1"/>
    </row>
    <row r="147" spans="1:31">
      <c r="A147" s="1" t="s">
        <v>337</v>
      </c>
      <c r="B147" s="1" t="s">
        <v>338</v>
      </c>
      <c r="C147" s="3">
        <v>0.0273972602739726</v>
      </c>
      <c r="D147" s="4">
        <v>44224</v>
      </c>
      <c r="E147" s="3">
        <v>3.7135584184</v>
      </c>
      <c r="F147" s="5" t="s">
        <v>48</v>
      </c>
      <c r="G147" s="3">
        <v>-3.23</v>
      </c>
      <c r="H147" s="3"/>
      <c r="I147" s="3"/>
      <c r="J147" s="3"/>
      <c r="K147" s="3">
        <v>-3.23</v>
      </c>
      <c r="L147" s="3"/>
      <c r="M147" s="3"/>
      <c r="N147" s="3"/>
      <c r="O147" s="3"/>
      <c r="P147" s="3"/>
      <c r="Q147" s="3"/>
      <c r="R147" s="3"/>
      <c r="S147" s="3"/>
      <c r="T147" s="3"/>
      <c r="U147" s="3"/>
      <c r="V147" s="3"/>
      <c r="W147" s="3"/>
      <c r="X147" s="3"/>
      <c r="Y147" s="3"/>
      <c r="Z147" s="3"/>
      <c r="AA147" s="3"/>
      <c r="AB147" s="5"/>
      <c r="AC147" s="1"/>
      <c r="AD147" s="1"/>
      <c r="AE147" s="1"/>
    </row>
    <row r="148" spans="1:31">
      <c r="A148" s="1" t="s">
        <v>339</v>
      </c>
      <c r="B148" s="1" t="s">
        <v>340</v>
      </c>
      <c r="C148" s="3">
        <v>0.00821917808219178</v>
      </c>
      <c r="D148" s="4">
        <v>44231</v>
      </c>
      <c r="E148" s="3">
        <v>4.16515725</v>
      </c>
      <c r="F148" s="5" t="s">
        <v>48</v>
      </c>
      <c r="G148" s="3">
        <v>0.0099999999999989</v>
      </c>
      <c r="H148" s="3"/>
      <c r="I148" s="3"/>
      <c r="J148" s="3"/>
      <c r="K148" s="3">
        <v>0</v>
      </c>
      <c r="L148" s="3"/>
      <c r="M148" s="3"/>
      <c r="N148" s="3"/>
      <c r="O148" s="3"/>
      <c r="P148" s="3"/>
      <c r="Q148" s="3"/>
      <c r="R148" s="3"/>
      <c r="S148" s="3"/>
      <c r="T148" s="3"/>
      <c r="U148" s="3"/>
      <c r="V148" s="3"/>
      <c r="W148" s="3"/>
      <c r="X148" s="3"/>
      <c r="Y148" s="3"/>
      <c r="Z148" s="3"/>
      <c r="AA148" s="3"/>
      <c r="AB148" s="5"/>
      <c r="AC148" s="1"/>
      <c r="AD148" s="1"/>
      <c r="AE148" s="1"/>
    </row>
    <row r="149" spans="1:31">
      <c r="A149" s="1" t="s">
        <v>341</v>
      </c>
      <c r="B149" s="1" t="s">
        <v>342</v>
      </c>
      <c r="C149" s="3">
        <v>1.40821917808219</v>
      </c>
      <c r="D149" s="4">
        <v>43720</v>
      </c>
      <c r="E149" s="3">
        <v>37.4699485706</v>
      </c>
      <c r="F149" s="5" t="s">
        <v>48</v>
      </c>
      <c r="G149" s="3">
        <v>7.67968383682765</v>
      </c>
      <c r="H149" s="3">
        <v>59.8200526917532</v>
      </c>
      <c r="I149" s="3">
        <v>10.6280193236715</v>
      </c>
      <c r="J149" s="3"/>
      <c r="K149" s="3">
        <v>-20.1253726109065</v>
      </c>
      <c r="L149" s="3"/>
      <c r="M149" s="3"/>
      <c r="N149" s="3">
        <v>0.248586812380687</v>
      </c>
      <c r="O149" s="3"/>
      <c r="P149" s="3"/>
      <c r="Q149" s="3"/>
      <c r="R149" s="3"/>
      <c r="S149" s="3">
        <v>99.7332992553711</v>
      </c>
      <c r="T149" s="3">
        <v>99.803337097168</v>
      </c>
      <c r="U149" s="3">
        <v>99.8521270751953</v>
      </c>
      <c r="V149" s="3"/>
      <c r="W149" s="3"/>
      <c r="X149" s="3"/>
      <c r="Y149" s="3">
        <v>39.3066171234783</v>
      </c>
      <c r="Z149" s="3">
        <v>37.6747999035334</v>
      </c>
      <c r="AA149" s="3">
        <v>45.6095105615817</v>
      </c>
      <c r="AB149" s="5"/>
      <c r="AC149" s="1"/>
      <c r="AD149" s="1"/>
      <c r="AE149" s="1"/>
    </row>
    <row r="150" spans="1:31">
      <c r="A150" s="1" t="s">
        <v>343</v>
      </c>
      <c r="B150" s="1" t="s">
        <v>344</v>
      </c>
      <c r="C150" s="3">
        <v>0.947945205479452</v>
      </c>
      <c r="D150" s="4">
        <v>43888</v>
      </c>
      <c r="E150" s="3">
        <v>26.2444757573</v>
      </c>
      <c r="F150" s="5" t="s">
        <v>48</v>
      </c>
      <c r="G150" s="3">
        <v>-2.7162085919239</v>
      </c>
      <c r="H150" s="3"/>
      <c r="I150" s="3"/>
      <c r="J150" s="3"/>
      <c r="K150" s="3">
        <v>-15.9213143741251</v>
      </c>
      <c r="L150" s="3"/>
      <c r="M150" s="3"/>
      <c r="N150" s="3">
        <v>0.104115863847612</v>
      </c>
      <c r="O150" s="3"/>
      <c r="P150" s="3"/>
      <c r="Q150" s="3"/>
      <c r="R150" s="3"/>
      <c r="S150" s="3"/>
      <c r="T150" s="3">
        <v>99.6402206420898</v>
      </c>
      <c r="U150" s="3">
        <v>99.6499633789062</v>
      </c>
      <c r="V150" s="3"/>
      <c r="W150" s="3"/>
      <c r="X150" s="3"/>
      <c r="Y150" s="3"/>
      <c r="Z150" s="3">
        <v>39.350940787675</v>
      </c>
      <c r="AA150" s="3">
        <v>41.5883569318577</v>
      </c>
      <c r="AB150" s="5"/>
      <c r="AC150" s="1"/>
      <c r="AD150" s="1"/>
      <c r="AE150" s="1"/>
    </row>
    <row r="151" spans="1:31">
      <c r="A151" s="1" t="s">
        <v>345</v>
      </c>
      <c r="B151" s="1" t="s">
        <v>346</v>
      </c>
      <c r="C151" s="3">
        <v>0.887671232876712</v>
      </c>
      <c r="D151" s="4">
        <v>43910</v>
      </c>
      <c r="E151" s="3">
        <v>22.4584677704</v>
      </c>
      <c r="F151" s="5" t="s">
        <v>48</v>
      </c>
      <c r="G151" s="3">
        <v>-5.31045751633987</v>
      </c>
      <c r="H151" s="3"/>
      <c r="I151" s="3"/>
      <c r="J151" s="3"/>
      <c r="K151" s="3">
        <v>-21.625720351835</v>
      </c>
      <c r="L151" s="3"/>
      <c r="M151" s="3"/>
      <c r="N151" s="3">
        <v>0.0349123550536365</v>
      </c>
      <c r="O151" s="3"/>
      <c r="P151" s="3"/>
      <c r="Q151" s="3"/>
      <c r="R151" s="3"/>
      <c r="S151" s="3"/>
      <c r="T151" s="3">
        <v>99.6796646118164</v>
      </c>
      <c r="U151" s="3">
        <v>99.7197113037109</v>
      </c>
      <c r="V151" s="3"/>
      <c r="W151" s="3"/>
      <c r="X151" s="3"/>
      <c r="Y151" s="3"/>
      <c r="Z151" s="3">
        <v>44.2547564440488</v>
      </c>
      <c r="AA151" s="3">
        <v>47.9261138491356</v>
      </c>
      <c r="AB151" s="5"/>
      <c r="AC151" s="1"/>
      <c r="AD151" s="1"/>
      <c r="AE151" s="1"/>
    </row>
    <row r="152" spans="1:31">
      <c r="A152" s="1" t="s">
        <v>347</v>
      </c>
      <c r="B152" s="1" t="s">
        <v>348</v>
      </c>
      <c r="C152" s="3">
        <v>3.5013698630137</v>
      </c>
      <c r="D152" s="4">
        <v>42956</v>
      </c>
      <c r="E152" s="3">
        <v>6.6100203453</v>
      </c>
      <c r="F152" s="5" t="s">
        <v>267</v>
      </c>
      <c r="G152" s="3">
        <v>6.33888170652876</v>
      </c>
      <c r="H152" s="3">
        <v>56.3561839135084</v>
      </c>
      <c r="I152" s="3">
        <v>56.8627450980392</v>
      </c>
      <c r="J152" s="3"/>
      <c r="K152" s="3">
        <v>-28.8707328911179</v>
      </c>
      <c r="L152" s="3"/>
      <c r="M152" s="3"/>
      <c r="N152" s="3">
        <v>0.159359007286489</v>
      </c>
      <c r="O152" s="3"/>
      <c r="P152" s="3">
        <v>86.9933624267578</v>
      </c>
      <c r="Q152" s="3">
        <v>80.4928817749023</v>
      </c>
      <c r="R152" s="3">
        <v>82.4529647827148</v>
      </c>
      <c r="S152" s="3">
        <v>93.1292572021484</v>
      </c>
      <c r="T152" s="3">
        <v>96.0477447509766</v>
      </c>
      <c r="U152" s="3">
        <v>94.8544311523437</v>
      </c>
      <c r="V152" s="3">
        <v>47.5401624236747</v>
      </c>
      <c r="W152" s="3">
        <v>64.865550006583</v>
      </c>
      <c r="X152" s="3">
        <v>80.1943650701996</v>
      </c>
      <c r="Y152" s="3">
        <v>76.6408643113506</v>
      </c>
      <c r="Z152" s="3">
        <v>80.1197342725906</v>
      </c>
      <c r="AA152" s="3">
        <v>86.540280342031</v>
      </c>
      <c r="AB152" s="5"/>
      <c r="AC152" s="1"/>
      <c r="AD152" s="1"/>
      <c r="AE152" s="1"/>
    </row>
    <row r="153" spans="1:31">
      <c r="A153" s="1" t="s">
        <v>349</v>
      </c>
      <c r="B153" s="1" t="s">
        <v>350</v>
      </c>
      <c r="C153" s="3">
        <v>5.18630136986301</v>
      </c>
      <c r="D153" s="4">
        <v>42341</v>
      </c>
      <c r="E153" s="3">
        <v>10.7975516379</v>
      </c>
      <c r="F153" s="5" t="s">
        <v>254</v>
      </c>
      <c r="G153" s="3">
        <v>-7.27172457259907</v>
      </c>
      <c r="H153" s="3">
        <v>-4.54176804541768</v>
      </c>
      <c r="I153" s="3">
        <v>97.9865771812081</v>
      </c>
      <c r="J153" s="3">
        <v>3.26595850324347</v>
      </c>
      <c r="K153" s="3">
        <v>-14.6606728538283</v>
      </c>
      <c r="L153" s="3">
        <v>-5.62250539225866</v>
      </c>
      <c r="M153" s="3">
        <v>0.209533007058939</v>
      </c>
      <c r="N153" s="3">
        <v>0.0455809108351944</v>
      </c>
      <c r="O153" s="3">
        <v>0.106637568506942</v>
      </c>
      <c r="P153" s="3">
        <v>0</v>
      </c>
      <c r="Q153" s="3">
        <v>0</v>
      </c>
      <c r="R153" s="3">
        <v>0</v>
      </c>
      <c r="S153" s="3">
        <v>0</v>
      </c>
      <c r="T153" s="3">
        <v>0</v>
      </c>
      <c r="U153" s="3">
        <v>0</v>
      </c>
      <c r="V153" s="3"/>
      <c r="W153" s="3"/>
      <c r="X153" s="3"/>
      <c r="Y153" s="3"/>
      <c r="Z153" s="3"/>
      <c r="AA153" s="3"/>
      <c r="AB153" s="5"/>
      <c r="AC153" s="1"/>
      <c r="AD153" s="1"/>
      <c r="AE153" s="1"/>
    </row>
    <row r="154" spans="1:31">
      <c r="A154" s="1" t="s">
        <v>351</v>
      </c>
      <c r="B154" s="1" t="s">
        <v>352</v>
      </c>
      <c r="C154" s="3">
        <v>6.21095890410959</v>
      </c>
      <c r="D154" s="4">
        <v>41967</v>
      </c>
      <c r="E154" s="3">
        <v>0.8844611513</v>
      </c>
      <c r="F154" s="5" t="s">
        <v>254</v>
      </c>
      <c r="G154" s="3">
        <v>-1.55917788802268</v>
      </c>
      <c r="H154" s="3">
        <v>1.17454247473367</v>
      </c>
      <c r="I154" s="3">
        <v>67.7852348993289</v>
      </c>
      <c r="J154" s="3">
        <v>3.90034174956295</v>
      </c>
      <c r="K154" s="3">
        <v>-2.89259809490518</v>
      </c>
      <c r="L154" s="3">
        <v>-5.62250539225866</v>
      </c>
      <c r="M154" s="3">
        <v>1.29636808287819</v>
      </c>
      <c r="N154" s="3">
        <v>0.203642178504104</v>
      </c>
      <c r="O154" s="3">
        <v>0.106637568506942</v>
      </c>
      <c r="P154" s="3">
        <v>0</v>
      </c>
      <c r="Q154" s="3">
        <v>0</v>
      </c>
      <c r="R154" s="3">
        <v>0</v>
      </c>
      <c r="S154" s="3">
        <v>0</v>
      </c>
      <c r="T154" s="3">
        <v>0</v>
      </c>
      <c r="U154" s="3">
        <v>0</v>
      </c>
      <c r="V154" s="3"/>
      <c r="W154" s="3"/>
      <c r="X154" s="3"/>
      <c r="Y154" s="3"/>
      <c r="Z154" s="3"/>
      <c r="AA154" s="3"/>
      <c r="AB154" s="5"/>
      <c r="AC154" s="1"/>
      <c r="AD154" s="1"/>
      <c r="AE154" s="1"/>
    </row>
    <row r="155" spans="1:31">
      <c r="A155" s="1" t="s">
        <v>353</v>
      </c>
      <c r="B155" s="1" t="s">
        <v>354</v>
      </c>
      <c r="C155" s="3">
        <v>4.38904109589041</v>
      </c>
      <c r="D155" s="4">
        <v>42632</v>
      </c>
      <c r="E155" s="3">
        <v>0.6904300532</v>
      </c>
      <c r="F155" s="5" t="s">
        <v>32</v>
      </c>
      <c r="G155" s="3">
        <v>0.285510349750193</v>
      </c>
      <c r="H155" s="3">
        <v>3.81453772974972</v>
      </c>
      <c r="I155" s="3">
        <v>5.14705882352941</v>
      </c>
      <c r="J155" s="3"/>
      <c r="K155" s="3">
        <v>-2.47770069375619</v>
      </c>
      <c r="L155" s="3"/>
      <c r="M155" s="3"/>
      <c r="N155" s="3">
        <v>0.162347648170124</v>
      </c>
      <c r="O155" s="3"/>
      <c r="P155" s="3">
        <v>0</v>
      </c>
      <c r="Q155" s="3">
        <v>0</v>
      </c>
      <c r="R155" s="3">
        <v>0</v>
      </c>
      <c r="S155" s="3">
        <v>0</v>
      </c>
      <c r="T155" s="3">
        <v>0</v>
      </c>
      <c r="U155" s="3">
        <v>0</v>
      </c>
      <c r="V155" s="3"/>
      <c r="W155" s="3"/>
      <c r="X155" s="3"/>
      <c r="Y155" s="3"/>
      <c r="Z155" s="3"/>
      <c r="AA155" s="3"/>
      <c r="AB155" s="5"/>
      <c r="AC155" s="1"/>
      <c r="AD155" s="1"/>
      <c r="AE155" s="1"/>
    </row>
    <row r="156" spans="1:31">
      <c r="A156" s="1" t="s">
        <v>355</v>
      </c>
      <c r="B156" s="1" t="s">
        <v>356</v>
      </c>
      <c r="C156" s="3">
        <v>15.3452054794521</v>
      </c>
      <c r="D156" s="4">
        <v>38633</v>
      </c>
      <c r="E156" s="3">
        <v>9.3557016627</v>
      </c>
      <c r="F156" s="5" t="s">
        <v>40</v>
      </c>
      <c r="G156" s="3">
        <v>7.38916256157635</v>
      </c>
      <c r="H156" s="3">
        <v>50.6852580145394</v>
      </c>
      <c r="I156" s="3">
        <v>36.791953414505</v>
      </c>
      <c r="J156" s="3">
        <v>17.2000361284458</v>
      </c>
      <c r="K156" s="3">
        <v>-27.0215204380492</v>
      </c>
      <c r="L156" s="3">
        <v>-22.9031625452683</v>
      </c>
      <c r="M156" s="3">
        <v>0.561043011973907</v>
      </c>
      <c r="N156" s="3">
        <v>0.118206849353908</v>
      </c>
      <c r="O156" s="3">
        <v>0.138130431345776</v>
      </c>
      <c r="P156" s="3">
        <v>81.6818695068359</v>
      </c>
      <c r="Q156" s="3">
        <v>65.6950302124023</v>
      </c>
      <c r="R156" s="3">
        <v>78.6804275512695</v>
      </c>
      <c r="S156" s="3">
        <v>78.9318389892578</v>
      </c>
      <c r="T156" s="3">
        <v>79.0069427490234</v>
      </c>
      <c r="U156" s="3">
        <v>80.5334701538086</v>
      </c>
      <c r="V156" s="3">
        <v>53.8521782997656</v>
      </c>
      <c r="W156" s="3">
        <v>50.2237878272219</v>
      </c>
      <c r="X156" s="3">
        <v>64.2039124186921</v>
      </c>
      <c r="Y156" s="3">
        <v>44.2502707876532</v>
      </c>
      <c r="Z156" s="3">
        <v>42.3696596847964</v>
      </c>
      <c r="AA156" s="3">
        <v>46.1946845279681</v>
      </c>
      <c r="AB156" s="5" t="s">
        <v>357</v>
      </c>
      <c r="AC156" s="1"/>
      <c r="AD156" s="1"/>
      <c r="AE156" s="1"/>
    </row>
    <row r="157" spans="1:31">
      <c r="A157" s="1" t="s">
        <v>358</v>
      </c>
      <c r="B157" s="1" t="s">
        <v>359</v>
      </c>
      <c r="C157" s="3">
        <v>12.8164383561644</v>
      </c>
      <c r="D157" s="4">
        <v>39556</v>
      </c>
      <c r="E157" s="3">
        <v>44.8836561791</v>
      </c>
      <c r="F157" s="5" t="s">
        <v>37</v>
      </c>
      <c r="G157" s="3">
        <v>0.0872371979411854</v>
      </c>
      <c r="H157" s="3">
        <v>10.8511687405275</v>
      </c>
      <c r="I157" s="3">
        <v>26.7924528301887</v>
      </c>
      <c r="J157" s="3">
        <v>5.75177361757937</v>
      </c>
      <c r="K157" s="3">
        <v>-5.53139183055976</v>
      </c>
      <c r="L157" s="3">
        <v>-8.90894607810181</v>
      </c>
      <c r="M157" s="3">
        <v>1.00814607072745</v>
      </c>
      <c r="N157" s="3">
        <v>0.160844138087791</v>
      </c>
      <c r="O157" s="3">
        <v>0.0934208465424446</v>
      </c>
      <c r="P157" s="3">
        <v>4.90757369995117</v>
      </c>
      <c r="Q157" s="3">
        <v>2.50690603256226</v>
      </c>
      <c r="R157" s="3">
        <v>14.7678623199463</v>
      </c>
      <c r="S157" s="3">
        <v>18.8009471893311</v>
      </c>
      <c r="T157" s="3">
        <v>11.2142162322998</v>
      </c>
      <c r="U157" s="3">
        <v>19.961389541626</v>
      </c>
      <c r="V157" s="3">
        <v>100</v>
      </c>
      <c r="W157" s="3">
        <v>100</v>
      </c>
      <c r="X157" s="3">
        <v>85.8006205177705</v>
      </c>
      <c r="Y157" s="3">
        <v>73.5796444085005</v>
      </c>
      <c r="Z157" s="3">
        <v>78.866913182202</v>
      </c>
      <c r="AA157" s="3">
        <v>79.6042734995487</v>
      </c>
      <c r="AB157" s="5" t="s">
        <v>121</v>
      </c>
      <c r="AC157" s="1"/>
      <c r="AD157" s="1"/>
      <c r="AE157" s="1"/>
    </row>
    <row r="158" spans="1:31">
      <c r="A158" s="1" t="s">
        <v>360</v>
      </c>
      <c r="B158" s="1" t="s">
        <v>361</v>
      </c>
      <c r="C158" s="3">
        <v>12.1917808219178</v>
      </c>
      <c r="D158" s="4">
        <v>39784</v>
      </c>
      <c r="E158" s="3">
        <v>8.204317007</v>
      </c>
      <c r="F158" s="5" t="s">
        <v>88</v>
      </c>
      <c r="G158" s="3">
        <v>10.9783945195854</v>
      </c>
      <c r="H158" s="3">
        <v>79.9658184580327</v>
      </c>
      <c r="I158" s="3">
        <v>21.5686274509804</v>
      </c>
      <c r="J158" s="3">
        <v>27.7719379255302</v>
      </c>
      <c r="K158" s="3">
        <v>-35.8623984710941</v>
      </c>
      <c r="L158" s="3">
        <v>-33.2253766761652</v>
      </c>
      <c r="M158" s="3">
        <v>0.686015566810881</v>
      </c>
      <c r="N158" s="3">
        <v>0.159888668396566</v>
      </c>
      <c r="O158" s="3">
        <v>0.124091338963561</v>
      </c>
      <c r="P158" s="3">
        <v>92.1163330078125</v>
      </c>
      <c r="Q158" s="3">
        <v>94.0100936889648</v>
      </c>
      <c r="R158" s="3">
        <v>92.0575637817383</v>
      </c>
      <c r="S158" s="3">
        <v>82.8034820556641</v>
      </c>
      <c r="T158" s="3">
        <v>91.0164489746094</v>
      </c>
      <c r="U158" s="3">
        <v>89.2205810546875</v>
      </c>
      <c r="V158" s="3">
        <v>69.1951328849851</v>
      </c>
      <c r="W158" s="3">
        <v>71.6772208126564</v>
      </c>
      <c r="X158" s="3">
        <v>75.9351147412414</v>
      </c>
      <c r="Y158" s="3">
        <v>67.8235763402418</v>
      </c>
      <c r="Z158" s="3">
        <v>56.4698019712046</v>
      </c>
      <c r="AA158" s="3">
        <v>61.5989306074718</v>
      </c>
      <c r="AB158" s="5"/>
      <c r="AC158" s="1"/>
      <c r="AD158" s="1"/>
      <c r="AE158" s="1"/>
    </row>
    <row r="159" spans="1:31">
      <c r="A159" s="1" t="s">
        <v>362</v>
      </c>
      <c r="B159" s="1" t="s">
        <v>363</v>
      </c>
      <c r="C159" s="3">
        <v>11.1506849315068</v>
      </c>
      <c r="D159" s="4">
        <v>40164</v>
      </c>
      <c r="E159" s="3">
        <v>2.5681912327</v>
      </c>
      <c r="F159" s="5" t="s">
        <v>88</v>
      </c>
      <c r="G159" s="3">
        <v>8.89756944444445</v>
      </c>
      <c r="H159" s="3">
        <v>63.6660143509459</v>
      </c>
      <c r="I159" s="3">
        <v>44.1176470588235</v>
      </c>
      <c r="J159" s="3">
        <v>19.72090335138</v>
      </c>
      <c r="K159" s="3">
        <v>-33.6385836385836</v>
      </c>
      <c r="L159" s="3">
        <v>-33.2253766761652</v>
      </c>
      <c r="M159" s="3">
        <v>0.486826057557637</v>
      </c>
      <c r="N159" s="3">
        <v>0.102465802591605</v>
      </c>
      <c r="O159" s="3">
        <v>0.124091338963561</v>
      </c>
      <c r="P159" s="3">
        <v>86.9470825195312</v>
      </c>
      <c r="Q159" s="3">
        <v>76.1075668334961</v>
      </c>
      <c r="R159" s="3">
        <v>87.1919174194336</v>
      </c>
      <c r="S159" s="3">
        <v>91.9914016723633</v>
      </c>
      <c r="T159" s="3">
        <v>92.5749282836914</v>
      </c>
      <c r="U159" s="3">
        <v>86.6266708374023</v>
      </c>
      <c r="V159" s="3">
        <v>68.3275004676343</v>
      </c>
      <c r="W159" s="3">
        <v>66.8722956534797</v>
      </c>
      <c r="X159" s="3">
        <v>72.1974593377186</v>
      </c>
      <c r="Y159" s="3">
        <v>68.6186551356169</v>
      </c>
      <c r="Z159" s="3">
        <v>61.2463406638468</v>
      </c>
      <c r="AA159" s="3">
        <v>58.0958286225158</v>
      </c>
      <c r="AB159" s="5" t="s">
        <v>364</v>
      </c>
      <c r="AC159" s="1"/>
      <c r="AD159" s="1"/>
      <c r="AE159" s="1"/>
    </row>
    <row r="160" spans="1:31">
      <c r="A160" s="1" t="s">
        <v>365</v>
      </c>
      <c r="B160" s="1" t="s">
        <v>366</v>
      </c>
      <c r="C160" s="3">
        <v>8.64109589041096</v>
      </c>
      <c r="D160" s="4">
        <v>41080</v>
      </c>
      <c r="E160" s="3">
        <v>129.4544599689</v>
      </c>
      <c r="F160" s="5" t="s">
        <v>45</v>
      </c>
      <c r="G160" s="3">
        <v>0.222984445976035</v>
      </c>
      <c r="H160" s="3">
        <v>1.91073359003081</v>
      </c>
      <c r="I160" s="3">
        <v>74.3628185907046</v>
      </c>
      <c r="J160" s="3">
        <v>2.08230930157141</v>
      </c>
      <c r="K160" s="3">
        <v>0</v>
      </c>
      <c r="L160" s="3">
        <v>-0.00028516745536103</v>
      </c>
      <c r="M160" s="3"/>
      <c r="N160" s="3">
        <v>0.736810693720304</v>
      </c>
      <c r="O160" s="3">
        <v>0.820170542538989</v>
      </c>
      <c r="P160" s="3">
        <v>0</v>
      </c>
      <c r="Q160" s="3">
        <v>0</v>
      </c>
      <c r="R160" s="3">
        <v>0</v>
      </c>
      <c r="S160" s="3">
        <v>0</v>
      </c>
      <c r="T160" s="3">
        <v>0</v>
      </c>
      <c r="U160" s="3">
        <v>0</v>
      </c>
      <c r="V160" s="3"/>
      <c r="W160" s="3"/>
      <c r="X160" s="3"/>
      <c r="Y160" s="3"/>
      <c r="Z160" s="3"/>
      <c r="AA160" s="3"/>
      <c r="AB160" s="5"/>
      <c r="AC160" s="1"/>
      <c r="AD160" s="1"/>
      <c r="AE160" s="1"/>
    </row>
    <row r="161" spans="1:31">
      <c r="A161" s="1" t="s">
        <v>367</v>
      </c>
      <c r="B161" s="1" t="s">
        <v>368</v>
      </c>
      <c r="C161" s="3">
        <v>8.5013698630137</v>
      </c>
      <c r="D161" s="4">
        <v>41131</v>
      </c>
      <c r="E161" s="3">
        <v>0.6919691351</v>
      </c>
      <c r="F161" s="5" t="s">
        <v>37</v>
      </c>
      <c r="G161" s="3">
        <v>-0.257953568357703</v>
      </c>
      <c r="H161" s="3">
        <v>3.75670840787118</v>
      </c>
      <c r="I161" s="3">
        <v>73.3962264150943</v>
      </c>
      <c r="J161" s="3">
        <v>2.83125117870024</v>
      </c>
      <c r="K161" s="3">
        <v>-5.02555366269165</v>
      </c>
      <c r="L161" s="3">
        <v>-8.90894607810181</v>
      </c>
      <c r="M161" s="3">
        <v>0.549536437519233</v>
      </c>
      <c r="N161" s="3">
        <v>0.0861131691685781</v>
      </c>
      <c r="O161" s="3">
        <v>0.0934208465424446</v>
      </c>
      <c r="P161" s="3">
        <v>0</v>
      </c>
      <c r="Q161" s="3">
        <v>0</v>
      </c>
      <c r="R161" s="3">
        <v>0</v>
      </c>
      <c r="S161" s="3">
        <v>0</v>
      </c>
      <c r="T161" s="3">
        <v>1.41788351535797</v>
      </c>
      <c r="U161" s="3">
        <v>2.03739619255066</v>
      </c>
      <c r="V161" s="3"/>
      <c r="W161" s="3"/>
      <c r="X161" s="3"/>
      <c r="Y161" s="3"/>
      <c r="Z161" s="3">
        <v>100</v>
      </c>
      <c r="AA161" s="3">
        <v>100</v>
      </c>
      <c r="AB161" s="5"/>
      <c r="AC161" s="1"/>
      <c r="AD161" s="1"/>
      <c r="AE161" s="1"/>
    </row>
    <row r="162" spans="1:31">
      <c r="A162" s="1" t="s">
        <v>369</v>
      </c>
      <c r="B162" s="1" t="s">
        <v>370</v>
      </c>
      <c r="C162" s="3">
        <v>8.2</v>
      </c>
      <c r="D162" s="4">
        <v>41241</v>
      </c>
      <c r="E162" s="3">
        <v>15.7257601943</v>
      </c>
      <c r="F162" s="5" t="s">
        <v>185</v>
      </c>
      <c r="G162" s="3">
        <v>-0.678142931664065</v>
      </c>
      <c r="H162" s="3">
        <v>11.6715542521994</v>
      </c>
      <c r="I162" s="3">
        <v>63.8297872340426</v>
      </c>
      <c r="J162" s="3">
        <v>7.0528554577086</v>
      </c>
      <c r="K162" s="3">
        <v>-2.40274599542334</v>
      </c>
      <c r="L162" s="3">
        <v>-7.85720058825004</v>
      </c>
      <c r="M162" s="3">
        <v>2.84992967958879</v>
      </c>
      <c r="N162" s="3">
        <v>0.233454953552778</v>
      </c>
      <c r="O162" s="3">
        <v>0.15088059851892</v>
      </c>
      <c r="P162" s="3">
        <v>12.9607219696045</v>
      </c>
      <c r="Q162" s="3">
        <v>2.6073956489563</v>
      </c>
      <c r="R162" s="3">
        <v>12.1262826919556</v>
      </c>
      <c r="S162" s="3">
        <v>13.3854684829712</v>
      </c>
      <c r="T162" s="3">
        <v>13.2225666046143</v>
      </c>
      <c r="U162" s="3">
        <v>11.3900775909424</v>
      </c>
      <c r="V162" s="3">
        <v>100</v>
      </c>
      <c r="W162" s="3">
        <v>100</v>
      </c>
      <c r="X162" s="3">
        <v>99.1880064143876</v>
      </c>
      <c r="Y162" s="3">
        <v>90.6393333817149</v>
      </c>
      <c r="Z162" s="3">
        <v>81.4839963140654</v>
      </c>
      <c r="AA162" s="3">
        <v>86.1741175851895</v>
      </c>
      <c r="AB162" s="5" t="s">
        <v>243</v>
      </c>
      <c r="AC162" s="1"/>
      <c r="AD162" s="1"/>
      <c r="AE162" s="1"/>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Wind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yuz</dc:creator>
  <cp:lastModifiedBy>余铮@鱼先生愚</cp:lastModifiedBy>
  <dcterms:created xsi:type="dcterms:W3CDTF">2021-02-07T04:45:48Z</dcterms:created>
  <dcterms:modified xsi:type="dcterms:W3CDTF">2021-02-07T04:59:10Z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