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38" documentId="13_ncr:1_{F041F48C-3A5E-48F5-B5AD-F33DF668FEBB}" xr6:coauthVersionLast="47" xr6:coauthVersionMax="47" xr10:uidLastSave="{4A31A4CA-53B9-438C-B51C-87EC5F6AB36F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<sst xmlns="http://schemas.openxmlformats.org/spreadsheetml/2006/main" count="555" uniqueCount="307">
  <si>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</si>
  <si>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</si>
  <si>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</si>
  <si>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</si>
  <si>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</si>
  <si>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</si>
  <si>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</si>
  <si>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</si>
  <si>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</si>
  <si>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</si>
  <si>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</si>
  <si>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</si>
  <si>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</si>
  <si>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</si>
  <si>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</si>
  <si>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</si>
  <si>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</si>
  <si>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</si>
  <si>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</si>
  <si>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</si>
  <si>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</si>
  <si>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</si>
  <si>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</si>
  <si>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</si>
  <si>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</si>
  <si>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</si>
  <si>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</si>
  <si>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</si>
  <si>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</si>
  <si>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</si>
  <si>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</si>
  <si>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</si>
  <si>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</si>
  <si>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</si>
  <si>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</si>
  <si>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</si>
  <si>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</si>
  <si>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</si>
  <si>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</si>
  <si>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</si>
  <si>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</si>
  <si>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</si>
  <si>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</si>
  <si>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</si>
  <si>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</si>
  <si>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</si>
  <si>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</si>
  <si>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</si>
  <si>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</si>
  <si>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</si>
  <si>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</si>
  <si>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</si>
  <si>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</si>
  <si>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</si>
  <si>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</si>
  <si>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</si>
  <si>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</si>
  <si>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</si>
  <si>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</si>
  <si>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</si>
  <si>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</si>
  <si>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</si>
  <si>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</si>
  <si>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</si>
  <si>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</si>
  <si>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</si>
  <si>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</si>
  <si>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</si>
  <si>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</si>
  <si>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</si>
  <si>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</si>
  <si>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</si>
  <si>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</si>
  <si>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</si>
  <si>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</si>
  <si>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</si>
  <si>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</si>
  <si>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</si>
  <si>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</si>
  <si>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</si>
  <si>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</si>
  <si>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</si>
  <si>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</si>
  <si>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</si>
  <si>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</si>
  <si>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</si>
  <si>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</si>
  <si>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</si>
  <si>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</si>
  <si>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</si>
  <si>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</si>
  <si>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</si>
  <si>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</si>
  <si>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</si>
  <si>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</si>
  <si>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</si>
  <si>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</si>
  <si>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</si>
  <si>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</si>
  <si>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</si>
  <si>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</si>
  <si>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</si>
  <si>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</si>
  <si>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</si>
  <si>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</si>
  <si>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</si>
  <si>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</si>
  <si>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</si>
  <si>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</si>
  <si>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</si>
  <si>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</si>
  <si>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</si>
  <si>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</si>
  <si>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</si>
  <si>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</si>
  <si>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</si>
  <si>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</si>
  <si>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</si>
  <si>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</si>
  <si>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</si>
  <si>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</si>
  <si>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</si>
  <si>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</si>
  <si>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</si>
  <si>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</si>
  <si>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</si>
  <si>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</si>
  <si>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</si>
  <si>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</si>
  <si>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</si>
  <si>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</si>
  <si>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</si>
  <si>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</si>
  <si>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</si>
  <si>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</si>
  <si>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</si>
  <si>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</si>
  <si>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</si>
  <si>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</si>
  <si>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</si>
  <si>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</si>
  <si>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</si>
  <si>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</si>
  <si>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</si>
  <si>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</si>
  <si>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</si>
  <si>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</si>
  <si>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</si>
  <si>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</si>
  <si>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</si>
  <si>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</si>
  <si>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</si>
  <si>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</si>
  <si>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</si>
  <si>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</si>
  <si>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</si>
  <si>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</si>
  <si>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</si>
  <si>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</si>
  <si>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</si>
  <si>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</si>
  <si>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</si>
  <si>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</si>
  <si>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</si>
  <si>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</si>
  <si>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</si>
  <si>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</si>
  <si>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</si>
  <si>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</si>
  <si>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</si>
  <si>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</si>
  <si>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</si>
  <si>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</si>
  <si>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</si>
  <si>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</si>
  <si>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</si>
  <si>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</si>
  <si>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</si>
  <si>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</si>
  <si>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</si>
  <si>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</si>
  <si>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</si>
  <si>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</si>
  <si>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</si>
  <si>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</si>
  <si>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</si>
  <si>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</si>
  <si>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</si>
  <si>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</si>
  <si>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</si>
  <si>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</si>
  <si>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</si>
  <si>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</si>
  <si>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</si>
  <si>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</si>
  <si>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</si>
  <si>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</si>
  <si>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</si>
  <si>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</si>
  <si>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</si>
  <si>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</si>
  <si>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</si>
  <si>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</si>
  <si>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</si>
  <si>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</si>
  <si>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</si>
  <si>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</si>
  <si>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</si>
  <si>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</si>
  <si>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</si>
  <si>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</si>
  <si>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</si>
  <si>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</si>
  <si>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</si>
  <si>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</si>
  <si>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</si>
  <si>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</si>
  <si>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</si>
  <si>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</si>
  <si>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</si>
  <si>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</si>
  <si>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</si>
  <si>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</si>
  <si>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</si>
  <si>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</si>
  <si>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</si>
  <si>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</si>
  <si>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</si>
  <si>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</si>
  <si>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</si>
  <si>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</si>
  <si>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</si>
  <si>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</si>
  <si>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</si>
  <si>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</si>
  <si>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</si>
  <si>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</si>
  <si>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</si>
  <si>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</si>
  <si>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</si>
  <si>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</si>
  <si>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</si>
  <si>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</si>
  <si>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</si>
  <si>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</si>
  <si>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</si>
  <si>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</si>
  <si>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</si>
  <si>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</si>
  <si>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</si>
  <si>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</si>
  <si>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</si>
  <si>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</si>
  <si>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</si>
  <si>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</si>
  <si>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</si>
  <si>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</si>
  <si>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</si>
  <si>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</si>
  <si>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</si>
  <si>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</si>
  <si>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</si>
  <si>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</si>
  <si>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</si>
  <si>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</si>
  <si>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</si>
  <si>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</si>
  <si>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</si>
  <si>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</si>
  <si>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</si>
  <si>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</si>
  <si>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</si>
  <si>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</si>
  <si>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</si>
  <si>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</si>
  <si>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</si>
  <si>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</si>
  <si>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</si>
  <si>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</si>
  <si>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</si>
  <si>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</si>
  <si>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</si>
  <si>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</si>
  <si>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</si>
  <si>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</si>
  <si>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</si>
  <si>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</si>
  <si>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</si>
  <si>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 og fløyte</t>
  </si>
  <si>
    <t>FC1 got noice about 20 min inn</t>
  </si>
  <si>
    <t>nei</t>
  </si>
  <si>
    <t>slet med å fokusere på krysset</t>
  </si>
  <si>
    <t>jobb, skole, ikke noe spess, ufokus.</t>
  </si>
  <si>
    <t xml:space="preserve">Gøy, spsennende </t>
  </si>
  <si>
    <t>Nei</t>
  </si>
  <si>
    <t>ingenting, jobb, skole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</si>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</sst>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9</v>
      </c>
      <c r="F2" t="s">
        <v>252</v>
      </c>
    </row>
    <row r="3" spans="1:8" x14ac:dyDescent="0.25">
      <c r="B3" s="43" t="s">
        <v>106</v>
      </c>
      <c r="C3" s="45"/>
      <c r="D3" s="37">
        <v>22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2">
        <v>44267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11</v>
      </c>
      <c r="F8" s="57" t="s">
        <v>270</v>
      </c>
      <c r="H8" s="74">
        <f>((E8/0.6)/100)+D8</f>
        <v>11.183333333333334</v>
      </c>
    </row>
    <row r="9" spans="1:8" x14ac:dyDescent="0.25">
      <c r="B9" s="43" t="s">
        <v>110</v>
      </c>
      <c r="C9" s="45"/>
      <c r="D9" s="82">
        <v>44274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11</v>
      </c>
      <c r="F10" s="57" t="s">
        <v>270</v>
      </c>
      <c r="H10" s="74">
        <f>((E10/0.6)/100)+D10</f>
        <v>12.183333333333334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5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289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2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3</v>
      </c>
    </row>
    <row r="5" spans="1:29" ht="15" x14ac:dyDescent="0.25">
      <c r="A5" s="10" t="s">
        <v>24</v>
      </c>
      <c r="B5" s="11">
        <v>22</v>
      </c>
      <c r="C5" s="11">
        <v>30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1</v>
      </c>
      <c r="N5" s="19" t="s">
        <v>30</v>
      </c>
      <c r="O5" s="11">
        <v>100</v>
      </c>
      <c r="P5" s="13" cm="1">
        <f t="array" ref="P5">_xlfn.IFS(O5&lt;=15,0,O5&lt;=30,1,O5&lt;=60,2,O5&gt;=61,3)</f>
        <v>3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7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3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81.25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6</v>
      </c>
      <c r="P8" s="11">
        <v>30</v>
      </c>
      <c r="Q8" s="13">
        <f>((P8/0.6)/100)+O8</f>
        <v>6.5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7</v>
      </c>
      <c r="C9" s="67">
        <v>0</v>
      </c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10</v>
      </c>
      <c r="N10" s="10" t="s">
        <v>42</v>
      </c>
      <c r="O10" s="11">
        <v>4</v>
      </c>
      <c r="P10" s="13">
        <f>O10-1</f>
        <v>3</v>
      </c>
      <c r="Q10" s="12">
        <f>P5+P10</f>
        <v>6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4</v>
      </c>
      <c r="E11" s="8" t="s">
        <v>43</v>
      </c>
      <c r="F11" s="9">
        <v>5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4.5555555555555554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3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9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3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1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44261</v>
      </c>
      <c r="B4" s="32">
        <v>1</v>
      </c>
      <c r="C4" s="33">
        <v>24</v>
      </c>
      <c r="D4" s="15">
        <v>23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24.083333333333332</v>
      </c>
      <c r="J4" s="34">
        <f>C4-I4</f>
        <v>-8.3333333333332149E-2</v>
      </c>
      <c r="K4" s="15">
        <v>8</v>
      </c>
      <c r="L4" s="15">
        <v>50</v>
      </c>
      <c r="M4" s="34">
        <f>(L4/0.6)/100</f>
        <v>0.83333333333333348</v>
      </c>
      <c r="N4" s="34">
        <f>K4+M4</f>
        <v>8.8333333333333339</v>
      </c>
      <c r="O4" s="34">
        <f t="shared" ref="O4:O20" si="0">N4+J4</f>
        <v>8.7500000000000018</v>
      </c>
      <c r="P4" s="34">
        <f>ROUNDDOWN(O4,0)</f>
        <v>8</v>
      </c>
      <c r="Q4" s="34">
        <f>(O4-P4)*0.6</f>
        <v>0.45000000000000107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45.000000000000107</v>
      </c>
    </row>
    <row r="5" spans="1:30" x14ac:dyDescent="0.25">
      <c r="A5" s="75">
        <v>44262</v>
      </c>
      <c r="B5" s="32">
        <v>2</v>
      </c>
      <c r="C5" s="33">
        <v>24</v>
      </c>
      <c r="D5" s="15">
        <v>25</v>
      </c>
      <c r="E5" s="15">
        <v>0</v>
      </c>
      <c r="F5" s="15">
        <v>10</v>
      </c>
      <c r="G5" s="34">
        <f t="shared" ref="G5:H20" si="2">(E5/0.6)/100</f>
        <v>0</v>
      </c>
      <c r="H5" s="34">
        <f t="shared" si="2"/>
        <v>0.16666666666666669</v>
      </c>
      <c r="I5" s="34">
        <f t="shared" ref="I5:I20" si="3">D5+G5+H5</f>
        <v>25.166666666666668</v>
      </c>
      <c r="J5" s="34">
        <f t="shared" ref="J5:J20" si="4">C5-I5</f>
        <v>-1.1666666666666679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7.8333333333333321</v>
      </c>
      <c r="P5" s="34">
        <f t="shared" ref="P5:P20" si="7">ROUNDDOWN(O5,0)</f>
        <v>7</v>
      </c>
      <c r="Q5" s="34">
        <f t="shared" ref="Q5:Q20" si="8">(O5-P5)*0.6</f>
        <v>0.49999999999999928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49.999999999999929</v>
      </c>
      <c r="AD5" s="36"/>
    </row>
    <row r="6" spans="1:30" x14ac:dyDescent="0.25">
      <c r="A6" s="75">
        <v>44263</v>
      </c>
      <c r="B6" s="32">
        <v>3</v>
      </c>
      <c r="C6" s="33">
        <v>24</v>
      </c>
      <c r="D6" s="15">
        <v>25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25.166666666666668</v>
      </c>
      <c r="J6" s="34">
        <f t="shared" si="4"/>
        <v>-1.1666666666666679</v>
      </c>
      <c r="K6" s="15">
        <v>7</v>
      </c>
      <c r="L6" s="15">
        <v>45</v>
      </c>
      <c r="M6" s="34">
        <f t="shared" si="5"/>
        <v>0.75</v>
      </c>
      <c r="N6" s="34">
        <f t="shared" si="6"/>
        <v>7.75</v>
      </c>
      <c r="O6" s="34">
        <f t="shared" si="0"/>
        <v>6.5833333333333321</v>
      </c>
      <c r="P6" s="34">
        <f t="shared" si="7"/>
        <v>6</v>
      </c>
      <c r="Q6" s="34">
        <f t="shared" si="8"/>
        <v>0.34999999999999926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34.999999999999929</v>
      </c>
      <c r="AD6" s="36"/>
    </row>
    <row r="7" spans="1:30" x14ac:dyDescent="0.25">
      <c r="A7" s="75">
        <v>44264</v>
      </c>
      <c r="B7" s="32">
        <v>4</v>
      </c>
      <c r="C7" s="33">
        <v>24</v>
      </c>
      <c r="D7" s="15">
        <v>23</v>
      </c>
      <c r="E7" s="15">
        <v>30</v>
      </c>
      <c r="F7" s="15">
        <v>20</v>
      </c>
      <c r="G7" s="34">
        <f t="shared" si="2"/>
        <v>0.5</v>
      </c>
      <c r="H7" s="34">
        <f t="shared" si="2"/>
        <v>0.33333333333333337</v>
      </c>
      <c r="I7" s="34">
        <f t="shared" si="3"/>
        <v>23.833333333333332</v>
      </c>
      <c r="J7" s="34">
        <f t="shared" si="4"/>
        <v>0.16666666666666785</v>
      </c>
      <c r="K7" s="15">
        <v>8</v>
      </c>
      <c r="L7" s="15">
        <v>45</v>
      </c>
      <c r="M7" s="34">
        <f t="shared" si="5"/>
        <v>0.75</v>
      </c>
      <c r="N7" s="34">
        <f t="shared" si="6"/>
        <v>8.75</v>
      </c>
      <c r="O7" s="34">
        <f t="shared" si="0"/>
        <v>8.9166666666666679</v>
      </c>
      <c r="P7" s="34">
        <f t="shared" si="7"/>
        <v>8</v>
      </c>
      <c r="Q7" s="34">
        <f t="shared" si="8"/>
        <v>0.55000000000000071</v>
      </c>
      <c r="R7" s="15">
        <v>3</v>
      </c>
      <c r="S7" s="34">
        <f t="shared" si="9"/>
        <v>2</v>
      </c>
      <c r="T7" s="35">
        <f t="shared" si="1"/>
        <v>8</v>
      </c>
      <c r="U7" s="35">
        <f t="shared" si="10"/>
        <v>55.000000000000071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44265</v>
      </c>
      <c r="B8" s="32">
        <v>5</v>
      </c>
      <c r="C8" s="33">
        <v>24</v>
      </c>
      <c r="D8" s="15">
        <v>24</v>
      </c>
      <c r="E8" s="15">
        <v>50</v>
      </c>
      <c r="F8" s="15">
        <v>120</v>
      </c>
      <c r="G8" s="34">
        <f t="shared" si="2"/>
        <v>0.83333333333333348</v>
      </c>
      <c r="H8" s="34">
        <f t="shared" si="2"/>
        <v>2</v>
      </c>
      <c r="I8" s="34">
        <f t="shared" si="3"/>
        <v>26.833333333333332</v>
      </c>
      <c r="J8" s="34">
        <f t="shared" si="4"/>
        <v>-2.8333333333333321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5.1666666666666679</v>
      </c>
      <c r="P8" s="34">
        <f t="shared" si="7"/>
        <v>5</v>
      </c>
      <c r="Q8" s="34">
        <f t="shared" si="8"/>
        <v>0.10000000000000071</v>
      </c>
      <c r="R8" s="15">
        <v>2</v>
      </c>
      <c r="S8" s="34">
        <f t="shared" si="9"/>
        <v>1</v>
      </c>
      <c r="T8" s="35">
        <f t="shared" si="1"/>
        <v>5</v>
      </c>
      <c r="U8" s="35">
        <f t="shared" si="10"/>
        <v>10.000000000000071</v>
      </c>
      <c r="W8" t="str">
        <f>IF(B1=1,"DP_NS_AVG","")</f>
        <v>DP_NS_AVG</v>
      </c>
      <c r="X8" s="36">
        <f>IF(B1=1,SUM(O8:O14)/(COUNT(O8:O14)),"")</f>
        <v>7.2309523809523819</v>
      </c>
      <c r="Y8" s="36">
        <f>IF(B1=1,SUM(S8:S14)/COUNT(S8:S14),"")</f>
        <v>2.5714285714285716</v>
      </c>
      <c r="Z8" t="str">
        <f>IF(B1=1,IF(COUNT(S8:S14)&lt;7,7-COUNT(S8:S14),""),"")</f>
        <v/>
      </c>
    </row>
    <row r="9" spans="1:30" x14ac:dyDescent="0.25">
      <c r="A9" s="75">
        <v>44266</v>
      </c>
      <c r="B9" s="32">
        <v>6</v>
      </c>
      <c r="C9" s="33">
        <v>24</v>
      </c>
      <c r="D9" s="15">
        <v>22</v>
      </c>
      <c r="E9" s="15">
        <v>25</v>
      </c>
      <c r="F9" s="15">
        <v>15</v>
      </c>
      <c r="G9" s="34">
        <f t="shared" si="2"/>
        <v>0.41666666666666674</v>
      </c>
      <c r="H9" s="34">
        <f t="shared" si="2"/>
        <v>0.25</v>
      </c>
      <c r="I9" s="34">
        <f t="shared" si="3"/>
        <v>22.666666666666668</v>
      </c>
      <c r="J9" s="34">
        <f t="shared" si="4"/>
        <v>1.3333333333333321</v>
      </c>
      <c r="K9" s="15">
        <v>8</v>
      </c>
      <c r="L9" s="15">
        <v>0</v>
      </c>
      <c r="M9" s="34">
        <f t="shared" si="5"/>
        <v>0</v>
      </c>
      <c r="N9" s="34">
        <f t="shared" si="6"/>
        <v>8</v>
      </c>
      <c r="O9" s="34">
        <f t="shared" si="0"/>
        <v>9.3333333333333321</v>
      </c>
      <c r="P9" s="34">
        <f t="shared" si="7"/>
        <v>9</v>
      </c>
      <c r="Q9" s="34">
        <f t="shared" si="8"/>
        <v>0.19999999999999929</v>
      </c>
      <c r="R9" s="15">
        <v>5</v>
      </c>
      <c r="S9" s="34">
        <f t="shared" si="9"/>
        <v>4</v>
      </c>
      <c r="T9" s="35">
        <f t="shared" si="1"/>
        <v>9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4.1888888888888891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25">
      <c r="A10" s="75">
        <v>44267</v>
      </c>
      <c r="B10" s="32">
        <v>7</v>
      </c>
      <c r="C10" s="33">
        <v>24</v>
      </c>
      <c r="D10" s="15">
        <v>23</v>
      </c>
      <c r="E10" s="15">
        <v>15</v>
      </c>
      <c r="F10" s="15">
        <v>20</v>
      </c>
      <c r="G10" s="34">
        <f t="shared" si="2"/>
        <v>0.25</v>
      </c>
      <c r="H10" s="34">
        <f t="shared" si="2"/>
        <v>0.33333333333333337</v>
      </c>
      <c r="I10" s="34">
        <f t="shared" si="3"/>
        <v>23.583333333333332</v>
      </c>
      <c r="J10" s="34">
        <f t="shared" si="4"/>
        <v>0.41666666666666785</v>
      </c>
      <c r="K10" s="15">
        <v>7</v>
      </c>
      <c r="L10" s="15">
        <v>40</v>
      </c>
      <c r="M10" s="34">
        <f t="shared" si="5"/>
        <v>0.66666666666666674</v>
      </c>
      <c r="N10" s="34">
        <f t="shared" si="6"/>
        <v>7.666666666666667</v>
      </c>
      <c r="O10" s="34">
        <f t="shared" si="0"/>
        <v>8.0833333333333357</v>
      </c>
      <c r="P10" s="34">
        <f t="shared" si="7"/>
        <v>8</v>
      </c>
      <c r="Q10" s="34">
        <f t="shared" si="8"/>
        <v>5.0000000000001418E-2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5.0000000000001421</v>
      </c>
      <c r="W10" t="str">
        <f>IF(B1=1,"NS_AVG","")</f>
        <v>NS_AVG</v>
      </c>
      <c r="X10" s="36">
        <f>IF(B1=1,SUM(O4:O10)/(COUNT(O4:O10)),"")</f>
        <v>7.8095238095238093</v>
      </c>
      <c r="Y10" s="36">
        <f>IF(B1=1,SUM(S4:S10)/COUNT(S4:S10),"")</f>
        <v>2.5714285714285716</v>
      </c>
      <c r="Z10" t="str">
        <f>IF(B1=1,IF(COUNT(S4:S10)&lt;7,7-COUNT(S4:S10),""),"")</f>
        <v/>
      </c>
    </row>
    <row r="11" spans="1:30" x14ac:dyDescent="0.25">
      <c r="A11" s="75">
        <v>44268</v>
      </c>
      <c r="B11" s="32">
        <v>8</v>
      </c>
      <c r="C11" s="28">
        <v>24</v>
      </c>
      <c r="D11" s="15">
        <v>23</v>
      </c>
      <c r="E11" s="15">
        <v>50</v>
      </c>
      <c r="F11" s="15">
        <v>15</v>
      </c>
      <c r="G11" s="34">
        <f t="shared" si="2"/>
        <v>0.83333333333333348</v>
      </c>
      <c r="H11" s="34">
        <f t="shared" si="2"/>
        <v>0.25</v>
      </c>
      <c r="I11" s="34">
        <f t="shared" si="3"/>
        <v>24.083333333333332</v>
      </c>
      <c r="J11" s="34">
        <f t="shared" si="4"/>
        <v>-8.3333333333332149E-2</v>
      </c>
      <c r="K11" s="15">
        <v>6</v>
      </c>
      <c r="L11" s="15">
        <v>10</v>
      </c>
      <c r="M11" s="34">
        <f t="shared" si="5"/>
        <v>0.16666666666666669</v>
      </c>
      <c r="N11" s="34">
        <f t="shared" si="6"/>
        <v>6.166666666666667</v>
      </c>
      <c r="O11" s="34">
        <f t="shared" si="0"/>
        <v>6.0833333333333348</v>
      </c>
      <c r="P11" s="34">
        <f t="shared" si="7"/>
        <v>6</v>
      </c>
      <c r="Q11" s="34">
        <f t="shared" si="8"/>
        <v>5.0000000000000884E-2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5.0000000000000888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44269</v>
      </c>
      <c r="B12" s="32">
        <v>9</v>
      </c>
      <c r="C12" s="28">
        <v>24</v>
      </c>
      <c r="D12" s="15">
        <v>28</v>
      </c>
      <c r="E12" s="15">
        <v>0</v>
      </c>
      <c r="F12" s="15">
        <v>5</v>
      </c>
      <c r="G12" s="34">
        <f t="shared" si="2"/>
        <v>0</v>
      </c>
      <c r="H12" s="34">
        <f t="shared" si="2"/>
        <v>8.3333333333333343E-2</v>
      </c>
      <c r="I12" s="34">
        <f t="shared" si="3"/>
        <v>28.083333333333332</v>
      </c>
      <c r="J12" s="34">
        <f t="shared" si="4"/>
        <v>-4.0833333333333321</v>
      </c>
      <c r="K12" s="15">
        <v>9</v>
      </c>
      <c r="L12" s="15">
        <v>19</v>
      </c>
      <c r="M12" s="34">
        <f t="shared" si="5"/>
        <v>0.31666666666666665</v>
      </c>
      <c r="N12" s="34">
        <f t="shared" si="6"/>
        <v>9.3166666666666664</v>
      </c>
      <c r="O12" s="34">
        <f t="shared" si="0"/>
        <v>5.2333333333333343</v>
      </c>
      <c r="P12" s="34">
        <f t="shared" si="7"/>
        <v>5</v>
      </c>
      <c r="Q12" s="34">
        <f t="shared" si="8"/>
        <v>0.14000000000000057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14.000000000000057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44270</v>
      </c>
      <c r="B13" s="32">
        <v>10</v>
      </c>
      <c r="C13" s="28">
        <v>24</v>
      </c>
      <c r="D13" s="15">
        <v>23</v>
      </c>
      <c r="E13" s="15">
        <v>30</v>
      </c>
      <c r="F13" s="15">
        <v>5</v>
      </c>
      <c r="G13" s="34">
        <f t="shared" si="2"/>
        <v>0.5</v>
      </c>
      <c r="H13" s="34">
        <f t="shared" si="2"/>
        <v>8.3333333333333343E-2</v>
      </c>
      <c r="I13" s="34">
        <f t="shared" si="3"/>
        <v>23.583333333333332</v>
      </c>
      <c r="J13" s="34">
        <f t="shared" si="4"/>
        <v>0.41666666666666785</v>
      </c>
      <c r="K13" s="15">
        <v>7</v>
      </c>
      <c r="L13" s="15">
        <v>48</v>
      </c>
      <c r="M13" s="34">
        <f t="shared" si="5"/>
        <v>0.8</v>
      </c>
      <c r="N13" s="34">
        <f t="shared" si="6"/>
        <v>7.8</v>
      </c>
      <c r="O13" s="34">
        <f t="shared" si="0"/>
        <v>8.2166666666666686</v>
      </c>
      <c r="P13" s="34">
        <f t="shared" si="7"/>
        <v>8</v>
      </c>
      <c r="Q13" s="34">
        <f t="shared" si="8"/>
        <v>0.13000000000000114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13.000000000000114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44271</v>
      </c>
      <c r="B14" s="32">
        <v>11</v>
      </c>
      <c r="C14" s="28">
        <v>24</v>
      </c>
      <c r="D14" s="15">
        <v>22</v>
      </c>
      <c r="E14" s="15">
        <v>50</v>
      </c>
      <c r="F14" s="15">
        <v>10</v>
      </c>
      <c r="G14" s="34">
        <f t="shared" si="2"/>
        <v>0.83333333333333348</v>
      </c>
      <c r="H14" s="34">
        <f t="shared" si="2"/>
        <v>0.16666666666666669</v>
      </c>
      <c r="I14" s="34">
        <f t="shared" si="3"/>
        <v>23</v>
      </c>
      <c r="J14" s="34">
        <f t="shared" si="4"/>
        <v>1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44272</v>
      </c>
      <c r="B15" s="32">
        <v>12</v>
      </c>
      <c r="C15" s="28">
        <v>24</v>
      </c>
      <c r="D15" s="15">
        <v>26</v>
      </c>
      <c r="E15" s="15">
        <v>45</v>
      </c>
      <c r="F15" s="15">
        <v>5</v>
      </c>
      <c r="G15" s="34">
        <f t="shared" si="2"/>
        <v>0.75</v>
      </c>
      <c r="H15" s="34">
        <f t="shared" si="2"/>
        <v>8.3333333333333343E-2</v>
      </c>
      <c r="I15" s="34">
        <f t="shared" si="3"/>
        <v>26.833333333333332</v>
      </c>
      <c r="J15" s="34">
        <f t="shared" si="4"/>
        <v>-2.8333333333333321</v>
      </c>
      <c r="K15" s="15">
        <v>7</v>
      </c>
      <c r="L15" s="15">
        <v>0</v>
      </c>
      <c r="M15" s="34">
        <f t="shared" si="5"/>
        <v>0</v>
      </c>
      <c r="N15" s="34">
        <f t="shared" si="6"/>
        <v>7</v>
      </c>
      <c r="O15" s="34">
        <f t="shared" si="0"/>
        <v>4.1666666666666679</v>
      </c>
      <c r="P15" s="34">
        <f t="shared" si="7"/>
        <v>4</v>
      </c>
      <c r="Q15" s="34">
        <f t="shared" si="8"/>
        <v>0.10000000000000071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10.000000000000071</v>
      </c>
      <c r="W15" s="83" t="s">
        <v>296</v>
      </c>
      <c r="X15" s="84" cm="1">
        <f t="array" ref="X15">_xlfn.IFS(B1=0,X12-X13,B1=1,X8-X9)</f>
        <v>3.0420634920634928</v>
      </c>
      <c r="Y15" s="85" t="s">
        <v>297</v>
      </c>
      <c r="Z15" s="84" cm="1">
        <f t="array" ref="Z15">_xlfn.IFS(B1=0,X14-X13,B1=1,X10-X9)</f>
        <v>3.6206349206349202</v>
      </c>
      <c r="AA15" s="86" t="s">
        <v>298</v>
      </c>
    </row>
    <row r="16" spans="1:30" x14ac:dyDescent="0.25">
      <c r="A16" s="75">
        <v>44273</v>
      </c>
      <c r="B16" s="32">
        <v>13</v>
      </c>
      <c r="C16" s="28">
        <v>24</v>
      </c>
      <c r="D16" s="15">
        <v>26</v>
      </c>
      <c r="E16" s="15">
        <v>45</v>
      </c>
      <c r="F16" s="15">
        <v>3</v>
      </c>
      <c r="G16" s="34">
        <f t="shared" si="2"/>
        <v>0.75</v>
      </c>
      <c r="H16" s="34">
        <f t="shared" si="2"/>
        <v>0.05</v>
      </c>
      <c r="I16" s="34">
        <f t="shared" si="3"/>
        <v>26.8</v>
      </c>
      <c r="J16" s="34">
        <f t="shared" si="4"/>
        <v>-2.8000000000000007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4.1999999999999993</v>
      </c>
      <c r="P16" s="34">
        <f t="shared" si="7"/>
        <v>4</v>
      </c>
      <c r="Q16" s="34">
        <f t="shared" si="8"/>
        <v>0.11999999999999957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11.999999999999957</v>
      </c>
      <c r="W16" t="s">
        <v>269</v>
      </c>
    </row>
    <row r="17" spans="1:21" x14ac:dyDescent="0.25">
      <c r="A17" s="75">
        <v>44274</v>
      </c>
      <c r="B17" s="32">
        <v>14</v>
      </c>
      <c r="C17" s="28">
        <v>24</v>
      </c>
      <c r="D17" s="15">
        <v>26</v>
      </c>
      <c r="E17" s="15">
        <v>45</v>
      </c>
      <c r="F17" s="15">
        <v>3</v>
      </c>
      <c r="G17" s="34">
        <f t="shared" si="2"/>
        <v>0.75</v>
      </c>
      <c r="H17" s="34">
        <f t="shared" si="2"/>
        <v>0.05</v>
      </c>
      <c r="I17" s="34">
        <f t="shared" si="3"/>
        <v>26.8</v>
      </c>
      <c r="J17" s="34">
        <f t="shared" si="4"/>
        <v>-2.8000000000000007</v>
      </c>
      <c r="K17" s="15">
        <v>7</v>
      </c>
      <c r="L17" s="15">
        <v>0</v>
      </c>
      <c r="M17" s="34">
        <f t="shared" si="5"/>
        <v>0</v>
      </c>
      <c r="N17" s="34">
        <f t="shared" si="6"/>
        <v>7</v>
      </c>
      <c r="O17" s="34">
        <f t="shared" si="0"/>
        <v>4.1999999999999993</v>
      </c>
      <c r="P17" s="34">
        <f t="shared" si="7"/>
        <v>4</v>
      </c>
      <c r="Q17" s="34">
        <f t="shared" si="8"/>
        <v>0.11999999999999957</v>
      </c>
      <c r="R17" s="15">
        <v>3</v>
      </c>
      <c r="S17" s="34">
        <f t="shared" si="9"/>
        <v>2</v>
      </c>
      <c r="T17" s="35">
        <f t="shared" si="1"/>
        <v>4</v>
      </c>
      <c r="U17" s="35">
        <f t="shared" si="10"/>
        <v>11.999999999999957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A162-FA63-46D2-A538-360366276EFD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2.42578125" customWidth="1"/>
  </cols>
  <sheetData>
    <row r="1" spans="1:9" x14ac:dyDescent="0.25">
      <c r="A1" s="29" t="s">
        <v>272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 x14ac:dyDescent="0.25">
      <c r="A2" s="75">
        <v>44261</v>
      </c>
      <c r="B2" s="87">
        <v>0.95138888888888884</v>
      </c>
      <c r="C2" s="87">
        <v>0.98958333333333337</v>
      </c>
      <c r="D2">
        <v>20</v>
      </c>
      <c r="E2">
        <v>3</v>
      </c>
      <c r="F2">
        <v>20</v>
      </c>
      <c r="G2" s="87">
        <v>0.36805555555555558</v>
      </c>
      <c r="H2" s="87">
        <v>0.3888888888888889</v>
      </c>
      <c r="I2">
        <v>4</v>
      </c>
    </row>
    <row r="3" spans="1:9" x14ac:dyDescent="0.25">
      <c r="A3" s="75">
        <v>44262</v>
      </c>
      <c r="B3" s="87">
        <v>2.0833333333333332E-2</v>
      </c>
      <c r="C3" s="87">
        <v>4.1666666666666664E-2</v>
      </c>
      <c r="D3">
        <v>10</v>
      </c>
      <c r="E3">
        <v>4</v>
      </c>
      <c r="F3">
        <v>10</v>
      </c>
      <c r="G3" s="87">
        <v>0.375</v>
      </c>
      <c r="H3" s="87">
        <v>0.375</v>
      </c>
      <c r="I3">
        <v>4</v>
      </c>
    </row>
    <row r="4" spans="1:9" x14ac:dyDescent="0.25">
      <c r="A4" s="75">
        <v>44263</v>
      </c>
      <c r="B4" s="87">
        <v>2.0833333333333332E-2</v>
      </c>
      <c r="C4" s="87">
        <v>4.1666666666666664E-2</v>
      </c>
      <c r="D4">
        <v>10</v>
      </c>
      <c r="E4">
        <v>0</v>
      </c>
      <c r="F4">
        <v>0</v>
      </c>
      <c r="G4" s="87">
        <v>0.32291666666666669</v>
      </c>
      <c r="H4" s="87">
        <v>0.33680555555555558</v>
      </c>
      <c r="I4">
        <v>3</v>
      </c>
    </row>
    <row r="5" spans="1:9" x14ac:dyDescent="0.25">
      <c r="A5" s="75">
        <v>44264</v>
      </c>
      <c r="B5" s="87">
        <v>0.95833333333333337</v>
      </c>
      <c r="C5" s="87">
        <v>0.97916666666666663</v>
      </c>
      <c r="D5">
        <v>20</v>
      </c>
      <c r="E5">
        <v>3</v>
      </c>
      <c r="F5">
        <v>15</v>
      </c>
      <c r="G5" s="87">
        <v>0.36458333333333331</v>
      </c>
      <c r="H5" s="87">
        <v>0.375</v>
      </c>
      <c r="I5">
        <v>3</v>
      </c>
    </row>
    <row r="6" spans="1:9" x14ac:dyDescent="0.25">
      <c r="A6" s="75">
        <v>44265</v>
      </c>
      <c r="B6" s="87">
        <v>2.0833333333333332E-2</v>
      </c>
      <c r="C6" s="87">
        <v>3.4722222222222224E-2</v>
      </c>
      <c r="D6">
        <v>60</v>
      </c>
      <c r="E6">
        <v>0</v>
      </c>
      <c r="F6">
        <v>0</v>
      </c>
      <c r="G6" s="87">
        <v>0.33333333333333331</v>
      </c>
      <c r="H6" s="87">
        <v>0.36458333333333331</v>
      </c>
      <c r="I6">
        <v>2</v>
      </c>
    </row>
    <row r="7" spans="1:9" x14ac:dyDescent="0.25">
      <c r="A7" s="75">
        <v>44266</v>
      </c>
      <c r="B7" s="87">
        <v>0.92708333333333337</v>
      </c>
      <c r="C7" s="87">
        <v>0.93402777777777779</v>
      </c>
      <c r="D7">
        <v>15</v>
      </c>
      <c r="E7">
        <v>3</v>
      </c>
      <c r="F7">
        <v>40</v>
      </c>
      <c r="G7" s="87">
        <v>8</v>
      </c>
      <c r="H7" s="87">
        <v>0.36458333333333331</v>
      </c>
      <c r="I7">
        <v>5</v>
      </c>
    </row>
    <row r="8" spans="1:9" x14ac:dyDescent="0.25">
      <c r="A8" s="75">
        <v>44267</v>
      </c>
      <c r="B8" s="87">
        <v>0.95833333333333337</v>
      </c>
      <c r="C8" s="87">
        <v>0.96875</v>
      </c>
      <c r="D8">
        <v>20</v>
      </c>
      <c r="E8">
        <v>1</v>
      </c>
      <c r="F8">
        <v>5</v>
      </c>
      <c r="G8" s="87">
        <v>0.31944444444444448</v>
      </c>
      <c r="H8" s="87">
        <v>0.33333333333333331</v>
      </c>
      <c r="I8">
        <v>4</v>
      </c>
    </row>
    <row r="9" spans="1:9" x14ac:dyDescent="0.25">
      <c r="A9" s="75">
        <v>44268</v>
      </c>
      <c r="B9" s="87">
        <v>0.98611111111111116</v>
      </c>
      <c r="C9" s="87">
        <v>0.99305555555555547</v>
      </c>
      <c r="D9">
        <v>15</v>
      </c>
      <c r="E9">
        <v>2</v>
      </c>
      <c r="F9">
        <v>10</v>
      </c>
      <c r="G9" s="87">
        <v>0.25694444444444448</v>
      </c>
      <c r="H9" s="87">
        <v>0.26041666666666669</v>
      </c>
      <c r="I9">
        <v>4</v>
      </c>
    </row>
    <row r="10" spans="1:9" x14ac:dyDescent="0.25">
      <c r="A10" s="75">
        <v>44269</v>
      </c>
      <c r="B10" s="87">
        <v>0.16666666666666666</v>
      </c>
      <c r="C10" s="87">
        <v>2.7777777777777779E-3</v>
      </c>
      <c r="D10">
        <v>5</v>
      </c>
      <c r="E10">
        <v>0</v>
      </c>
      <c r="F10">
        <v>0</v>
      </c>
      <c r="G10" s="87">
        <v>0.38819444444444445</v>
      </c>
      <c r="H10" s="87">
        <v>0.3888888888888889</v>
      </c>
      <c r="I10">
        <v>3</v>
      </c>
    </row>
    <row r="11" spans="1:9" x14ac:dyDescent="0.25">
      <c r="A11" s="75">
        <v>44270</v>
      </c>
      <c r="B11" s="87">
        <v>0.96875</v>
      </c>
      <c r="C11" s="87">
        <v>0.97916666666666663</v>
      </c>
      <c r="D11">
        <v>5</v>
      </c>
      <c r="E11">
        <v>0</v>
      </c>
      <c r="F11">
        <v>0</v>
      </c>
      <c r="G11" s="87">
        <v>0.32500000000000001</v>
      </c>
      <c r="H11" s="87">
        <v>0.33680555555555558</v>
      </c>
      <c r="I11">
        <v>3</v>
      </c>
    </row>
    <row r="12" spans="1:9" x14ac:dyDescent="0.25">
      <c r="A12" s="75">
        <v>44271</v>
      </c>
      <c r="B12" s="87">
        <v>0.92708333333333337</v>
      </c>
      <c r="C12" s="87">
        <v>0.95138888888888884</v>
      </c>
      <c r="D12">
        <v>10</v>
      </c>
      <c r="E12">
        <v>2</v>
      </c>
      <c r="F12">
        <v>20</v>
      </c>
      <c r="G12" s="87">
        <v>0.3125</v>
      </c>
      <c r="H12" s="87">
        <v>0.32291666666666669</v>
      </c>
      <c r="I12">
        <v>4</v>
      </c>
    </row>
    <row r="13" spans="1:9" x14ac:dyDescent="0.25">
      <c r="A13" s="75">
        <v>44272</v>
      </c>
      <c r="B13" s="87">
        <v>9.375E-2</v>
      </c>
      <c r="C13" s="87">
        <v>0.11458333333333333</v>
      </c>
      <c r="D13">
        <v>5</v>
      </c>
      <c r="E13">
        <v>2</v>
      </c>
      <c r="F13">
        <v>15</v>
      </c>
      <c r="G13" s="87">
        <v>0.29166666666666669</v>
      </c>
      <c r="H13" s="87">
        <v>0.32291666666666669</v>
      </c>
      <c r="I13">
        <v>3</v>
      </c>
    </row>
    <row r="14" spans="1:9" x14ac:dyDescent="0.25">
      <c r="A14" s="75">
        <v>44273</v>
      </c>
      <c r="B14" s="87">
        <v>0.10416666666666667</v>
      </c>
      <c r="C14" s="87">
        <v>0.11458333333333333</v>
      </c>
      <c r="D14">
        <v>3</v>
      </c>
      <c r="E14">
        <v>0</v>
      </c>
      <c r="F14">
        <v>0</v>
      </c>
      <c r="G14" s="87">
        <v>0.29166666666666669</v>
      </c>
      <c r="H14" s="87">
        <v>0.3125</v>
      </c>
      <c r="I14">
        <v>3</v>
      </c>
    </row>
    <row r="15" spans="1:9" x14ac:dyDescent="0.25">
      <c r="A15" s="75">
        <v>44274</v>
      </c>
      <c r="B15" s="87">
        <v>0.10416666666666667</v>
      </c>
      <c r="C15" s="87">
        <v>0.11458333333333333</v>
      </c>
      <c r="D15">
        <v>3</v>
      </c>
      <c r="E15">
        <v>1</v>
      </c>
      <c r="F15">
        <v>10</v>
      </c>
      <c r="G15" s="87">
        <v>0.29166666666666669</v>
      </c>
      <c r="H15" s="87">
        <v>0.31944444444444448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1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10</v>
      </c>
      <c r="E5" s="17" t="s">
        <v>24</v>
      </c>
      <c r="F5" s="15">
        <v>1</v>
      </c>
      <c r="G5" s="18">
        <f>F4+F6+F8+F12+F13+F15+F17+F19+F20+F22</f>
        <v>10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13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14</v>
      </c>
      <c r="M8" s="14" t="s">
        <v>35</v>
      </c>
      <c r="N8" s="15">
        <v>1</v>
      </c>
      <c r="O8" s="18">
        <f>N5+N7+N9+N10+N11+N14+N16+N18+N21+N23</f>
        <v>13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2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1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2</v>
      </c>
      <c r="M20" s="14" t="s">
        <v>68</v>
      </c>
      <c r="N20" s="15">
        <v>1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2</v>
      </c>
      <c r="I21" s="17" t="s">
        <v>71</v>
      </c>
      <c r="J21" s="15">
        <v>4</v>
      </c>
      <c r="M21" s="17" t="s">
        <v>71</v>
      </c>
      <c r="N21" s="15">
        <v>2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290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291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292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293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5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294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295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290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2023-09-27T18:21:38Z</dcterms:modified>
  <cp:category/>
  <cp:contentStatus/>
</cp:coreProperties>
</file>