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E1B12682-494D-4FC1-BD8F-D16F191CEFFB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E1" sheetId="1" r:id="rId1"/>
    <sheet name="E2" sheetId="4" r:id="rId2"/>
    <sheet name="E3" sheetId="3" r:id="rId3"/>
    <sheet name="E4" sheetId="2" r:id="rId4"/>
  </sheets>
  <definedNames>
    <definedName name="_xlnm._FilterDatabase" localSheetId="0" hidden="1">'E1'!$B$1:$B$30</definedName>
    <definedName name="_xlnm._FilterDatabase" localSheetId="1" hidden="1">'E2'!$B$1:$B$43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30" i="4"/>
  <c r="D29" i="4"/>
  <c r="D28" i="4"/>
  <c r="D27" i="4"/>
  <c r="D26" i="4"/>
  <c r="D25" i="4"/>
  <c r="D24" i="4"/>
  <c r="D23" i="4"/>
  <c r="D22" i="4"/>
  <c r="D21" i="4"/>
  <c r="D19" i="4"/>
  <c r="D20" i="4"/>
  <c r="D18" i="4"/>
  <c r="D17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8" i="1"/>
  <c r="D27" i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10" i="3"/>
  <c r="D28" i="3" l="1"/>
  <c r="D32" i="4"/>
  <c r="D29" i="2"/>
  <c r="D28" i="2"/>
  <c r="D27" i="2"/>
  <c r="D26" i="2"/>
  <c r="D25" i="2"/>
  <c r="D24" i="2"/>
  <c r="D23" i="2"/>
  <c r="D22" i="2"/>
  <c r="D21" i="2"/>
  <c r="D20" i="2"/>
  <c r="D18" i="2"/>
  <c r="D17" i="2"/>
  <c r="D16" i="2"/>
  <c r="D15" i="2"/>
  <c r="D14" i="2"/>
  <c r="D13" i="2"/>
  <c r="D12" i="2"/>
  <c r="D11" i="2"/>
  <c r="D10" i="2"/>
  <c r="D9" i="2"/>
  <c r="D8" i="2"/>
  <c r="D7" i="2"/>
  <c r="D5" i="2"/>
  <c r="D4" i="2"/>
  <c r="D3" i="2"/>
  <c r="D6" i="2"/>
  <c r="D19" i="2"/>
  <c r="D2" i="2"/>
  <c r="D31" i="2" s="1"/>
  <c r="D3" i="1" l="1"/>
  <c r="D2" i="1"/>
  <c r="D26" i="1"/>
  <c r="D25" i="1"/>
  <c r="D24" i="1"/>
  <c r="D23" i="1"/>
  <c r="D22" i="1"/>
  <c r="D21" i="1"/>
  <c r="D20" i="1"/>
  <c r="D19" i="1"/>
  <c r="D18" i="1"/>
  <c r="D17" i="1"/>
  <c r="D16" i="1"/>
  <c r="D14" i="1"/>
  <c r="D15" i="1"/>
  <c r="D13" i="1"/>
  <c r="D11" i="1"/>
  <c r="D12" i="1"/>
  <c r="D10" i="1"/>
  <c r="D9" i="1"/>
  <c r="D8" i="1"/>
  <c r="D7" i="1"/>
  <c r="D6" i="1"/>
  <c r="D5" i="1"/>
  <c r="D4" i="1"/>
  <c r="D30" i="1" l="1"/>
</calcChain>
</file>

<file path=xl/sharedStrings.xml><?xml version="1.0" encoding="utf-8"?>
<sst xmlns="http://schemas.openxmlformats.org/spreadsheetml/2006/main" count="125" uniqueCount="5">
  <si>
    <t>gender</t>
    <phoneticPr fontId="1" type="noConversion"/>
  </si>
  <si>
    <t>birth date</t>
  </si>
  <si>
    <t>age</t>
    <phoneticPr fontId="1" type="noConversion"/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</si>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</sst>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0" fillId="0" borderId="0" xfId="0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176" fontId="3" fillId="0" borderId="0" xfId="0" applyNumberFormat="1" applyFont="1"/>
    <xf numFmtId="0" fontId="3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D1" sqref="B1:D1"/>
    </sheetView>
  </sheetViews>
  <sheetFormatPr defaultColWidth="8.88671875" defaultRowHeight="13.8" x14ac:dyDescent="0.25"/>
  <cols>
    <col min="1" max="1" width="3.5546875" style="1" bestFit="1" customWidth="1"/>
    <col min="2" max="2" width="7.33203125" style="1" customWidth="1"/>
    <col min="3" max="3" width="9.5546875" style="1" bestFit="1" customWidth="1"/>
    <col min="4" max="4" width="6.5546875" style="2" bestFit="1" customWidth="1"/>
    <col min="5" max="16384" width="8.88671875" style="1"/>
  </cols>
  <sheetData>
    <row r="1" spans="1:4" x14ac:dyDescent="0.25">
      <c r="A1" s="4"/>
      <c r="B1" s="6" t="s">
        <v>0</v>
      </c>
      <c r="C1" s="5" t="s">
        <v>1</v>
      </c>
      <c r="D1" s="8" t="s">
        <v>2</v>
      </c>
    </row>
    <row r="2" spans="1:4" x14ac:dyDescent="0.25">
      <c r="A2" s="4">
        <v>1</v>
      </c>
      <c r="B2" s="6" t="s">
        <v>3</v>
      </c>
      <c r="C2" s="5">
        <v>199706</v>
      </c>
      <c r="D2" s="8">
        <f>2018-1997+(6-6)/12</f>
        <v>21</v>
      </c>
    </row>
    <row r="3" spans="1:4" x14ac:dyDescent="0.25">
      <c r="A3" s="4">
        <v>2</v>
      </c>
      <c r="B3" s="6" t="s">
        <v>4</v>
      </c>
      <c r="C3" s="5">
        <v>200007</v>
      </c>
      <c r="D3" s="8">
        <f>2018-2000+(6-6)/12</f>
        <v>18</v>
      </c>
    </row>
    <row r="4" spans="1:4" x14ac:dyDescent="0.25">
      <c r="A4" s="4">
        <v>3</v>
      </c>
      <c r="B4" s="6" t="s">
        <v>3</v>
      </c>
      <c r="C4" s="5">
        <v>199806</v>
      </c>
      <c r="D4" s="8">
        <f>2018-1998+(6-6)/12</f>
        <v>20</v>
      </c>
    </row>
    <row r="5" spans="1:4" x14ac:dyDescent="0.25">
      <c r="A5" s="4">
        <v>4</v>
      </c>
      <c r="B5" s="6" t="s">
        <v>3</v>
      </c>
      <c r="C5" s="5">
        <v>199701</v>
      </c>
      <c r="D5" s="8">
        <f>2018-1997+(6-1)/12</f>
        <v>21.416666666666668</v>
      </c>
    </row>
    <row r="6" spans="1:4" x14ac:dyDescent="0.25">
      <c r="A6" s="4">
        <v>5</v>
      </c>
      <c r="B6" s="6" t="s">
        <v>3</v>
      </c>
      <c r="C6" s="5">
        <v>199604</v>
      </c>
      <c r="D6" s="8">
        <f>2018-1996+(6-4)/12</f>
        <v>22.166666666666668</v>
      </c>
    </row>
    <row r="7" spans="1:4" x14ac:dyDescent="0.25">
      <c r="A7" s="4">
        <v>6</v>
      </c>
      <c r="B7" s="6" t="s">
        <v>3</v>
      </c>
      <c r="C7" s="5">
        <v>199708</v>
      </c>
      <c r="D7" s="8">
        <f>2018-1997+(6-8)/12</f>
        <v>20.833333333333332</v>
      </c>
    </row>
    <row r="8" spans="1:4" x14ac:dyDescent="0.25">
      <c r="A8" s="4">
        <v>7</v>
      </c>
      <c r="B8" s="6" t="s">
        <v>4</v>
      </c>
      <c r="C8" s="5">
        <v>199805</v>
      </c>
      <c r="D8" s="8">
        <f>2018-1998+(6-5)/12</f>
        <v>20.083333333333332</v>
      </c>
    </row>
    <row r="9" spans="1:4" x14ac:dyDescent="0.25">
      <c r="A9" s="4">
        <v>8</v>
      </c>
      <c r="B9" s="6" t="s">
        <v>3</v>
      </c>
      <c r="C9" s="5">
        <v>199507</v>
      </c>
      <c r="D9" s="8">
        <f>2018-1995+(6-7)/12</f>
        <v>22.916666666666668</v>
      </c>
    </row>
    <row r="10" spans="1:4" x14ac:dyDescent="0.25">
      <c r="A10" s="4">
        <v>9</v>
      </c>
      <c r="B10" s="6" t="s">
        <v>3</v>
      </c>
      <c r="C10" s="5">
        <v>199812</v>
      </c>
      <c r="D10" s="8">
        <f>2018-1998+(6-12)/12</f>
        <v>19.5</v>
      </c>
    </row>
    <row r="11" spans="1:4" x14ac:dyDescent="0.25">
      <c r="A11" s="4">
        <v>10</v>
      </c>
      <c r="B11" s="6" t="s">
        <v>3</v>
      </c>
      <c r="C11" s="5">
        <v>199905</v>
      </c>
      <c r="D11" s="8">
        <f>2018-1999+(6-4)/12</f>
        <v>19.166666666666668</v>
      </c>
    </row>
    <row r="12" spans="1:4" x14ac:dyDescent="0.25">
      <c r="A12" s="4">
        <v>11</v>
      </c>
      <c r="B12" s="6" t="s">
        <v>4</v>
      </c>
      <c r="C12" s="5">
        <v>199904</v>
      </c>
      <c r="D12" s="8">
        <f>2018-1999+(6-5)/12</f>
        <v>19.083333333333332</v>
      </c>
    </row>
    <row r="13" spans="1:4" x14ac:dyDescent="0.25">
      <c r="A13" s="4">
        <v>12</v>
      </c>
      <c r="B13" s="6" t="s">
        <v>3</v>
      </c>
      <c r="C13" s="5">
        <v>199808</v>
      </c>
      <c r="D13" s="8">
        <f>2018-1998+(6-8)/12</f>
        <v>19.833333333333332</v>
      </c>
    </row>
    <row r="14" spans="1:4" x14ac:dyDescent="0.25">
      <c r="A14" s="4">
        <v>13</v>
      </c>
      <c r="B14" s="6" t="s">
        <v>4</v>
      </c>
      <c r="C14" s="5">
        <v>199711</v>
      </c>
      <c r="D14" s="8">
        <f>2018-1997+(6-11)/12</f>
        <v>20.583333333333332</v>
      </c>
    </row>
    <row r="15" spans="1:4" x14ac:dyDescent="0.25">
      <c r="A15" s="4">
        <v>14</v>
      </c>
      <c r="B15" s="6" t="s">
        <v>3</v>
      </c>
      <c r="C15" s="5">
        <v>199712</v>
      </c>
      <c r="D15" s="8">
        <f>2018-1997+(6-12)/12</f>
        <v>20.5</v>
      </c>
    </row>
    <row r="16" spans="1:4" x14ac:dyDescent="0.25">
      <c r="A16" s="4">
        <v>15</v>
      </c>
      <c r="B16" s="6" t="s">
        <v>4</v>
      </c>
      <c r="C16" s="5">
        <v>199809</v>
      </c>
      <c r="D16" s="8">
        <f>2018-1998+(6-9)/12</f>
        <v>19.75</v>
      </c>
    </row>
    <row r="17" spans="1:4" x14ac:dyDescent="0.25">
      <c r="A17" s="4">
        <v>16</v>
      </c>
      <c r="B17" s="6" t="s">
        <v>4</v>
      </c>
      <c r="C17" s="5">
        <v>199508</v>
      </c>
      <c r="D17" s="8">
        <f>2018-1995+(6-8)/12</f>
        <v>22.833333333333332</v>
      </c>
    </row>
    <row r="18" spans="1:4" x14ac:dyDescent="0.25">
      <c r="A18" s="4">
        <v>17</v>
      </c>
      <c r="B18" s="6" t="s">
        <v>3</v>
      </c>
      <c r="C18" s="7">
        <v>199706</v>
      </c>
      <c r="D18" s="8">
        <f>2018-1997+(6-6)/12</f>
        <v>21</v>
      </c>
    </row>
    <row r="19" spans="1:4" x14ac:dyDescent="0.25">
      <c r="A19" s="4">
        <v>18</v>
      </c>
      <c r="B19" s="6" t="s">
        <v>4</v>
      </c>
      <c r="C19" s="5">
        <v>199901</v>
      </c>
      <c r="D19" s="8">
        <f>2018-1999+(6-1)/12</f>
        <v>19.416666666666668</v>
      </c>
    </row>
    <row r="20" spans="1:4" x14ac:dyDescent="0.25">
      <c r="A20" s="4">
        <v>19</v>
      </c>
      <c r="B20" s="6" t="s">
        <v>3</v>
      </c>
      <c r="C20" s="5">
        <v>199712</v>
      </c>
      <c r="D20" s="8">
        <f>2018-1997+(6-12)/12</f>
        <v>20.5</v>
      </c>
    </row>
    <row r="21" spans="1:4" x14ac:dyDescent="0.25">
      <c r="A21" s="4">
        <v>20</v>
      </c>
      <c r="B21" s="6" t="s">
        <v>3</v>
      </c>
      <c r="C21" s="5">
        <v>199601</v>
      </c>
      <c r="D21" s="8">
        <f>2018-1996+(6-1)/12</f>
        <v>22.416666666666668</v>
      </c>
    </row>
    <row r="22" spans="1:4" x14ac:dyDescent="0.25">
      <c r="A22" s="4">
        <v>21</v>
      </c>
      <c r="B22" s="6" t="s">
        <v>3</v>
      </c>
      <c r="C22" s="7">
        <v>199901</v>
      </c>
      <c r="D22" s="8">
        <f>2018-1999+(6-1)/12</f>
        <v>19.416666666666668</v>
      </c>
    </row>
    <row r="23" spans="1:4" x14ac:dyDescent="0.25">
      <c r="A23" s="4">
        <v>22</v>
      </c>
      <c r="B23" s="6" t="s">
        <v>3</v>
      </c>
      <c r="C23" s="5">
        <v>199705</v>
      </c>
      <c r="D23" s="8">
        <f>2018-1997+(6-5)/12</f>
        <v>21.083333333333332</v>
      </c>
    </row>
    <row r="24" spans="1:4" x14ac:dyDescent="0.25">
      <c r="A24" s="4">
        <v>23</v>
      </c>
      <c r="B24" s="6" t="s">
        <v>3</v>
      </c>
      <c r="C24" s="5">
        <v>199804</v>
      </c>
      <c r="D24" s="8">
        <f>2018-1998+(6-4)/12</f>
        <v>20.166666666666668</v>
      </c>
    </row>
    <row r="25" spans="1:4" x14ac:dyDescent="0.25">
      <c r="A25" s="4">
        <v>24</v>
      </c>
      <c r="B25" s="6" t="s">
        <v>3</v>
      </c>
      <c r="C25" s="5">
        <v>199907</v>
      </c>
      <c r="D25" s="8">
        <f>2018-1999+(6-7)/12</f>
        <v>18.916666666666668</v>
      </c>
    </row>
    <row r="26" spans="1:4" x14ac:dyDescent="0.25">
      <c r="A26" s="4">
        <v>25</v>
      </c>
      <c r="B26" s="6" t="s">
        <v>4</v>
      </c>
      <c r="C26" s="5">
        <v>199807</v>
      </c>
      <c r="D26" s="8">
        <f>2018-1998+(6-7)/12</f>
        <v>19.916666666666668</v>
      </c>
    </row>
    <row r="27" spans="1:4" s="3" customFormat="1" x14ac:dyDescent="0.25">
      <c r="A27" s="4">
        <v>26</v>
      </c>
      <c r="B27" s="6" t="s">
        <v>3</v>
      </c>
      <c r="C27" s="7">
        <v>200104</v>
      </c>
      <c r="D27" s="8">
        <f>2021-2001+(6-4)/12</f>
        <v>20.166666666666668</v>
      </c>
    </row>
    <row r="28" spans="1:4" s="3" customFormat="1" x14ac:dyDescent="0.25">
      <c r="A28" s="4">
        <v>27</v>
      </c>
      <c r="B28" s="6" t="s">
        <v>4</v>
      </c>
      <c r="C28" s="7">
        <v>200107</v>
      </c>
      <c r="D28" s="8">
        <f>2021-2001+(6-7)/12</f>
        <v>19.916666666666668</v>
      </c>
    </row>
    <row r="29" spans="1:4" x14ac:dyDescent="0.25">
      <c r="A29" s="9"/>
      <c r="B29" s="9"/>
      <c r="C29" s="9"/>
      <c r="D29" s="8"/>
    </row>
    <row r="30" spans="1:4" x14ac:dyDescent="0.25">
      <c r="A30" s="9"/>
      <c r="B30" s="9"/>
      <c r="C30" s="9"/>
      <c r="D30" s="8">
        <f>AVERAGE(D2:D29)</f>
        <v>20.391975308641978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3"/>
  <sheetViews>
    <sheetView workbookViewId="0">
      <selection activeCell="B1" sqref="B1:D1"/>
    </sheetView>
  </sheetViews>
  <sheetFormatPr defaultRowHeight="13.8" x14ac:dyDescent="0.25"/>
  <cols>
    <col min="1" max="1" width="3.77734375" style="9" bestFit="1" customWidth="1"/>
    <col min="2" max="2" width="5.5546875" style="9" bestFit="1" customWidth="1"/>
    <col min="3" max="3" width="9.5546875" style="9" bestFit="1" customWidth="1"/>
  </cols>
  <sheetData>
    <row r="1" spans="1:4" s="1" customFormat="1" x14ac:dyDescent="0.25">
      <c r="A1" s="4"/>
      <c r="B1" s="6" t="s">
        <v>0</v>
      </c>
      <c r="C1" s="5" t="s">
        <v>1</v>
      </c>
      <c r="D1" s="8" t="s">
        <v>2</v>
      </c>
    </row>
    <row r="2" spans="1:4" x14ac:dyDescent="0.25">
      <c r="A2" s="4">
        <v>1</v>
      </c>
      <c r="B2" s="9" t="s">
        <v>3</v>
      </c>
      <c r="C2" s="9">
        <v>199809</v>
      </c>
      <c r="D2" s="8">
        <f>2021-1998+(6-6)/12</f>
        <v>23</v>
      </c>
    </row>
    <row r="3" spans="1:4" x14ac:dyDescent="0.25">
      <c r="A3" s="4">
        <v>2</v>
      </c>
      <c r="B3" s="9" t="s">
        <v>3</v>
      </c>
      <c r="C3" s="9">
        <v>200104</v>
      </c>
      <c r="D3" s="8">
        <f>2021-2001+(6-4)/12</f>
        <v>20.166666666666668</v>
      </c>
    </row>
    <row r="4" spans="1:4" x14ac:dyDescent="0.25">
      <c r="A4" s="4">
        <v>3</v>
      </c>
      <c r="B4" s="9" t="s">
        <v>3</v>
      </c>
      <c r="C4" s="9">
        <v>199810</v>
      </c>
      <c r="D4" s="8">
        <f>2021-1998+(6-10)/12</f>
        <v>22.666666666666668</v>
      </c>
    </row>
    <row r="5" spans="1:4" x14ac:dyDescent="0.25">
      <c r="A5" s="4">
        <v>4</v>
      </c>
      <c r="B5" s="9" t="s">
        <v>4</v>
      </c>
      <c r="C5" s="9">
        <v>199910</v>
      </c>
      <c r="D5" s="8">
        <f>2021-1999+(6-10)/12</f>
        <v>21.666666666666668</v>
      </c>
    </row>
    <row r="6" spans="1:4" x14ac:dyDescent="0.25">
      <c r="A6" s="4">
        <v>5</v>
      </c>
      <c r="B6" s="9" t="s">
        <v>3</v>
      </c>
      <c r="C6" s="9">
        <v>199907</v>
      </c>
      <c r="D6" s="8">
        <f>2021-1999+(6-7)/12</f>
        <v>21.916666666666668</v>
      </c>
    </row>
    <row r="7" spans="1:4" x14ac:dyDescent="0.25">
      <c r="A7" s="4">
        <v>6</v>
      </c>
      <c r="B7" s="9" t="s">
        <v>4</v>
      </c>
      <c r="C7" s="9">
        <v>200006</v>
      </c>
      <c r="D7" s="8">
        <f>2021-2000+(6-6)/12</f>
        <v>21</v>
      </c>
    </row>
    <row r="8" spans="1:4" x14ac:dyDescent="0.25">
      <c r="A8" s="4">
        <v>7</v>
      </c>
      <c r="B8" s="9" t="s">
        <v>4</v>
      </c>
      <c r="C8" s="9">
        <v>199512</v>
      </c>
      <c r="D8" s="8">
        <f>2021-1995+(6-12)/12</f>
        <v>25.5</v>
      </c>
    </row>
    <row r="9" spans="1:4" x14ac:dyDescent="0.25">
      <c r="A9" s="4">
        <v>8</v>
      </c>
      <c r="B9" s="9" t="s">
        <v>3</v>
      </c>
      <c r="C9" s="9">
        <v>199903</v>
      </c>
      <c r="D9" s="8">
        <f>2021-1999+(6-3)/12</f>
        <v>22.25</v>
      </c>
    </row>
    <row r="10" spans="1:4" x14ac:dyDescent="0.25">
      <c r="A10" s="4">
        <v>9</v>
      </c>
      <c r="B10" s="9" t="s">
        <v>4</v>
      </c>
      <c r="C10" s="9">
        <v>200110</v>
      </c>
      <c r="D10" s="8">
        <f>2021-2001+(6-10)/12</f>
        <v>19.666666666666668</v>
      </c>
    </row>
    <row r="11" spans="1:4" x14ac:dyDescent="0.25">
      <c r="A11" s="4">
        <v>10</v>
      </c>
      <c r="B11" s="9" t="s">
        <v>3</v>
      </c>
      <c r="C11" s="9">
        <v>199810</v>
      </c>
      <c r="D11" s="8">
        <f>2021-1998+(6-10)/12</f>
        <v>22.666666666666668</v>
      </c>
    </row>
    <row r="12" spans="1:4" x14ac:dyDescent="0.25">
      <c r="A12" s="4">
        <v>11</v>
      </c>
      <c r="B12" s="9" t="s">
        <v>3</v>
      </c>
      <c r="C12" s="9">
        <v>200103</v>
      </c>
      <c r="D12" s="8">
        <f>2021-2001+(6-3)/12</f>
        <v>20.25</v>
      </c>
    </row>
    <row r="13" spans="1:4" x14ac:dyDescent="0.25">
      <c r="A13" s="4">
        <v>12</v>
      </c>
      <c r="B13" s="9" t="s">
        <v>4</v>
      </c>
      <c r="C13" s="9">
        <v>199609</v>
      </c>
      <c r="D13" s="8">
        <f>2021-1996+(6-9)/12</f>
        <v>24.75</v>
      </c>
    </row>
    <row r="14" spans="1:4" x14ac:dyDescent="0.25">
      <c r="A14" s="9">
        <v>13</v>
      </c>
      <c r="B14" s="9" t="s">
        <v>3</v>
      </c>
      <c r="C14" s="9">
        <v>199801</v>
      </c>
      <c r="D14" s="8">
        <f>2021-1998+(6-1)/12</f>
        <v>23.416666666666668</v>
      </c>
    </row>
    <row r="15" spans="1:4" x14ac:dyDescent="0.25">
      <c r="A15" s="4">
        <v>14</v>
      </c>
      <c r="B15" s="9" t="s">
        <v>3</v>
      </c>
      <c r="C15" s="9">
        <v>200006</v>
      </c>
      <c r="D15" s="8">
        <f>2021-2000+(6-6)/12</f>
        <v>21</v>
      </c>
    </row>
    <row r="16" spans="1:4" x14ac:dyDescent="0.25">
      <c r="A16" s="4">
        <v>15</v>
      </c>
      <c r="B16" s="9" t="s">
        <v>3</v>
      </c>
      <c r="C16" s="9">
        <v>200107</v>
      </c>
      <c r="D16" s="8">
        <f>2021-2001+(6-7)/12</f>
        <v>19.916666666666668</v>
      </c>
    </row>
    <row r="17" spans="1:4" x14ac:dyDescent="0.25">
      <c r="A17" s="4">
        <v>16</v>
      </c>
      <c r="B17" s="9" t="s">
        <v>4</v>
      </c>
      <c r="C17" s="9">
        <v>200108</v>
      </c>
      <c r="D17" s="8">
        <f>2021-2001+(6-8)/12</f>
        <v>19.833333333333332</v>
      </c>
    </row>
    <row r="18" spans="1:4" x14ac:dyDescent="0.25">
      <c r="A18" s="4">
        <v>17</v>
      </c>
      <c r="B18" s="9" t="s">
        <v>3</v>
      </c>
      <c r="C18" s="9">
        <v>199608</v>
      </c>
      <c r="D18" s="8">
        <f>2021-1996+(6-8)/12</f>
        <v>24.833333333333332</v>
      </c>
    </row>
    <row r="19" spans="1:4" x14ac:dyDescent="0.25">
      <c r="A19" s="4">
        <v>18</v>
      </c>
      <c r="B19" s="9" t="s">
        <v>4</v>
      </c>
      <c r="C19" s="9">
        <v>199912</v>
      </c>
      <c r="D19" s="8">
        <f>2021-1999+(6-12)/12</f>
        <v>21.5</v>
      </c>
    </row>
    <row r="20" spans="1:4" x14ac:dyDescent="0.25">
      <c r="A20" s="4">
        <v>19</v>
      </c>
      <c r="B20" s="9" t="s">
        <v>3</v>
      </c>
      <c r="C20" s="9">
        <v>200209</v>
      </c>
      <c r="D20" s="8">
        <f>2021-2002+(6-9)/12</f>
        <v>18.75</v>
      </c>
    </row>
    <row r="21" spans="1:4" x14ac:dyDescent="0.25">
      <c r="A21" s="4">
        <v>20</v>
      </c>
      <c r="B21" s="9" t="s">
        <v>3</v>
      </c>
      <c r="C21" s="9">
        <v>199912</v>
      </c>
      <c r="D21" s="8">
        <f>2021-1999+(6-12)/12</f>
        <v>21.5</v>
      </c>
    </row>
    <row r="22" spans="1:4" x14ac:dyDescent="0.25">
      <c r="A22" s="4">
        <v>21</v>
      </c>
      <c r="B22" s="9" t="s">
        <v>3</v>
      </c>
      <c r="C22" s="9">
        <v>199601</v>
      </c>
      <c r="D22" s="8">
        <f>2021-1996+(6-1)/12</f>
        <v>25.416666666666668</v>
      </c>
    </row>
    <row r="23" spans="1:4" x14ac:dyDescent="0.25">
      <c r="A23" s="4">
        <v>22</v>
      </c>
      <c r="B23" s="9" t="s">
        <v>4</v>
      </c>
      <c r="C23" s="9">
        <v>200201</v>
      </c>
      <c r="D23" s="8">
        <f>2021-2002+(6-1)/12</f>
        <v>19.416666666666668</v>
      </c>
    </row>
    <row r="24" spans="1:4" x14ac:dyDescent="0.25">
      <c r="A24" s="4">
        <v>23</v>
      </c>
      <c r="B24" s="9" t="s">
        <v>3</v>
      </c>
      <c r="C24" s="9">
        <v>200009</v>
      </c>
      <c r="D24" s="8">
        <f>2021-2000+(6-9)/12</f>
        <v>20.75</v>
      </c>
    </row>
    <row r="25" spans="1:4" x14ac:dyDescent="0.25">
      <c r="A25" s="4">
        <v>24</v>
      </c>
      <c r="B25" s="9" t="s">
        <v>4</v>
      </c>
      <c r="C25" s="9">
        <v>200107</v>
      </c>
      <c r="D25" s="8">
        <f>2021-2001+(6-7)/12</f>
        <v>19.916666666666668</v>
      </c>
    </row>
    <row r="26" spans="1:4" x14ac:dyDescent="0.25">
      <c r="A26" s="4">
        <v>25</v>
      </c>
      <c r="B26" s="9" t="s">
        <v>3</v>
      </c>
      <c r="C26" s="9">
        <v>199911</v>
      </c>
      <c r="D26" s="8">
        <f>2021-1999+(6-11)/12</f>
        <v>21.583333333333332</v>
      </c>
    </row>
    <row r="27" spans="1:4" x14ac:dyDescent="0.25">
      <c r="A27" s="4">
        <v>26</v>
      </c>
      <c r="B27" s="9" t="s">
        <v>3</v>
      </c>
      <c r="C27" s="9">
        <v>199611</v>
      </c>
      <c r="D27" s="8">
        <f>2021-1996+(6-11)/12</f>
        <v>24.583333333333332</v>
      </c>
    </row>
    <row r="28" spans="1:4" x14ac:dyDescent="0.25">
      <c r="A28" s="4">
        <v>27</v>
      </c>
      <c r="B28" s="9" t="s">
        <v>3</v>
      </c>
      <c r="C28" s="9">
        <v>199806</v>
      </c>
      <c r="D28" s="8">
        <f>2021-1998+(6-6)/12</f>
        <v>23</v>
      </c>
    </row>
    <row r="29" spans="1:4" x14ac:dyDescent="0.25">
      <c r="A29" s="4">
        <v>28</v>
      </c>
      <c r="B29" s="9" t="s">
        <v>3</v>
      </c>
      <c r="C29" s="9">
        <v>200105</v>
      </c>
      <c r="D29" s="8">
        <f>2021-2001+(6-5)/12</f>
        <v>20.083333333333332</v>
      </c>
    </row>
    <row r="30" spans="1:4" x14ac:dyDescent="0.25">
      <c r="A30" s="4">
        <v>29</v>
      </c>
      <c r="B30" s="9" t="s">
        <v>3</v>
      </c>
      <c r="C30" s="9">
        <v>200110</v>
      </c>
      <c r="D30" s="8">
        <f>2021-2001+(6-10)/12</f>
        <v>19.666666666666668</v>
      </c>
    </row>
    <row r="32" spans="1:4" x14ac:dyDescent="0.25">
      <c r="D32" s="8">
        <f>AVERAGE(D2:D31)</f>
        <v>21.747126436781613</v>
      </c>
    </row>
    <row r="40" spans="1:3" x14ac:dyDescent="0.25">
      <c r="A40" s="10">
        <v>13</v>
      </c>
      <c r="B40" s="9" t="s">
        <v>3</v>
      </c>
      <c r="C40" s="9">
        <v>199905</v>
      </c>
    </row>
    <row r="41" spans="1:3" x14ac:dyDescent="0.25">
      <c r="A41" s="10">
        <v>19</v>
      </c>
      <c r="B41" s="9" t="s">
        <v>3</v>
      </c>
      <c r="C41" s="9">
        <v>199810</v>
      </c>
    </row>
    <row r="42" spans="1:3" x14ac:dyDescent="0.25">
      <c r="A42" s="10">
        <v>22</v>
      </c>
      <c r="B42" s="9" t="s">
        <v>3</v>
      </c>
      <c r="C42" s="9">
        <v>200103</v>
      </c>
    </row>
    <row r="43" spans="1:3" x14ac:dyDescent="0.25">
      <c r="A43" s="10">
        <v>24</v>
      </c>
      <c r="B43" s="9" t="s">
        <v>3</v>
      </c>
      <c r="C43" s="9">
        <v>200010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D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B1" sqref="B1:D1"/>
    </sheetView>
  </sheetViews>
  <sheetFormatPr defaultRowHeight="13.8" x14ac:dyDescent="0.25"/>
  <cols>
    <col min="1" max="1" width="3.77734375" bestFit="1" customWidth="1"/>
    <col min="2" max="2" width="5.33203125" bestFit="1" customWidth="1"/>
    <col min="3" max="3" width="9.109375" bestFit="1" customWidth="1"/>
  </cols>
  <sheetData>
    <row r="1" spans="1:4" x14ac:dyDescent="0.25">
      <c r="A1" s="4"/>
      <c r="B1" s="6" t="s">
        <v>0</v>
      </c>
      <c r="C1" s="5" t="s">
        <v>1</v>
      </c>
      <c r="D1" s="8" t="s">
        <v>2</v>
      </c>
    </row>
    <row r="2" spans="1:4" x14ac:dyDescent="0.25">
      <c r="A2" s="11">
        <v>1</v>
      </c>
      <c r="B2" s="9" t="s">
        <v>3</v>
      </c>
      <c r="C2" s="9">
        <v>199803</v>
      </c>
      <c r="D2" s="8">
        <f>2019-1998+(1-3)/12</f>
        <v>20.833333333333332</v>
      </c>
    </row>
    <row r="3" spans="1:4" x14ac:dyDescent="0.25">
      <c r="A3" s="11">
        <v>2</v>
      </c>
      <c r="B3" s="9" t="s">
        <v>3</v>
      </c>
      <c r="C3" s="9">
        <v>200010</v>
      </c>
      <c r="D3" s="8">
        <f>2019-2000+(1-10)/12</f>
        <v>18.25</v>
      </c>
    </row>
    <row r="4" spans="1:4" x14ac:dyDescent="0.25">
      <c r="A4" s="11">
        <v>3</v>
      </c>
      <c r="B4" s="9" t="s">
        <v>3</v>
      </c>
      <c r="C4" s="9">
        <v>200005</v>
      </c>
      <c r="D4" s="8">
        <f>2019-2000+(1-5)/12</f>
        <v>18.666666666666668</v>
      </c>
    </row>
    <row r="5" spans="1:4" x14ac:dyDescent="0.25">
      <c r="A5" s="11">
        <v>4</v>
      </c>
      <c r="B5" s="9" t="s">
        <v>3</v>
      </c>
      <c r="C5" s="9">
        <v>200008</v>
      </c>
      <c r="D5" s="8">
        <f>2019-2000+(1-8)/12</f>
        <v>18.416666666666668</v>
      </c>
    </row>
    <row r="6" spans="1:4" x14ac:dyDescent="0.25">
      <c r="A6" s="11">
        <v>5</v>
      </c>
      <c r="B6" s="9" t="s">
        <v>3</v>
      </c>
      <c r="C6" s="9">
        <v>199911</v>
      </c>
      <c r="D6" s="8">
        <f>2019-1999+(1-11)/12</f>
        <v>19.166666666666668</v>
      </c>
    </row>
    <row r="7" spans="1:4" x14ac:dyDescent="0.25">
      <c r="A7" s="11">
        <v>6</v>
      </c>
      <c r="B7" s="9" t="s">
        <v>4</v>
      </c>
      <c r="C7" s="9">
        <v>199708</v>
      </c>
      <c r="D7" s="8">
        <f>2019-1997+(1-8)/12</f>
        <v>21.416666666666668</v>
      </c>
    </row>
    <row r="8" spans="1:4" x14ac:dyDescent="0.25">
      <c r="A8" s="11">
        <v>7</v>
      </c>
      <c r="B8" s="9" t="s">
        <v>4</v>
      </c>
      <c r="C8" s="9">
        <v>199703</v>
      </c>
      <c r="D8" s="8">
        <f>2019-1997+(1-3)/12</f>
        <v>21.833333333333332</v>
      </c>
    </row>
    <row r="9" spans="1:4" x14ac:dyDescent="0.25">
      <c r="A9" s="11">
        <v>8</v>
      </c>
      <c r="B9" s="9" t="s">
        <v>3</v>
      </c>
      <c r="C9" s="9">
        <v>199904</v>
      </c>
      <c r="D9" s="8">
        <f>2019-1999+(1-4)/12</f>
        <v>19.75</v>
      </c>
    </row>
    <row r="10" spans="1:4" x14ac:dyDescent="0.25">
      <c r="A10" s="11">
        <v>9</v>
      </c>
      <c r="B10" s="9" t="s">
        <v>3</v>
      </c>
      <c r="C10" s="9">
        <v>199805</v>
      </c>
      <c r="D10" s="8">
        <f t="shared" ref="D10" si="0">2019-1998+(1-5)/12</f>
        <v>20.666666666666668</v>
      </c>
    </row>
    <row r="11" spans="1:4" x14ac:dyDescent="0.25">
      <c r="A11" s="11">
        <v>10</v>
      </c>
      <c r="B11" s="9" t="s">
        <v>4</v>
      </c>
      <c r="C11" s="9">
        <v>199808</v>
      </c>
      <c r="D11" s="8">
        <f>2019-1998+(1-8)/12</f>
        <v>20.416666666666668</v>
      </c>
    </row>
    <row r="12" spans="1:4" x14ac:dyDescent="0.25">
      <c r="A12" s="11">
        <v>11</v>
      </c>
      <c r="B12" s="9" t="s">
        <v>4</v>
      </c>
      <c r="C12" s="9">
        <v>199706</v>
      </c>
      <c r="D12" s="8">
        <f>2019-1997+(1-6)/12</f>
        <v>21.583333333333332</v>
      </c>
    </row>
    <row r="13" spans="1:4" x14ac:dyDescent="0.25">
      <c r="A13" s="11">
        <v>12</v>
      </c>
      <c r="B13" s="9" t="s">
        <v>3</v>
      </c>
      <c r="C13" s="9">
        <v>200010</v>
      </c>
      <c r="D13" s="8">
        <f>2019-2000+(1-10)/12</f>
        <v>18.25</v>
      </c>
    </row>
    <row r="14" spans="1:4" x14ac:dyDescent="0.25">
      <c r="A14" s="11">
        <v>13</v>
      </c>
      <c r="B14" s="9" t="s">
        <v>3</v>
      </c>
      <c r="C14" s="9">
        <v>199806</v>
      </c>
      <c r="D14" s="8">
        <f>2019-1998+(1-6)/12</f>
        <v>20.583333333333332</v>
      </c>
    </row>
    <row r="15" spans="1:4" x14ac:dyDescent="0.25">
      <c r="A15" s="11">
        <v>14</v>
      </c>
      <c r="B15" s="9" t="s">
        <v>3</v>
      </c>
      <c r="C15" s="9">
        <v>199908</v>
      </c>
      <c r="D15" s="8">
        <f>2019-1999+(1-8)/12</f>
        <v>19.416666666666668</v>
      </c>
    </row>
    <row r="16" spans="1:4" x14ac:dyDescent="0.25">
      <c r="A16" s="11">
        <v>15</v>
      </c>
      <c r="B16" s="9" t="s">
        <v>3</v>
      </c>
      <c r="C16" s="9">
        <v>199906</v>
      </c>
      <c r="D16" s="8">
        <f>2019-1999+(1-6)/12</f>
        <v>19.583333333333332</v>
      </c>
    </row>
    <row r="17" spans="1:4" x14ac:dyDescent="0.25">
      <c r="A17" s="11">
        <v>16</v>
      </c>
      <c r="B17" s="9" t="s">
        <v>3</v>
      </c>
      <c r="C17" s="9">
        <v>199707</v>
      </c>
      <c r="D17" s="8">
        <f>2019-1997+(1-7)/12</f>
        <v>21.5</v>
      </c>
    </row>
    <row r="18" spans="1:4" x14ac:dyDescent="0.25">
      <c r="A18" s="11">
        <v>17</v>
      </c>
      <c r="B18" s="9" t="s">
        <v>3</v>
      </c>
      <c r="C18" s="9">
        <v>199706</v>
      </c>
      <c r="D18" s="8">
        <f>2019-1997+(1-6)/12</f>
        <v>21.583333333333332</v>
      </c>
    </row>
    <row r="19" spans="1:4" x14ac:dyDescent="0.25">
      <c r="A19" s="11">
        <v>18</v>
      </c>
      <c r="B19" s="9" t="s">
        <v>3</v>
      </c>
      <c r="C19" s="9">
        <v>199608</v>
      </c>
      <c r="D19" s="8">
        <f>2019-1996+(1-8)/12</f>
        <v>22.416666666666668</v>
      </c>
    </row>
    <row r="20" spans="1:4" x14ac:dyDescent="0.25">
      <c r="A20" s="11">
        <v>19</v>
      </c>
      <c r="B20" s="9" t="s">
        <v>3</v>
      </c>
      <c r="C20" s="9">
        <v>199904</v>
      </c>
      <c r="D20" s="8">
        <f>2019-1999+(1-4)/12</f>
        <v>19.75</v>
      </c>
    </row>
    <row r="21" spans="1:4" x14ac:dyDescent="0.25">
      <c r="A21" s="11">
        <v>20</v>
      </c>
      <c r="B21" s="9" t="s">
        <v>3</v>
      </c>
      <c r="C21" s="9">
        <v>199904</v>
      </c>
      <c r="D21" s="8">
        <f t="shared" ref="D21" si="1">2019-1999+(1-4)/12</f>
        <v>19.75</v>
      </c>
    </row>
    <row r="22" spans="1:4" x14ac:dyDescent="0.25">
      <c r="A22" s="11">
        <v>21</v>
      </c>
      <c r="B22" s="9" t="s">
        <v>3</v>
      </c>
      <c r="C22" s="9">
        <v>199905</v>
      </c>
      <c r="D22" s="8">
        <f>2019-1999+(1-5)/12</f>
        <v>19.666666666666668</v>
      </c>
    </row>
    <row r="23" spans="1:4" x14ac:dyDescent="0.25">
      <c r="A23" s="11">
        <v>22</v>
      </c>
      <c r="B23" s="9" t="s">
        <v>3</v>
      </c>
      <c r="C23" s="9">
        <v>199612</v>
      </c>
      <c r="D23" s="8">
        <f>2019-1996+(1-12)/12</f>
        <v>22.083333333333332</v>
      </c>
    </row>
    <row r="24" spans="1:4" x14ac:dyDescent="0.25">
      <c r="A24" s="11">
        <v>23</v>
      </c>
      <c r="B24" s="9" t="s">
        <v>3</v>
      </c>
      <c r="C24" s="9">
        <v>199608</v>
      </c>
      <c r="D24" s="8">
        <f>2019-1996+(1-8)/12</f>
        <v>22.416666666666668</v>
      </c>
    </row>
    <row r="25" spans="1:4" x14ac:dyDescent="0.25">
      <c r="A25" s="11">
        <v>24</v>
      </c>
      <c r="B25" s="9" t="s">
        <v>4</v>
      </c>
      <c r="C25" s="9">
        <v>199905</v>
      </c>
      <c r="D25" s="8">
        <f>2019-1999+(1-5)/12</f>
        <v>19.666666666666668</v>
      </c>
    </row>
    <row r="26" spans="1:4" x14ac:dyDescent="0.25">
      <c r="A26" s="11">
        <v>25</v>
      </c>
      <c r="B26" s="9" t="s">
        <v>4</v>
      </c>
      <c r="C26" s="9">
        <v>199910</v>
      </c>
      <c r="D26" s="8">
        <f>2019-1999+(1-10)/12</f>
        <v>19.25</v>
      </c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8">
        <f>AVERAGE(D2:D27)</f>
        <v>20.276666666666667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1" sqref="B1:D1"/>
    </sheetView>
  </sheetViews>
  <sheetFormatPr defaultColWidth="8.88671875" defaultRowHeight="13.8" x14ac:dyDescent="0.25"/>
  <cols>
    <col min="1" max="1" width="3.5546875" style="1" bestFit="1" customWidth="1"/>
    <col min="2" max="2" width="5.5546875" style="1" bestFit="1" customWidth="1"/>
    <col min="3" max="3" width="9.5546875" style="1" bestFit="1" customWidth="1"/>
    <col min="4" max="4" width="6.5546875" style="2" bestFit="1" customWidth="1"/>
    <col min="5" max="16384" width="8.88671875" style="1"/>
  </cols>
  <sheetData>
    <row r="1" spans="1:4" x14ac:dyDescent="0.25">
      <c r="A1" s="4"/>
      <c r="B1" s="6" t="s">
        <v>0</v>
      </c>
      <c r="C1" s="5" t="s">
        <v>1</v>
      </c>
      <c r="D1" s="8" t="s">
        <v>2</v>
      </c>
    </row>
    <row r="2" spans="1:4" x14ac:dyDescent="0.25">
      <c r="A2" s="4">
        <v>1</v>
      </c>
      <c r="B2" s="9" t="s">
        <v>3</v>
      </c>
      <c r="C2" s="9">
        <v>199910</v>
      </c>
      <c r="D2" s="8">
        <f>2019-1999+(1-10)/12</f>
        <v>19.25</v>
      </c>
    </row>
    <row r="3" spans="1:4" x14ac:dyDescent="0.25">
      <c r="A3" s="4">
        <v>2</v>
      </c>
      <c r="B3" s="9" t="s">
        <v>3</v>
      </c>
      <c r="C3" s="9">
        <v>199602</v>
      </c>
      <c r="D3" s="8">
        <f>2019-1996+(1-2)/12</f>
        <v>22.916666666666668</v>
      </c>
    </row>
    <row r="4" spans="1:4" x14ac:dyDescent="0.25">
      <c r="A4" s="4">
        <v>3</v>
      </c>
      <c r="B4" s="9" t="s">
        <v>3</v>
      </c>
      <c r="C4" s="9">
        <v>199710</v>
      </c>
      <c r="D4" s="8">
        <f>2019-1997+(1-10)/12</f>
        <v>21.25</v>
      </c>
    </row>
    <row r="5" spans="1:4" x14ac:dyDescent="0.25">
      <c r="A5" s="4">
        <v>4</v>
      </c>
      <c r="B5" s="9" t="s">
        <v>3</v>
      </c>
      <c r="C5" s="9">
        <v>199611</v>
      </c>
      <c r="D5" s="8">
        <f>2019-1996+(1-11)/12</f>
        <v>22.166666666666668</v>
      </c>
    </row>
    <row r="6" spans="1:4" x14ac:dyDescent="0.25">
      <c r="A6" s="4">
        <v>5</v>
      </c>
      <c r="B6" s="9" t="s">
        <v>4</v>
      </c>
      <c r="C6" s="9">
        <v>199910</v>
      </c>
      <c r="D6" s="8">
        <f t="shared" ref="D6:D19" si="0">2019-1999+(1-10)/12</f>
        <v>19.25</v>
      </c>
    </row>
    <row r="7" spans="1:4" x14ac:dyDescent="0.25">
      <c r="A7" s="4">
        <v>6</v>
      </c>
      <c r="B7" s="9" t="s">
        <v>3</v>
      </c>
      <c r="C7" s="9">
        <v>199809</v>
      </c>
      <c r="D7" s="8">
        <f>2019-1998+(1-9)/12</f>
        <v>20.333333333333332</v>
      </c>
    </row>
    <row r="8" spans="1:4" x14ac:dyDescent="0.25">
      <c r="A8" s="4">
        <v>7</v>
      </c>
      <c r="B8" s="9" t="s">
        <v>3</v>
      </c>
      <c r="C8" s="9">
        <v>199710</v>
      </c>
      <c r="D8" s="8">
        <f>2019-1997+(1-10)/12</f>
        <v>21.25</v>
      </c>
    </row>
    <row r="9" spans="1:4" x14ac:dyDescent="0.25">
      <c r="A9" s="4">
        <v>8</v>
      </c>
      <c r="B9" s="9" t="s">
        <v>3</v>
      </c>
      <c r="C9" s="9">
        <v>199704</v>
      </c>
      <c r="D9" s="8">
        <f>2019-1997+(1-4)/12</f>
        <v>21.75</v>
      </c>
    </row>
    <row r="10" spans="1:4" x14ac:dyDescent="0.25">
      <c r="A10" s="4">
        <v>9</v>
      </c>
      <c r="B10" s="9" t="s">
        <v>4</v>
      </c>
      <c r="C10" s="9">
        <v>200001</v>
      </c>
      <c r="D10" s="8">
        <f>2019-2000+(1-1)/12</f>
        <v>19</v>
      </c>
    </row>
    <row r="11" spans="1:4" x14ac:dyDescent="0.25">
      <c r="A11" s="4">
        <v>10</v>
      </c>
      <c r="B11" s="9" t="s">
        <v>4</v>
      </c>
      <c r="C11" s="9">
        <v>199708</v>
      </c>
      <c r="D11" s="8">
        <f>2019-1997+(1-8)/12</f>
        <v>21.416666666666668</v>
      </c>
    </row>
    <row r="12" spans="1:4" x14ac:dyDescent="0.25">
      <c r="A12" s="4">
        <v>11</v>
      </c>
      <c r="B12" s="9" t="s">
        <v>3</v>
      </c>
      <c r="C12" s="9">
        <v>199609</v>
      </c>
      <c r="D12" s="8">
        <f>2019-1996+(1-9)/12</f>
        <v>22.333333333333332</v>
      </c>
    </row>
    <row r="13" spans="1:4" x14ac:dyDescent="0.25">
      <c r="A13" s="4">
        <v>12</v>
      </c>
      <c r="B13" s="9" t="s">
        <v>4</v>
      </c>
      <c r="C13" s="9">
        <v>200005</v>
      </c>
      <c r="D13" s="8">
        <f>2019-2000+(1-5)/12</f>
        <v>18.666666666666668</v>
      </c>
    </row>
    <row r="14" spans="1:4" x14ac:dyDescent="0.25">
      <c r="A14" s="4">
        <v>13</v>
      </c>
      <c r="B14" s="9" t="s">
        <v>3</v>
      </c>
      <c r="C14" s="9">
        <v>199808</v>
      </c>
      <c r="D14" s="8">
        <f>2019-1998+(1-8)/12</f>
        <v>20.416666666666668</v>
      </c>
    </row>
    <row r="15" spans="1:4" x14ac:dyDescent="0.25">
      <c r="A15" s="4">
        <v>14</v>
      </c>
      <c r="B15" s="9" t="s">
        <v>3</v>
      </c>
      <c r="C15" s="9">
        <v>199604</v>
      </c>
      <c r="D15" s="8">
        <f>2019-1996+(1-4)/12</f>
        <v>22.75</v>
      </c>
    </row>
    <row r="16" spans="1:4" x14ac:dyDescent="0.25">
      <c r="A16" s="4">
        <v>15</v>
      </c>
      <c r="B16" s="9" t="s">
        <v>4</v>
      </c>
      <c r="C16" s="9">
        <v>199905</v>
      </c>
      <c r="D16" s="8">
        <f>2019-1999+(1-5)/12</f>
        <v>19.666666666666668</v>
      </c>
    </row>
    <row r="17" spans="1:4" x14ac:dyDescent="0.25">
      <c r="A17" s="4">
        <v>16</v>
      </c>
      <c r="B17" s="9" t="s">
        <v>3</v>
      </c>
      <c r="C17" s="9">
        <v>199504</v>
      </c>
      <c r="D17" s="8">
        <f>2019-1995+(1-4)/12</f>
        <v>23.75</v>
      </c>
    </row>
    <row r="18" spans="1:4" x14ac:dyDescent="0.25">
      <c r="A18" s="4">
        <v>17</v>
      </c>
      <c r="B18" s="9" t="s">
        <v>3</v>
      </c>
      <c r="C18" s="9">
        <v>199403</v>
      </c>
      <c r="D18" s="8">
        <f>2019-1994+(1-3)/12</f>
        <v>24.833333333333332</v>
      </c>
    </row>
    <row r="19" spans="1:4" x14ac:dyDescent="0.25">
      <c r="A19" s="4">
        <v>18</v>
      </c>
      <c r="B19" s="9" t="s">
        <v>3</v>
      </c>
      <c r="C19" s="9">
        <v>199910</v>
      </c>
      <c r="D19" s="8">
        <f t="shared" si="0"/>
        <v>19.25</v>
      </c>
    </row>
    <row r="20" spans="1:4" x14ac:dyDescent="0.25">
      <c r="A20" s="4">
        <v>19</v>
      </c>
      <c r="B20" s="9" t="s">
        <v>3</v>
      </c>
      <c r="C20" s="9">
        <v>199911</v>
      </c>
      <c r="D20" s="8">
        <f>2019-1999+(1-11)/12</f>
        <v>19.166666666666668</v>
      </c>
    </row>
    <row r="21" spans="1:4" x14ac:dyDescent="0.25">
      <c r="A21" s="4">
        <v>20</v>
      </c>
      <c r="B21" s="9" t="s">
        <v>3</v>
      </c>
      <c r="C21" s="9">
        <v>199702</v>
      </c>
      <c r="D21" s="8">
        <f>2019-1997+(1-2)/12</f>
        <v>21.916666666666668</v>
      </c>
    </row>
    <row r="22" spans="1:4" x14ac:dyDescent="0.25">
      <c r="A22" s="4">
        <v>21</v>
      </c>
      <c r="B22" s="9" t="s">
        <v>3</v>
      </c>
      <c r="C22" s="9">
        <v>199806</v>
      </c>
      <c r="D22" s="8">
        <f>2019-1998+(1-6)/12</f>
        <v>20.583333333333332</v>
      </c>
    </row>
    <row r="23" spans="1:4" x14ac:dyDescent="0.25">
      <c r="A23" s="4">
        <v>22</v>
      </c>
      <c r="B23" s="9" t="s">
        <v>3</v>
      </c>
      <c r="C23" s="9">
        <v>199902</v>
      </c>
      <c r="D23" s="8">
        <f>2019-1999+(1-2)/12</f>
        <v>19.916666666666668</v>
      </c>
    </row>
    <row r="24" spans="1:4" x14ac:dyDescent="0.25">
      <c r="A24" s="4">
        <v>23</v>
      </c>
      <c r="B24" s="9" t="s">
        <v>4</v>
      </c>
      <c r="C24" s="9">
        <v>199809</v>
      </c>
      <c r="D24" s="8">
        <f>2019-1998+(1-9)/12</f>
        <v>20.333333333333332</v>
      </c>
    </row>
    <row r="25" spans="1:4" x14ac:dyDescent="0.25">
      <c r="A25" s="4">
        <v>24</v>
      </c>
      <c r="B25" s="9" t="s">
        <v>3</v>
      </c>
      <c r="C25" s="9">
        <v>199806</v>
      </c>
      <c r="D25" s="8">
        <f>2019-1998+(1-6)/12</f>
        <v>20.583333333333332</v>
      </c>
    </row>
    <row r="26" spans="1:4" x14ac:dyDescent="0.25">
      <c r="A26" s="4">
        <v>25</v>
      </c>
      <c r="B26" s="9" t="s">
        <v>3</v>
      </c>
      <c r="C26" s="9">
        <v>199712</v>
      </c>
      <c r="D26" s="8">
        <f>2019-1997+(1-12)/12</f>
        <v>21.083333333333332</v>
      </c>
    </row>
    <row r="27" spans="1:4" x14ac:dyDescent="0.25">
      <c r="A27" s="4">
        <v>26</v>
      </c>
      <c r="B27" s="9" t="s">
        <v>3</v>
      </c>
      <c r="C27" s="9">
        <v>199902</v>
      </c>
      <c r="D27" s="8">
        <f>2019-1999+(1-2)/12</f>
        <v>19.916666666666668</v>
      </c>
    </row>
    <row r="28" spans="1:4" x14ac:dyDescent="0.25">
      <c r="A28" s="4">
        <v>27</v>
      </c>
      <c r="B28" s="9" t="s">
        <v>3</v>
      </c>
      <c r="C28" s="9">
        <v>199904</v>
      </c>
      <c r="D28" s="8">
        <f>2019-1999+(1-4)/12</f>
        <v>19.75</v>
      </c>
    </row>
    <row r="29" spans="1:4" x14ac:dyDescent="0.25">
      <c r="A29" s="4">
        <v>28</v>
      </c>
      <c r="B29" s="9" t="s">
        <v>4</v>
      </c>
      <c r="C29" s="9">
        <v>199805</v>
      </c>
      <c r="D29" s="8">
        <f>2019-1998+(1-5)/12</f>
        <v>20.666666666666668</v>
      </c>
    </row>
    <row r="30" spans="1:4" x14ac:dyDescent="0.25">
      <c r="A30" s="9"/>
      <c r="B30" s="9"/>
      <c r="C30" s="9"/>
      <c r="D30" s="8"/>
    </row>
    <row r="31" spans="1:4" x14ac:dyDescent="0.25">
      <c r="A31" s="9"/>
      <c r="B31" s="9"/>
      <c r="C31" s="9"/>
      <c r="D31" s="8">
        <f>AVERAGE(D2:D30)</f>
        <v>20.863095238095237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E1</vt:lpstr>
      <vt:lpstr>E2</vt:lpstr>
      <vt:lpstr>E3</vt:lpstr>
      <vt:lpstr>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2021-12-07T09:07:46Z</dcterms:modified>
</cp:coreProperties>
</file>