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parameters/"/>
    </mc:Choice>
  </mc:AlternateContent>
  <xr:revisionPtr revIDLastSave="0" documentId="13_ncr:1_{0572FD19-5BB0-8547-A84C-93A513043F20}" xr6:coauthVersionLast="47" xr6:coauthVersionMax="47" xr10:uidLastSave="{00000000-0000-0000-0000-000000000000}"/>
  <bookViews>
    <workbookView xWindow="3960" yWindow="500" windowWidth="38400" windowHeight="21100" activeTab="1" xr2:uid="{00000000-000D-0000-FFFF-FFFF00000000}"/>
  </bookViews>
  <sheets>
    <sheet name="EPI Calculation Formulas" sheetId="1" r:id="rId1"/>
    <sheet name="HPAI" sheetId="21" r:id="rId2"/>
    <sheet name="TB" sheetId="9" r:id="rId3"/>
    <sheet name="COVID" sheetId="11" r:id="rId4"/>
    <sheet name="Marburg" sheetId="13" r:id="rId5"/>
    <sheet name="Measles" sheetId="14" r:id="rId6"/>
    <sheet name="Norovirus" sheetId="15" r:id="rId7"/>
    <sheet name="Influenza" sheetId="17" r:id="rId8"/>
    <sheet name="Stap" sheetId="18" r:id="rId9"/>
    <sheet name="Disease X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F15" i="1" l="1"/>
  <c r="C18" i="1"/>
  <c r="C23" i="1" s="1"/>
  <c r="C31" i="1" l="1"/>
  <c r="C28" i="1"/>
  <c r="C41" i="1" s="1"/>
  <c r="C19" i="1"/>
  <c r="C24" i="1" s="1"/>
  <c r="C29" i="1"/>
  <c r="F33" i="1"/>
  <c r="C33" i="1"/>
  <c r="C40" i="1" l="1"/>
  <c r="C39" i="1"/>
  <c r="C30" i="1"/>
  <c r="C32" i="1"/>
  <c r="C26" i="1" l="1"/>
  <c r="C27" i="1"/>
  <c r="C25" i="1"/>
</calcChain>
</file>

<file path=xl/sharedStrings.xml><?xml version="1.0" encoding="utf-8"?>
<sst xmlns="http://schemas.openxmlformats.org/spreadsheetml/2006/main" count="321" uniqueCount="107">
  <si>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</si>
  <si>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</si>
  <si>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</si>
  <si>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</si>
  <si>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</si>
  <si>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</si>
  <si>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</si>
  <si>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</si>
  <si>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</si>
  <si>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</si>
  <si>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</si>
  <si>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</si>
  <si>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</si>
  <si>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</si>
  <si>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</si>
  <si>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</si>
  <si>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</si>
  <si>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</si>
  <si>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</si>
  <si>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</si>
  <si>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</si>
  <si>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</si>
  <si>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</si>
  <si>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</si>
  <si>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</si>
  <si>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</si>
  <si>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</si>
  <si>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</si>
  <si>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</si>
  <si>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</si>
  <si>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</si>
  <si>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</si>
  <si>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</si>
  <si>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</si>
  <si>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</si>
  <si>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</si>
  <si>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</si>
  <si>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</si>
  <si>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</si>
  <si>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</si>
  <si>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</si>
  <si>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</si>
  <si>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</si>
  <si>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</si>
  <si>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</si>
  <si>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</si>
  <si>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</si>
  <si>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</si>
  <si>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</si>
  <si>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</si>
  <si>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</si>
  <si>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</si>
  <si>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</si>
  <si>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</si>
  <si>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</si>
  <si>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</si>
  <si>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</si>
  <si>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</si>
  <si>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</si>
  <si>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</si>
  <si>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</si>
  <si>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</si>
  <si>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</si>
  <si>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</si>
  <si>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</si>
  <si>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</si>
  <si>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</si>
  <si>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</si>
  <si>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</si>
  <si>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</si>
  <si>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</si>
  <si>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</si>
  <si>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</si>
  <si>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</si>
  <si>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</si>
  <si>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</si>
  <si>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</si>
  <si>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</si>
  <si>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</si>
  <si>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</si>
  <si>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</si>
  <si>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</si>
  <si>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</si>
  <si>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</si>
  <si>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</si>
  <si>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</si>
  <si>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</si>
  <si>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</si>
  <si>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</si>
  <si>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</si>
  <si>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</si>
  <si>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</si>
  <si>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</si>
  <si>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</si>
  <si>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</si>
  <si>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</si>
  <si>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Simulation constrains and social mixing parameters</t>
  </si>
  <si>
    <t>%</t>
  </si>
  <si>
    <t>Number of consecutive infections during simulation</t>
  </si>
  <si>
    <t>Conversion constant (sim-time-unit-to-sim-step)</t>
  </si>
  <si>
    <t>Percentage of target population using the OO app</t>
  </si>
  <si>
    <t>Percentage of contacts detected by the OO app</t>
  </si>
  <si>
    <r>
      <t xml:space="preserve">Time unit of simulation (if change, </t>
    </r>
    <r>
      <rPr>
        <b/>
        <sz val="10"/>
        <color theme="1"/>
        <rFont val="Arial"/>
        <family val="2"/>
      </rPr>
      <t>UPDATE G4 value</t>
    </r>
    <r>
      <rPr>
        <sz val="10"/>
        <color theme="1"/>
        <rFont val="Arial"/>
        <family val="2"/>
      </rPr>
      <t>)</t>
    </r>
  </si>
  <si>
    <t>seconds (DO NOT CHANGE THIS UNIT)</t>
  </si>
  <si>
    <t>HELPER VALUE ceff, effective contact rate (do not overwrite)</t>
  </si>
  <si>
    <t>Simulation-independent parameters for highly pahogenic avian influenza</t>
  </si>
  <si>
    <t>{"Saturday night fever":65,"Cough":100,"Stomach pain":50,"diarrhea":40}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</si>
</sst>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  <xf numFmtId="0" fontId="0" fillId="8" borderId="0" xfId="0" applyFill="1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6"/>
  <sheetViews>
    <sheetView zoomScale="149" zoomScaleNormal="149" workbookViewId="0">
      <selection activeCell="C13" sqref="C13:C17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3.1640625" customWidth="1"/>
    <col min="8" max="8" width="21.33203125" customWidth="1"/>
  </cols>
  <sheetData>
    <row r="1" spans="1:27" ht="15.75" customHeight="1" x14ac:dyDescent="0.15">
      <c r="A1" s="1"/>
      <c r="B1" s="22" t="s">
        <v>0</v>
      </c>
      <c r="C1" s="21"/>
      <c r="D1" s="3"/>
      <c r="E1" s="4" t="s">
        <v>96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1"/>
      <c r="C2" s="20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13</v>
      </c>
      <c r="B3" s="21" t="s">
        <v>12</v>
      </c>
      <c r="C3" s="20">
        <v>4</v>
      </c>
      <c r="D3" s="3"/>
      <c r="E3" s="5" t="s">
        <v>71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13</v>
      </c>
      <c r="B4" s="21" t="s">
        <v>1</v>
      </c>
      <c r="C4" s="29">
        <v>0.23</v>
      </c>
      <c r="D4" s="3"/>
      <c r="E4" s="5" t="s">
        <v>102</v>
      </c>
      <c r="F4" s="5" t="s">
        <v>76</v>
      </c>
      <c r="G4" s="30">
        <v>60</v>
      </c>
      <c r="H4" s="5" t="s">
        <v>73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13</v>
      </c>
      <c r="B5" s="21" t="s">
        <v>2</v>
      </c>
      <c r="C5" s="20">
        <v>0.01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13</v>
      </c>
      <c r="B6" s="21" t="s">
        <v>3</v>
      </c>
      <c r="C6" s="29">
        <v>0.01</v>
      </c>
      <c r="D6" s="3"/>
      <c r="E6" s="5" t="s">
        <v>98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13</v>
      </c>
      <c r="B7" s="21" t="s">
        <v>4</v>
      </c>
      <c r="C7" s="20">
        <v>1.2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13</v>
      </c>
      <c r="B8" s="21" t="s">
        <v>5</v>
      </c>
      <c r="C8" s="20">
        <v>0.5</v>
      </c>
      <c r="D8" s="3"/>
      <c r="E8" s="5" t="s">
        <v>7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13</v>
      </c>
      <c r="B9" s="21" t="s">
        <v>6</v>
      </c>
      <c r="C9" s="20">
        <v>1</v>
      </c>
      <c r="D9" s="3"/>
      <c r="E9" s="6" t="s">
        <v>9</v>
      </c>
      <c r="F9" s="5">
        <v>2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13</v>
      </c>
      <c r="B10" s="21" t="s">
        <v>8</v>
      </c>
      <c r="C10" s="20">
        <v>1</v>
      </c>
      <c r="D10" s="3"/>
      <c r="E10" s="6" t="s">
        <v>11</v>
      </c>
      <c r="F10" s="5">
        <v>1</v>
      </c>
      <c r="G10" s="5" t="s">
        <v>75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13</v>
      </c>
      <c r="B11" s="21" t="s">
        <v>10</v>
      </c>
      <c r="C11" s="20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1"/>
      <c r="C12" s="20"/>
      <c r="D12" s="3"/>
      <c r="E12" s="28" t="s">
        <v>70</v>
      </c>
      <c r="F12" s="5">
        <v>1</v>
      </c>
      <c r="G12" s="5" t="s">
        <v>75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13</v>
      </c>
      <c r="B13" s="21" t="s">
        <v>20</v>
      </c>
      <c r="C13" s="20">
        <v>0.2</v>
      </c>
      <c r="D13" s="3"/>
      <c r="E13" s="28" t="s">
        <v>100</v>
      </c>
      <c r="F13" s="5">
        <v>100</v>
      </c>
      <c r="G13" s="5" t="s">
        <v>97</v>
      </c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13</v>
      </c>
      <c r="B14" s="21" t="s">
        <v>14</v>
      </c>
      <c r="C14" s="20">
        <v>0.6</v>
      </c>
      <c r="D14" s="3"/>
      <c r="E14" s="5" t="s">
        <v>101</v>
      </c>
      <c r="F14" s="5">
        <v>75</v>
      </c>
      <c r="G14" s="5" t="s">
        <v>97</v>
      </c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13</v>
      </c>
      <c r="B15" s="20" t="s">
        <v>15</v>
      </c>
      <c r="C15" s="20">
        <v>0.3</v>
      </c>
      <c r="D15" s="3"/>
      <c r="E15" s="28" t="s">
        <v>99</v>
      </c>
      <c r="F15" s="5">
        <f>G4*60/F20</f>
        <v>1800</v>
      </c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13</v>
      </c>
      <c r="B16" s="23" t="s">
        <v>17</v>
      </c>
      <c r="C16" s="20">
        <v>0.7</v>
      </c>
      <c r="D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13</v>
      </c>
      <c r="B17" s="21" t="s">
        <v>18</v>
      </c>
      <c r="C17" s="20">
        <v>0.5</v>
      </c>
      <c r="D17" s="3"/>
      <c r="E17" s="7" t="s">
        <v>16</v>
      </c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1" t="s">
        <v>72</v>
      </c>
      <c r="C18" s="20">
        <f>C5+C14+(1-C14+C14*C15)*C7</f>
        <v>1.306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1" t="s">
        <v>74</v>
      </c>
      <c r="C19" s="20">
        <f>C23*(C13*(C8-C18)+C18)</f>
        <v>0.83270293860925226</v>
      </c>
      <c r="D19" s="3"/>
      <c r="E19" s="7"/>
      <c r="F19" s="7"/>
      <c r="G19" s="7"/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/>
      <c r="B20" s="21" t="s">
        <v>104</v>
      </c>
      <c r="C20" s="20">
        <f>(F9/F10)*(F13/100)*(F14/100)</f>
        <v>1.5</v>
      </c>
      <c r="D20" s="3"/>
      <c r="E20" s="7" t="s">
        <v>19</v>
      </c>
      <c r="F20" s="7">
        <v>2</v>
      </c>
      <c r="G20" s="7" t="s">
        <v>103</v>
      </c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3"/>
      <c r="B21" s="3"/>
      <c r="C21" s="3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9"/>
      <c r="B22" s="9" t="s">
        <v>30</v>
      </c>
      <c r="C22" s="10"/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63</v>
      </c>
      <c r="B23" s="10" t="s">
        <v>32</v>
      </c>
      <c r="C23" s="10">
        <f>F3/(F6*(C4+C13*(C8-C18)+C18))</f>
        <v>0.72737852778585976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 t="s">
        <v>63</v>
      </c>
      <c r="B24" s="10" t="s">
        <v>44</v>
      </c>
      <c r="C24" s="10">
        <f>(C3)/(F12*C20*C19*F15)</f>
        <v>1.77912363796361E-3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45</v>
      </c>
      <c r="C25" s="10">
        <f>C9*C24</f>
        <v>1.77912363796361E-3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46</v>
      </c>
      <c r="C26" s="10">
        <f>C10*C24</f>
        <v>1.77912363796361E-3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47</v>
      </c>
      <c r="C27" s="10">
        <f>C11*C24</f>
        <v>1.77912363796361E-3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34</v>
      </c>
      <c r="C28" s="10">
        <f>C4*C23</f>
        <v>0.16729706139074776</v>
      </c>
      <c r="D28" s="3"/>
      <c r="E28" s="7"/>
      <c r="F28" s="7"/>
      <c r="G28" s="7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36</v>
      </c>
      <c r="C29" s="10">
        <f>C7*C23</f>
        <v>0.87285423334303169</v>
      </c>
      <c r="D29" s="3"/>
      <c r="E29" s="7"/>
      <c r="F29" s="7"/>
      <c r="G29" s="7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38</v>
      </c>
      <c r="C30" s="10">
        <f>$C5*$C23</f>
        <v>7.2737852778585977E-3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40</v>
      </c>
      <c r="C31" s="10">
        <f>C6*C23</f>
        <v>7.2737852778585977E-3</v>
      </c>
      <c r="D31" s="3"/>
      <c r="E31" s="11" t="s">
        <v>31</v>
      </c>
      <c r="F31" s="12"/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42</v>
      </c>
      <c r="C32" s="10">
        <f>$C8*$C23</f>
        <v>0.36368926389292988</v>
      </c>
      <c r="D32" s="3"/>
      <c r="E32" s="12" t="s">
        <v>33</v>
      </c>
      <c r="F32" s="12">
        <v>0.3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48</v>
      </c>
      <c r="C33" s="10" t="str">
        <f>$F4</f>
        <v>hour</v>
      </c>
      <c r="D33" s="3"/>
      <c r="E33" s="12" t="s">
        <v>35</v>
      </c>
      <c r="F33" s="12">
        <f>$F32/($F3*$F15*60/$F20)</f>
        <v>2.7777777777777775E-6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D34" s="3"/>
      <c r="E34" s="12" t="s">
        <v>37</v>
      </c>
      <c r="F34" s="12">
        <v>2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68</v>
      </c>
      <c r="D35" s="3"/>
      <c r="E35" s="12" t="s">
        <v>39</v>
      </c>
      <c r="F35" s="12">
        <v>2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3" t="s">
        <v>69</v>
      </c>
      <c r="D36" s="3"/>
      <c r="E36" s="12" t="s">
        <v>41</v>
      </c>
      <c r="F36" s="12">
        <v>1</v>
      </c>
      <c r="G36" s="12"/>
      <c r="H36" s="1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D37" s="3"/>
      <c r="E37" s="12" t="s">
        <v>43</v>
      </c>
      <c r="F37" s="12" t="s">
        <v>27</v>
      </c>
      <c r="G37" s="12"/>
      <c r="H37" s="1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4" t="s">
        <v>85</v>
      </c>
      <c r="C38" s="1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49</v>
      </c>
      <c r="C39" s="15">
        <f>C3/C19</f>
        <v>4.8036338225017472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50</v>
      </c>
      <c r="C40" s="13">
        <f>1/C19</f>
        <v>1.2009084556254368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51</v>
      </c>
      <c r="C41" s="13">
        <f>1/C28</f>
        <v>5.9773913043478251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 x14ac:dyDescent="0.1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95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3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0.6</v>
      </c>
    </row>
    <row r="15" spans="1:4" x14ac:dyDescent="0.15">
      <c r="A15" s="3" t="s">
        <v>15</v>
      </c>
      <c r="B15" s="3">
        <v>0.4</v>
      </c>
    </row>
    <row r="16" spans="1:4" x14ac:dyDescent="0.15">
      <c r="A16" s="17" t="s">
        <v>17</v>
      </c>
      <c r="B16" s="3">
        <v>0.6</v>
      </c>
    </row>
    <row r="17" spans="1:2" x14ac:dyDescent="0.15">
      <c r="A17" s="3" t="s">
        <v>18</v>
      </c>
      <c r="B17" s="3">
        <v>0.1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70E4-F715-E845-A277-7F4F5D91BDB1}">
  <dimension ref="A1:B25"/>
  <sheetViews>
    <sheetView tabSelected="1" zoomScale="149" zoomScaleNormal="149" workbookViewId="0">
      <selection activeCell="E25" sqref="E25"/>
    </sheetView>
  </sheetViews>
  <sheetFormatPr baseColWidth="10" defaultRowHeight="13" x14ac:dyDescent="0.15"/>
  <cols>
    <col min="1" max="1" width="54.83203125" customWidth="1"/>
    <col min="2" max="2" width="20.33203125" customWidth="1"/>
  </cols>
  <sheetData>
    <row r="1" spans="1:2" x14ac:dyDescent="0.15">
      <c r="A1" s="24" t="s">
        <v>105</v>
      </c>
      <c r="B1" s="25"/>
    </row>
    <row r="2" spans="1:2" x14ac:dyDescent="0.15">
      <c r="A2" s="3"/>
      <c r="B2" s="3"/>
    </row>
    <row r="3" spans="1:2" x14ac:dyDescent="0.15">
      <c r="A3" s="3" t="s">
        <v>12</v>
      </c>
      <c r="B3" s="31">
        <v>4</v>
      </c>
    </row>
    <row r="4" spans="1:2" x14ac:dyDescent="0.15">
      <c r="A4" s="3" t="s">
        <v>1</v>
      </c>
      <c r="B4" s="32">
        <v>0.23</v>
      </c>
    </row>
    <row r="5" spans="1:2" x14ac:dyDescent="0.15">
      <c r="A5" s="3" t="s">
        <v>2</v>
      </c>
      <c r="B5" s="31">
        <v>0.01</v>
      </c>
    </row>
    <row r="6" spans="1:2" x14ac:dyDescent="0.15">
      <c r="A6" s="3" t="s">
        <v>3</v>
      </c>
      <c r="B6" s="32">
        <v>0.01</v>
      </c>
    </row>
    <row r="7" spans="1:2" x14ac:dyDescent="0.15">
      <c r="A7" s="3" t="s">
        <v>4</v>
      </c>
      <c r="B7" s="31">
        <v>1.2</v>
      </c>
    </row>
    <row r="8" spans="1:2" x14ac:dyDescent="0.15">
      <c r="A8" s="3" t="s">
        <v>5</v>
      </c>
      <c r="B8" s="31">
        <v>0.5</v>
      </c>
    </row>
    <row r="9" spans="1:2" x14ac:dyDescent="0.15">
      <c r="A9" s="3" t="s">
        <v>6</v>
      </c>
      <c r="B9" s="31">
        <v>1</v>
      </c>
    </row>
    <row r="10" spans="1:2" x14ac:dyDescent="0.15">
      <c r="A10" s="3" t="s">
        <v>8</v>
      </c>
      <c r="B10" s="31">
        <v>1</v>
      </c>
    </row>
    <row r="11" spans="1:2" x14ac:dyDescent="0.15">
      <c r="A11" s="3" t="s">
        <v>10</v>
      </c>
      <c r="B11" s="31">
        <v>1</v>
      </c>
    </row>
    <row r="12" spans="1:2" x14ac:dyDescent="0.15">
      <c r="A12" s="3"/>
      <c r="B12" s="3"/>
    </row>
    <row r="13" spans="1:2" x14ac:dyDescent="0.15">
      <c r="A13" s="3" t="s">
        <v>20</v>
      </c>
      <c r="B13" s="31">
        <v>0.2</v>
      </c>
    </row>
    <row r="14" spans="1:2" x14ac:dyDescent="0.15">
      <c r="A14" s="3" t="s">
        <v>14</v>
      </c>
      <c r="B14" s="31">
        <v>0.6</v>
      </c>
    </row>
    <row r="15" spans="1:2" x14ac:dyDescent="0.15">
      <c r="A15" s="3" t="s">
        <v>15</v>
      </c>
      <c r="B15" s="31">
        <v>0.3</v>
      </c>
    </row>
    <row r="16" spans="1:2" x14ac:dyDescent="0.15">
      <c r="A16" s="17" t="s">
        <v>17</v>
      </c>
      <c r="B16" s="31">
        <v>0.7</v>
      </c>
    </row>
    <row r="17" spans="1:2" x14ac:dyDescent="0.15">
      <c r="A17" s="3" t="s">
        <v>18</v>
      </c>
      <c r="B17" s="31">
        <v>0.5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106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5</v>
      </c>
      <c r="B8" s="3">
        <v>2.4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0.7</v>
      </c>
    </row>
    <row r="15" spans="1:4" x14ac:dyDescent="0.15">
      <c r="A15" s="3" t="s">
        <v>15</v>
      </c>
      <c r="B15" s="3">
        <v>0.5</v>
      </c>
    </row>
    <row r="16" spans="1:4" x14ac:dyDescent="0.15">
      <c r="A16" s="17" t="s">
        <v>17</v>
      </c>
      <c r="B16" s="3">
        <v>0.86</v>
      </c>
    </row>
    <row r="17" spans="1:2" x14ac:dyDescent="0.15">
      <c r="A17" s="3" t="s">
        <v>18</v>
      </c>
      <c r="B17" s="3">
        <v>0.7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61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62</v>
      </c>
    </row>
    <row r="27" spans="1:2" x14ac:dyDescent="0.15">
      <c r="A27" s="16" t="s">
        <v>64</v>
      </c>
    </row>
    <row r="28" spans="1:2" x14ac:dyDescent="0.15">
      <c r="A28" s="27" t="s">
        <v>60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58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5</v>
      </c>
      <c r="B8" s="3">
        <v>0.83</v>
      </c>
    </row>
    <row r="9" spans="1:4" x14ac:dyDescent="0.15">
      <c r="A9" s="3" t="s">
        <v>6</v>
      </c>
      <c r="B9" s="3">
        <v>0.8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0.4</v>
      </c>
    </row>
    <row r="14" spans="1:4" x14ac:dyDescent="0.15">
      <c r="A14" s="3" t="s">
        <v>14</v>
      </c>
      <c r="B14" s="3">
        <v>0.65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0.83</v>
      </c>
    </row>
    <row r="19" spans="1:2" x14ac:dyDescent="0.15">
      <c r="A19" s="3" t="s">
        <v>21</v>
      </c>
      <c r="B19" s="26" t="s">
        <v>22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52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53</v>
      </c>
    </row>
    <row r="27" spans="1:2" x14ac:dyDescent="0.15">
      <c r="A27" s="16"/>
    </row>
    <row r="28" spans="1:2" x14ac:dyDescent="0.15">
      <c r="A2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topLeftCell="D1"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55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0.9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0.1</v>
      </c>
    </row>
    <row r="14" spans="1:4" x14ac:dyDescent="0.15">
      <c r="A14" s="3" t="s">
        <v>14</v>
      </c>
      <c r="B14" s="3">
        <v>0.3</v>
      </c>
    </row>
    <row r="15" spans="1:4" x14ac:dyDescent="0.15">
      <c r="A15" s="3" t="s">
        <v>15</v>
      </c>
      <c r="B15" s="3">
        <v>0.7</v>
      </c>
    </row>
    <row r="16" spans="1:4" x14ac:dyDescent="0.15">
      <c r="A16" s="17" t="s">
        <v>17</v>
      </c>
      <c r="B16" s="3">
        <v>0.8</v>
      </c>
    </row>
    <row r="17" spans="1:2" x14ac:dyDescent="0.15">
      <c r="A17" s="3" t="s">
        <v>18</v>
      </c>
      <c r="B17" s="3">
        <v>0.4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57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56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topLeftCell="B2" zoomScale="145" zoomScaleNormal="145" workbookViewId="0">
      <selection activeCell="B8" sqref="B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77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1</v>
      </c>
    </row>
    <row r="16" spans="1:4" x14ac:dyDescent="0.15">
      <c r="A16" s="17" t="s">
        <v>17</v>
      </c>
      <c r="B16" s="3">
        <v>0</v>
      </c>
    </row>
    <row r="17" spans="1:2" x14ac:dyDescent="0.15">
      <c r="A17" s="3" t="s">
        <v>18</v>
      </c>
      <c r="B17" s="3">
        <v>0.98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79</v>
      </c>
    </row>
    <row r="24" spans="1:2" x14ac:dyDescent="0.15">
      <c r="A24" s="3" t="s">
        <v>28</v>
      </c>
      <c r="B24" s="3">
        <v>3</v>
      </c>
    </row>
    <row r="25" spans="1:2" x14ac:dyDescent="0.15">
      <c r="A25" s="3" t="s">
        <v>29</v>
      </c>
      <c r="B25" s="3" t="s">
        <v>80</v>
      </c>
    </row>
    <row r="27" spans="1:2" x14ac:dyDescent="0.15">
      <c r="A27" s="16" t="s">
        <v>64</v>
      </c>
    </row>
    <row r="28" spans="1:2" x14ac:dyDescent="0.15">
      <c r="A28" s="27" t="s">
        <v>67</v>
      </c>
    </row>
    <row r="29" spans="1:2" x14ac:dyDescent="0.15">
      <c r="A29" s="27" t="s">
        <v>65</v>
      </c>
    </row>
    <row r="30" spans="1:2" x14ac:dyDescent="0.15">
      <c r="A30" s="27" t="s">
        <v>66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>
      <selection activeCell="B13" sqref="B13:B17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81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5</v>
      </c>
      <c r="B8" s="3">
        <v>2.5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0.5</v>
      </c>
    </row>
    <row r="14" spans="1:4" x14ac:dyDescent="0.15">
      <c r="A14" s="3" t="s">
        <v>14</v>
      </c>
      <c r="B14" s="3">
        <v>1</v>
      </c>
    </row>
    <row r="15" spans="1:4" x14ac:dyDescent="0.15">
      <c r="A15" s="3" t="s">
        <v>15</v>
      </c>
      <c r="B15" s="3">
        <v>0</v>
      </c>
    </row>
    <row r="16" spans="1:4" x14ac:dyDescent="0.15">
      <c r="A16" s="17" t="s">
        <v>17</v>
      </c>
      <c r="B16" s="3">
        <v>1</v>
      </c>
    </row>
    <row r="17" spans="1:2" x14ac:dyDescent="0.15">
      <c r="A17" s="3" t="s">
        <v>18</v>
      </c>
      <c r="B17" s="3">
        <v>0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3</v>
      </c>
    </row>
    <row r="23" spans="1:2" x14ac:dyDescent="0.15">
      <c r="A23" s="3" t="s">
        <v>26</v>
      </c>
      <c r="B23" s="3" t="s">
        <v>82</v>
      </c>
    </row>
    <row r="24" spans="1:2" x14ac:dyDescent="0.15">
      <c r="A24" s="3" t="s">
        <v>28</v>
      </c>
      <c r="B24" s="3">
        <v>0</v>
      </c>
    </row>
    <row r="25" spans="1:2" x14ac:dyDescent="0.15">
      <c r="A25" s="3" t="s">
        <v>29</v>
      </c>
      <c r="B25" s="3" t="s">
        <v>83</v>
      </c>
    </row>
    <row r="27" spans="1:2" x14ac:dyDescent="0.15">
      <c r="A27" s="16" t="s">
        <v>64</v>
      </c>
    </row>
    <row r="28" spans="1:2" x14ac:dyDescent="0.15">
      <c r="A28" s="27" t="s">
        <v>84</v>
      </c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>
      <selection activeCell="B23" sqref="B23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86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5</v>
      </c>
      <c r="B8" s="3">
        <v>0.5</v>
      </c>
    </row>
    <row r="9" spans="1:4" x14ac:dyDescent="0.15">
      <c r="A9" s="3" t="s">
        <v>6</v>
      </c>
      <c r="B9" s="3">
        <v>1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0.2</v>
      </c>
    </row>
    <row r="14" spans="1:4" x14ac:dyDescent="0.15">
      <c r="A14" s="3" t="s">
        <v>14</v>
      </c>
      <c r="B14" s="3">
        <v>0.8</v>
      </c>
    </row>
    <row r="15" spans="1:4" x14ac:dyDescent="0.15">
      <c r="A15" s="3" t="s">
        <v>15</v>
      </c>
      <c r="B15" s="3">
        <v>0.1</v>
      </c>
    </row>
    <row r="16" spans="1:4" x14ac:dyDescent="0.15">
      <c r="A16" s="17" t="s">
        <v>17</v>
      </c>
      <c r="B16" s="3">
        <v>0.95</v>
      </c>
    </row>
    <row r="17" spans="1:2" x14ac:dyDescent="0.15">
      <c r="A17" s="3" t="s">
        <v>18</v>
      </c>
      <c r="B17" s="3">
        <v>0.84</v>
      </c>
    </row>
    <row r="19" spans="1:2" x14ac:dyDescent="0.15">
      <c r="A19" s="3" t="s">
        <v>21</v>
      </c>
      <c r="B19" s="26" t="s">
        <v>78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87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88</v>
      </c>
    </row>
    <row r="27" spans="1:2" x14ac:dyDescent="0.15">
      <c r="A27" s="16"/>
    </row>
    <row r="28" spans="1:2" x14ac:dyDescent="0.15">
      <c r="A28" s="27"/>
    </row>
    <row r="29" spans="1:2" x14ac:dyDescent="0.15">
      <c r="A29" s="27"/>
    </row>
    <row r="30" spans="1:2" x14ac:dyDescent="0.15">
      <c r="A30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topLeftCell="A7" zoomScale="145" zoomScaleNormal="145" workbookViewId="0">
      <selection activeCell="C18" sqref="C18"/>
    </sheetView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4" t="s">
        <v>89</v>
      </c>
      <c r="B1" s="25"/>
      <c r="C1" s="19"/>
      <c r="D1" s="19"/>
    </row>
    <row r="2" spans="1:4" x14ac:dyDescent="0.15">
      <c r="A2" s="3"/>
      <c r="B2" s="3"/>
    </row>
    <row r="3" spans="1:4" x14ac:dyDescent="0.15">
      <c r="A3" s="3" t="s">
        <v>12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5</v>
      </c>
      <c r="B8" s="3">
        <v>4</v>
      </c>
    </row>
    <row r="9" spans="1:4" x14ac:dyDescent="0.15">
      <c r="A9" s="3" t="s">
        <v>6</v>
      </c>
      <c r="B9" s="3">
        <v>0.5</v>
      </c>
    </row>
    <row r="10" spans="1:4" x14ac:dyDescent="0.15">
      <c r="A10" s="3" t="s">
        <v>8</v>
      </c>
      <c r="B10" s="3">
        <v>1</v>
      </c>
    </row>
    <row r="11" spans="1:4" x14ac:dyDescent="0.15">
      <c r="A11" s="3" t="s">
        <v>10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20</v>
      </c>
      <c r="B13" s="3">
        <v>0.3</v>
      </c>
    </row>
    <row r="14" spans="1:4" x14ac:dyDescent="0.15">
      <c r="A14" s="3" t="s">
        <v>14</v>
      </c>
      <c r="B14" s="3">
        <v>0.5</v>
      </c>
    </row>
    <row r="15" spans="1:4" x14ac:dyDescent="0.15">
      <c r="A15" s="3" t="s">
        <v>15</v>
      </c>
      <c r="B15" s="3">
        <v>0.3</v>
      </c>
    </row>
    <row r="16" spans="1:4" x14ac:dyDescent="0.15">
      <c r="A16" s="17" t="s">
        <v>17</v>
      </c>
      <c r="B16" s="3">
        <v>0.91</v>
      </c>
    </row>
    <row r="17" spans="1:2" x14ac:dyDescent="0.15">
      <c r="A17" s="3" t="s">
        <v>18</v>
      </c>
      <c r="B17" s="3">
        <v>0.71</v>
      </c>
    </row>
    <row r="19" spans="1:2" x14ac:dyDescent="0.15">
      <c r="A19" s="3" t="s">
        <v>21</v>
      </c>
      <c r="B19" s="26" t="s">
        <v>54</v>
      </c>
    </row>
    <row r="20" spans="1:2" x14ac:dyDescent="0.15">
      <c r="A20" s="3" t="s">
        <v>23</v>
      </c>
      <c r="B20" s="18">
        <v>0</v>
      </c>
    </row>
    <row r="21" spans="1:2" x14ac:dyDescent="0.15">
      <c r="A21" s="3" t="s">
        <v>24</v>
      </c>
      <c r="B21" s="3">
        <v>2</v>
      </c>
    </row>
    <row r="22" spans="1:2" x14ac:dyDescent="0.15">
      <c r="A22" s="3" t="s">
        <v>25</v>
      </c>
      <c r="B22" s="3">
        <v>2</v>
      </c>
    </row>
    <row r="23" spans="1:2" x14ac:dyDescent="0.15">
      <c r="A23" s="3" t="s">
        <v>26</v>
      </c>
      <c r="B23" s="3" t="s">
        <v>90</v>
      </c>
    </row>
    <row r="24" spans="1:2" x14ac:dyDescent="0.15">
      <c r="A24" s="3" t="s">
        <v>28</v>
      </c>
      <c r="B24" s="3">
        <v>2</v>
      </c>
    </row>
    <row r="25" spans="1:2" x14ac:dyDescent="0.15">
      <c r="A25" s="3" t="s">
        <v>29</v>
      </c>
      <c r="B25" s="3" t="s">
        <v>91</v>
      </c>
    </row>
    <row r="27" spans="1:2" x14ac:dyDescent="0.15">
      <c r="A27" s="16" t="s">
        <v>64</v>
      </c>
    </row>
    <row r="28" spans="1:2" x14ac:dyDescent="0.15">
      <c r="A28" s="27" t="s">
        <v>92</v>
      </c>
    </row>
    <row r="29" spans="1:2" x14ac:dyDescent="0.15">
      <c r="A29" s="27" t="s">
        <v>93</v>
      </c>
    </row>
    <row r="30" spans="1:2" x14ac:dyDescent="0.15">
      <c r="A30" s="2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 Calculation Formulas</vt:lpstr>
      <vt:lpstr>HPAI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2024-09-14T19:34:14Z</dcterms:modified>
</cp:coreProperties>
</file>