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parameters/"/>
    </mc:Choice>
  </mc:AlternateContent>
  <xr:revisionPtr revIDLastSave="0" documentId="13_ncr:1_{341696F3-FECE-AB41-97B4-B0B42C5CA0A6}" xr6:coauthVersionLast="47" xr6:coauthVersionMax="47" xr10:uidLastSave="{00000000-0000-0000-0000-000000000000}"/>
  <bookViews>
    <workbookView xWindow="-40960" yWindow="500" windowWidth="40940" windowHeight="22540" xr2:uid="{00000000-000D-0000-FFFF-FFFF00000000}"/>
  </bookViews>
  <sheets>
    <sheet name="EPI Calculation Formulas" sheetId="1" r:id="rId1"/>
    <sheet name="TB" sheetId="9" r:id="rId2"/>
    <sheet name="COVID" sheetId="11" r:id="rId3"/>
    <sheet name="Marburg" sheetId="13" r:id="rId4"/>
    <sheet name="Measles" sheetId="14" r:id="rId5"/>
    <sheet name="Norovirus" sheetId="15" r:id="rId6"/>
    <sheet name="Influenza" sheetId="17" r:id="rId7"/>
    <sheet name="Stap" sheetId="18" r:id="rId8"/>
    <sheet name="Disease X" sheetId="2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0" i="1"/>
  <c r="C24" i="1" s="1"/>
  <c r="F14" i="1"/>
  <c r="C18" i="1"/>
  <c r="C31" i="1" s="1"/>
  <c r="C28" i="1" l="1"/>
  <c r="C41" i="1" s="1"/>
  <c r="C19" i="1"/>
  <c r="C29" i="1"/>
  <c r="F32" i="1"/>
  <c r="C33" i="1"/>
  <c r="C40" i="1" l="1"/>
  <c r="C39" i="1"/>
  <c r="C30" i="1"/>
  <c r="C32" i="1"/>
  <c r="C26" i="1" l="1"/>
  <c r="C27" i="1"/>
  <c r="C25" i="1"/>
</calcChain>
</file>

<file path=xl/sharedStrings.xml><?xml version="1.0" encoding="utf-8"?>
<sst xmlns="http://schemas.openxmlformats.org/spreadsheetml/2006/main" count="294" uniqueCount="104">
  <si>
    <t>Simulation-independent parameters</t>
  </si>
  <si>
    <t>exposed_to_inf_mild_ratio</t>
  </si>
  <si>
    <t>mean_symp_onset_to_inf_mild_ratio</t>
  </si>
  <si>
    <t>sdev_symp_onset_to_inf_mild_ratio</t>
  </si>
  <si>
    <t>inf_severe_to_inf_mild_ratio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</si>
  <si>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</si>
  <si>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</si>
  <si>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</si>
  <si>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</si>
  <si>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</si>
  <si>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</si>
  <si>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</si>
  <si>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basic_reproduction_number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</si>
  <si>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</si>
  <si>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</si>
  <si>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</si>
  <si>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</si>
  <si>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</si>
  <si>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</si>
  <si>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</si>
  <si>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</si>
  <si>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</si>
  <si>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</si>
  <si>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</si>
  <si>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</si>
  <si>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</si>
  <si>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</si>
  <si>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</si>
  <si>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</si>
  <si>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</si>
  <si>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</si>
  <si>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</si>
  <si>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</si>
  <si>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</si>
  <si>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</si>
  <si>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</si>
  <si>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</si>
  <si>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</si>
  <si>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</si>
  <si>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</si>
  <si>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</si>
  <si>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</si>
  <si>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</si>
  <si>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</si>
  <si>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</si>
  <si>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</si>
  <si>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</si>
  <si>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</si>
  <si>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</si>
  <si>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Beta (transmission rate)</t>
  </si>
  <si>
    <t>Gamma (recovery rate)</t>
  </si>
  <si>
    <t>Sigma (exposed to infectious rate)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</si>
  <si>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</si>
  <si>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</si>
  <si>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IMMEDIATE</t>
  </si>
  <si>
    <t>Simulation-independent parameters for Marburg virus disease</t>
  </si>
  <si>
    <t>{"Bleeding": 100, "Malaise": 100, "Jaundice": 50, "Liver failure": 40, "Multi-organ failure": 30, "Delirium": 30}</t>
  </si>
  <si>
    <t>{"Fever": 100, "Chills": 100, "Headache": 90, "Myalgia": 70, "Skin rash": 70, "Nausea": 60, "Vomiting": 60, "Sore throat": 50, "Abdominal pain": 50, "Diarrhea": 40}</t>
  </si>
  <si>
    <t>Simulation-independent parameters for SARS-CoV-2</t>
  </si>
  <si>
    <t>Simulation-independent parameters for Tuberculosis</t>
  </si>
  <si>
    <t>https://www.ncbi.nlm.nih.gov/pmc/articles/PMC3330831/</t>
  </si>
  <si>
    <t>{"Fever":100,"Cough":90,"Haemoptysis":70,"Chest pain":60,"Myalgia":50,"Chills":50,"Malaise":80,"Tiredness":90}</t>
  </si>
  <si>
    <t>{"Meningitis":70,"Kidney failure":60,"Liver failure":30,"Fever":100,"Haemoptysis":50,"Myalgia":70,"Chills":80,"Malaise":90,"Tiredness":90}</t>
  </si>
  <si>
    <t>*</t>
  </si>
  <si>
    <t>References</t>
  </si>
  <si>
    <t>https://journals.plos.org/plosone/article?id=10.1371/journal.pone.0050948</t>
  </si>
  <si>
    <t>https://www.medrxiv.org/content/10.1101/2022.06.17.22276538v2.full.pdf</t>
  </si>
  <si>
    <t>https://www.cdc.gov/marburg/about/index.html#cdc_disease_basics_symptoms-signs-and-symptoms</t>
  </si>
  <si>
    <t>x means simulation-independent parameters</t>
  </si>
  <si>
    <t>* means "key" simulation-dependent parameters</t>
  </si>
  <si>
    <t>Mean contact duration</t>
  </si>
  <si>
    <t>seconds</t>
  </si>
  <si>
    <t>Total duration of simulation</t>
  </si>
  <si>
    <t>HELPER VALUE R (do not overwrite)</t>
  </si>
  <si>
    <t>time unit of sim in minutes</t>
  </si>
  <si>
    <t>HELPER VALUE D, duration of infectiousness (do not overwrite)</t>
  </si>
  <si>
    <t>minute (DO NOT CHANGE THIS UNIT)</t>
  </si>
  <si>
    <t>hour</t>
  </si>
  <si>
    <t>Time unit of simulation (if change, UPDATE G4 value)</t>
  </si>
  <si>
    <t>Simulation-independent parameters for Measles</t>
  </si>
  <si>
    <t>MEDIUM</t>
  </si>
  <si>
    <t>{"Moderate fever":100,"Cough":70,"Rhinorrhoea":60,"Conjunctivitis":50,"Sore throat":50}</t>
  </si>
  <si>
    <t>{"High fever":100,"Skin rashes":100,"Cough":70,"Rhinorrhoea":60,"Conjunctivitis":50,"Sore throat":50}</t>
  </si>
  <si>
    <t>Simulation-independent parameters for Norovirus</t>
  </si>
  <si>
    <t>{"Stomach pain":100,"Vomiting":100,"Diarrhea":90,"Fever":90,"Nausea":70,"Headache":50,"Myalgia":50}</t>
  </si>
  <si>
    <t>{}</t>
  </si>
  <si>
    <t>https://www.ncbi.nlm.nih.gov/pmc/articles/PMC5851036/</t>
  </si>
  <si>
    <t>Parameters for SEIR model</t>
  </si>
  <si>
    <t>Simulation-independent parameters for Influenza</t>
  </si>
  <si>
    <t>{"Fever":100,"Cough":94,"Chills":79,"Fatigue":53,"Myalgia":45,"Sore throat":37,"Rhinorrhoea":30,"Headache":25,"Vomiting":10}</t>
  </si>
  <si>
    <t>{"Dyspnea":65,"Pneumonia":50,"Acute respiratory distress syndrome":5}</t>
  </si>
  <si>
    <t>Simulation-independent parameters for Staphylococcus aureus</t>
  </si>
  <si>
    <t>{"Fever":70,"Skin bumps":100, "Skin abscess": 25,"Headache":50,"Myalgia":10}</t>
  </si>
  <si>
    <t>{"Skin abscess": 100,"Fever":100,"Internal infection":25}</t>
  </si>
  <si>
    <t>https://royalsocietypublishing.org/doi/10.1098/rsos.172341</t>
  </si>
  <si>
    <t>https://journals.plos.org/ploscompbiol/article?id=10.1371/journal.pcbi.1003328</t>
  </si>
  <si>
    <t>https://tbiomed.biomedcentral.com/articles/10.1186/1742-4682-9-25</t>
  </si>
  <si>
    <t>Simulation-independent parameters for novel virus X</t>
  </si>
  <si>
    <t>Simulation constrains and social mixing parameters</t>
  </si>
  <si>
    <t>%</t>
  </si>
  <si>
    <t>HELPER VALUE R0 scaled (do not overwrite)</t>
  </si>
  <si>
    <t>Number of consecutive infections during simulation</t>
  </si>
  <si>
    <t>Conversion constant (sim-time-unit-to-sim-step)</t>
  </si>
  <si>
    <t>Percentage of target population using the OO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</si>
</sst>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1" applyAlignment="1"/>
    <xf numFmtId="0" fontId="2" fillId="8" borderId="0" xfId="0" applyFont="1" applyFill="1"/>
    <xf numFmtId="0" fontId="2" fillId="9" borderId="0" xfId="0" applyFont="1" applyFill="1"/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4" fillId="0" borderId="0" xfId="1" applyAlignment="1">
      <alignment vertical="top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1"/>
    <xf numFmtId="0" fontId="2" fillId="3" borderId="0" xfId="0" applyFont="1" applyFill="1" applyAlignment="1">
      <alignment horizontal="left"/>
    </xf>
    <xf numFmtId="0" fontId="0" fillId="8" borderId="0" xfId="0" applyFill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3330831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drxiv.org/content/10.1101/2022.06.17.22276538v2.full.pdf" TargetMode="External"/><Relationship Id="rId1" Type="http://schemas.openxmlformats.org/officeDocument/2006/relationships/hyperlink" Target="https://journals.plos.org/plosone/article?id=10.1371/journal.pone.005094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drxiv.org/content/10.1101/2022.06.17.22276538v2.full.pdf" TargetMode="External"/><Relationship Id="rId1" Type="http://schemas.openxmlformats.org/officeDocument/2006/relationships/hyperlink" Target="https://journals.plos.org/plosone/article?id=10.1371/journal.pone.00509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6"/>
  <sheetViews>
    <sheetView tabSelected="1" zoomScale="149" zoomScaleNormal="149" workbookViewId="0">
      <selection activeCell="E14" sqref="E14"/>
    </sheetView>
  </sheetViews>
  <sheetFormatPr baseColWidth="10" defaultColWidth="14.5" defaultRowHeight="15.75" customHeight="1" x14ac:dyDescent="0.15"/>
  <cols>
    <col min="1" max="1" width="4" customWidth="1"/>
    <col min="2" max="2" width="49.6640625" customWidth="1"/>
    <col min="4" max="4" width="7.6640625" customWidth="1"/>
    <col min="5" max="5" width="41" customWidth="1"/>
    <col min="6" max="6" width="18.5" customWidth="1"/>
    <col min="7" max="7" width="30.1640625" customWidth="1"/>
    <col min="8" max="8" width="21.33203125" customWidth="1"/>
  </cols>
  <sheetData>
    <row r="1" spans="1:27" ht="15.75" customHeight="1" x14ac:dyDescent="0.15">
      <c r="A1" s="1"/>
      <c r="B1" s="22" t="s">
        <v>0</v>
      </c>
      <c r="C1" s="21"/>
      <c r="D1" s="3"/>
      <c r="E1" s="4" t="s">
        <v>98</v>
      </c>
      <c r="F1" s="5"/>
      <c r="G1" s="5"/>
      <c r="H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1"/>
      <c r="C2" s="20"/>
      <c r="D2" s="3"/>
      <c r="E2" s="5"/>
      <c r="F2" s="5"/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 t="s">
        <v>13</v>
      </c>
      <c r="B3" s="21" t="s">
        <v>12</v>
      </c>
      <c r="C3" s="20">
        <v>7</v>
      </c>
      <c r="D3" s="3"/>
      <c r="E3" s="5" t="s">
        <v>72</v>
      </c>
      <c r="F3" s="5">
        <v>2</v>
      </c>
      <c r="G3" s="5"/>
      <c r="H3" s="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 t="s">
        <v>13</v>
      </c>
      <c r="B4" s="21" t="s">
        <v>1</v>
      </c>
      <c r="C4" s="30">
        <v>0.5</v>
      </c>
      <c r="D4" s="3"/>
      <c r="E4" s="5" t="s">
        <v>78</v>
      </c>
      <c r="F4" s="5" t="s">
        <v>77</v>
      </c>
      <c r="G4" s="6">
        <v>60</v>
      </c>
      <c r="H4" s="5" t="s">
        <v>74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 t="s">
        <v>13</v>
      </c>
      <c r="B5" s="21" t="s">
        <v>2</v>
      </c>
      <c r="C5" s="20">
        <v>0.1</v>
      </c>
      <c r="D5" s="3"/>
      <c r="E5" s="5"/>
      <c r="F5" s="5"/>
      <c r="G5" s="5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 t="s">
        <v>13</v>
      </c>
      <c r="B6" s="21" t="s">
        <v>3</v>
      </c>
      <c r="C6" s="30">
        <v>1.4999999999999999E-2</v>
      </c>
      <c r="D6" s="3"/>
      <c r="E6" s="5" t="s">
        <v>101</v>
      </c>
      <c r="F6" s="5">
        <v>2</v>
      </c>
      <c r="G6" s="5"/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 t="s">
        <v>13</v>
      </c>
      <c r="B7" s="21" t="s">
        <v>4</v>
      </c>
      <c r="C7" s="20">
        <v>2</v>
      </c>
      <c r="D7" s="3"/>
      <c r="E7" s="5"/>
      <c r="F7" s="5"/>
      <c r="G7" s="5"/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 t="s">
        <v>13</v>
      </c>
      <c r="B8" s="21" t="s">
        <v>5</v>
      </c>
      <c r="C8" s="20">
        <v>3</v>
      </c>
      <c r="D8" s="3"/>
      <c r="E8" s="5" t="s">
        <v>7</v>
      </c>
      <c r="F8" s="5"/>
      <c r="G8" s="5"/>
      <c r="H8" s="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 t="s">
        <v>13</v>
      </c>
      <c r="B9" s="21" t="s">
        <v>6</v>
      </c>
      <c r="C9" s="20">
        <v>1</v>
      </c>
      <c r="D9" s="3"/>
      <c r="E9" s="6" t="s">
        <v>9</v>
      </c>
      <c r="F9" s="5">
        <v>5</v>
      </c>
      <c r="G9" s="5"/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 t="s">
        <v>13</v>
      </c>
      <c r="B10" s="21" t="s">
        <v>8</v>
      </c>
      <c r="C10" s="20">
        <v>1</v>
      </c>
      <c r="D10" s="3"/>
      <c r="E10" s="6" t="s">
        <v>11</v>
      </c>
      <c r="F10" s="5">
        <v>1</v>
      </c>
      <c r="G10" s="5" t="s">
        <v>76</v>
      </c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 t="s">
        <v>13</v>
      </c>
      <c r="B11" s="21" t="s">
        <v>10</v>
      </c>
      <c r="C11" s="20">
        <v>1</v>
      </c>
      <c r="D11" s="3"/>
      <c r="E11" s="6"/>
      <c r="F11" s="5"/>
      <c r="G11" s="5"/>
      <c r="H11" s="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1"/>
      <c r="C12" s="20"/>
      <c r="D12" s="3"/>
      <c r="E12" s="29" t="s">
        <v>70</v>
      </c>
      <c r="F12" s="5">
        <v>1</v>
      </c>
      <c r="G12" s="5" t="s">
        <v>76</v>
      </c>
      <c r="H12" s="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 t="s">
        <v>13</v>
      </c>
      <c r="B13" s="21" t="s">
        <v>20</v>
      </c>
      <c r="C13" s="20">
        <v>0.3</v>
      </c>
      <c r="D13" s="3"/>
      <c r="E13" s="29" t="s">
        <v>103</v>
      </c>
      <c r="F13" s="5">
        <v>100</v>
      </c>
      <c r="G13" s="5" t="s">
        <v>99</v>
      </c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 t="s">
        <v>13</v>
      </c>
      <c r="B14" s="21" t="s">
        <v>14</v>
      </c>
      <c r="C14" s="20">
        <v>0.6</v>
      </c>
      <c r="D14" s="3"/>
      <c r="E14" s="29" t="s">
        <v>102</v>
      </c>
      <c r="F14" s="5">
        <f>G4*60/F19</f>
        <v>1800</v>
      </c>
      <c r="G14" s="5"/>
      <c r="H14" s="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2" t="s">
        <v>13</v>
      </c>
      <c r="B15" s="20" t="s">
        <v>15</v>
      </c>
      <c r="C15" s="20">
        <v>0.4</v>
      </c>
      <c r="D15" s="3"/>
      <c r="F15" s="2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8" t="s">
        <v>13</v>
      </c>
      <c r="B16" s="23" t="s">
        <v>17</v>
      </c>
      <c r="C16" s="20">
        <v>0.6</v>
      </c>
      <c r="D16" s="3"/>
      <c r="E16" s="7" t="s">
        <v>16</v>
      </c>
      <c r="F16" s="7"/>
      <c r="G16" s="7"/>
      <c r="H16" s="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13</v>
      </c>
      <c r="B17" s="21" t="s">
        <v>18</v>
      </c>
      <c r="C17" s="20">
        <v>0.1</v>
      </c>
      <c r="D17" s="3"/>
      <c r="E17" s="7"/>
      <c r="F17" s="7"/>
      <c r="G17" s="7"/>
      <c r="H17" s="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/>
      <c r="B18" s="21" t="s">
        <v>73</v>
      </c>
      <c r="C18" s="20">
        <f>C5+C14+(1-C14+C14*C15)*C7</f>
        <v>1.98</v>
      </c>
      <c r="D18" s="3"/>
      <c r="E18" s="7"/>
      <c r="F18" s="7"/>
      <c r="G18" s="7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2"/>
      <c r="B19" s="21" t="s">
        <v>75</v>
      </c>
      <c r="C19" s="20">
        <f>C23*(C13*(C8-C18)+C18)</f>
        <v>0.8205312275664034</v>
      </c>
      <c r="D19" s="3"/>
      <c r="E19" s="7" t="s">
        <v>19</v>
      </c>
      <c r="F19" s="7">
        <v>2</v>
      </c>
      <c r="G19" s="7" t="s">
        <v>71</v>
      </c>
      <c r="H19" s="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2"/>
      <c r="B20" s="21" t="s">
        <v>100</v>
      </c>
      <c r="C20" s="20">
        <f>C3*(100/F13)</f>
        <v>7</v>
      </c>
      <c r="D20" s="3"/>
      <c r="E20" s="7"/>
      <c r="F20" s="7"/>
      <c r="G20" s="7"/>
      <c r="H20" s="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31"/>
      <c r="B21" s="31"/>
      <c r="C21" s="31"/>
      <c r="D21" s="3"/>
      <c r="E21" s="7"/>
      <c r="F21" s="7"/>
      <c r="G21" s="7"/>
      <c r="H21" s="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9"/>
      <c r="B22" s="9" t="s">
        <v>30</v>
      </c>
      <c r="C22" s="10"/>
      <c r="D22" s="3"/>
      <c r="E22" s="7"/>
      <c r="F22" s="7"/>
      <c r="G22" s="7"/>
      <c r="H22" s="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10" t="s">
        <v>63</v>
      </c>
      <c r="B23" s="10" t="s">
        <v>32</v>
      </c>
      <c r="C23" s="10">
        <f>F3/(F6*(C4+C13*(C8-C18)+C18))</f>
        <v>0.35893754486719309</v>
      </c>
      <c r="D23" s="3"/>
      <c r="E23" s="7"/>
      <c r="F23" s="7"/>
      <c r="G23" s="7"/>
      <c r="H23" s="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10" t="s">
        <v>63</v>
      </c>
      <c r="B24" s="10" t="s">
        <v>44</v>
      </c>
      <c r="C24" s="10">
        <f>(C20*F10)/(F12*F9*C19*F14)</f>
        <v>9.4789540196364339E-4</v>
      </c>
      <c r="D24" s="3"/>
      <c r="E24" s="7"/>
      <c r="F24" s="7"/>
      <c r="G24" s="7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10"/>
      <c r="B25" s="10" t="s">
        <v>45</v>
      </c>
      <c r="C25" s="10">
        <f>C9*C24</f>
        <v>9.4789540196364339E-4</v>
      </c>
      <c r="D25" s="3"/>
      <c r="E25" s="7"/>
      <c r="F25" s="7"/>
      <c r="G25" s="7"/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10"/>
      <c r="B26" s="10" t="s">
        <v>46</v>
      </c>
      <c r="C26" s="10">
        <f>C10*C24</f>
        <v>9.4789540196364339E-4</v>
      </c>
      <c r="D26" s="3"/>
      <c r="E26" s="7"/>
      <c r="F26" s="7"/>
      <c r="G26" s="7"/>
      <c r="H26" s="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/>
      <c r="B27" s="10" t="s">
        <v>47</v>
      </c>
      <c r="C27" s="10">
        <f>C11*C24</f>
        <v>9.4789540196364339E-4</v>
      </c>
      <c r="D27" s="3"/>
      <c r="E27" s="7"/>
      <c r="F27" s="7"/>
      <c r="G27" s="7"/>
      <c r="H27" s="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/>
      <c r="B28" s="10" t="s">
        <v>34</v>
      </c>
      <c r="C28" s="10">
        <f>C4*C23</f>
        <v>0.17946877243359655</v>
      </c>
      <c r="D28" s="3"/>
      <c r="E28" s="7"/>
      <c r="F28" s="7"/>
      <c r="G28" s="7"/>
      <c r="H28" s="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/>
      <c r="B29" s="10" t="s">
        <v>36</v>
      </c>
      <c r="C29" s="10">
        <f>C7*C23</f>
        <v>0.71787508973438618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/>
      <c r="B30" s="10" t="s">
        <v>38</v>
      </c>
      <c r="C30" s="10">
        <f>$C5*$C23</f>
        <v>3.5893754486719311E-2</v>
      </c>
      <c r="D30" s="3"/>
      <c r="E30" s="11" t="s">
        <v>31</v>
      </c>
      <c r="F30" s="12"/>
      <c r="G30" s="12"/>
      <c r="H30" s="1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/>
      <c r="B31" s="10" t="s">
        <v>40</v>
      </c>
      <c r="C31" s="10">
        <f>C6*C23</f>
        <v>5.3840631730078959E-3</v>
      </c>
      <c r="D31" s="3"/>
      <c r="E31" s="12" t="s">
        <v>33</v>
      </c>
      <c r="F31" s="12">
        <v>0.3</v>
      </c>
      <c r="G31" s="12"/>
      <c r="H31" s="1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0"/>
      <c r="B32" s="10" t="s">
        <v>42</v>
      </c>
      <c r="C32" s="10">
        <f>$C8*$C23</f>
        <v>1.0768126346015792</v>
      </c>
      <c r="D32" s="3"/>
      <c r="E32" s="12" t="s">
        <v>35</v>
      </c>
      <c r="F32" s="12">
        <f>$F31/($F3*$F14*60/$F19)</f>
        <v>2.7777777777777775E-6</v>
      </c>
      <c r="G32" s="12"/>
      <c r="H32" s="1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10"/>
      <c r="B33" s="10" t="s">
        <v>48</v>
      </c>
      <c r="C33" s="10" t="str">
        <f>$F4</f>
        <v>hour</v>
      </c>
      <c r="D33" s="3"/>
      <c r="E33" s="12" t="s">
        <v>37</v>
      </c>
      <c r="F33" s="12">
        <v>2</v>
      </c>
      <c r="G33" s="12"/>
      <c r="H33" s="1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D34" s="3"/>
      <c r="E34" s="12" t="s">
        <v>39</v>
      </c>
      <c r="F34" s="12">
        <v>2</v>
      </c>
      <c r="G34" s="12"/>
      <c r="H34" s="1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3" t="s">
        <v>68</v>
      </c>
      <c r="D35" s="3"/>
      <c r="E35" s="12" t="s">
        <v>41</v>
      </c>
      <c r="F35" s="12">
        <v>1</v>
      </c>
      <c r="G35" s="12"/>
      <c r="H35" s="1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3" t="s">
        <v>69</v>
      </c>
      <c r="D36" s="3"/>
      <c r="E36" s="12" t="s">
        <v>43</v>
      </c>
      <c r="F36" s="12" t="s">
        <v>27</v>
      </c>
      <c r="G36" s="12"/>
      <c r="H36" s="1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13"/>
      <c r="B38" s="14" t="s">
        <v>87</v>
      </c>
      <c r="C38" s="1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3" t="s">
        <v>49</v>
      </c>
      <c r="C39" s="15">
        <f>C3/C19</f>
        <v>8.5310586176727909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3"/>
      <c r="B40" s="13" t="s">
        <v>50</v>
      </c>
      <c r="C40" s="13">
        <f>1/C19</f>
        <v>1.2187226596675416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13"/>
      <c r="B41" s="13" t="s">
        <v>51</v>
      </c>
      <c r="C41" s="13">
        <f>1/$C28</f>
        <v>5.5720000000000001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 x14ac:dyDescent="0.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 x14ac:dyDescent="0.15"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 x14ac:dyDescent="0.15"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 x14ac:dyDescent="0.15"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 x14ac:dyDescent="0.15"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 x14ac:dyDescent="0.15"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 x14ac:dyDescent="0.15"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3" x14ac:dyDescent="0.15"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08EA-5754-5141-991E-6A7AC4F2528B}">
  <dimension ref="A1:D28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59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5</v>
      </c>
    </row>
    <row r="4" spans="1:4" x14ac:dyDescent="0.15">
      <c r="A4" s="3" t="s">
        <v>1</v>
      </c>
      <c r="B4">
        <v>0.5</v>
      </c>
    </row>
    <row r="5" spans="1:4" x14ac:dyDescent="0.15">
      <c r="A5" s="3" t="s">
        <v>2</v>
      </c>
      <c r="B5" s="3">
        <v>0.2</v>
      </c>
    </row>
    <row r="6" spans="1:4" x14ac:dyDescent="0.15">
      <c r="A6" s="3" t="s">
        <v>3</v>
      </c>
      <c r="B6">
        <v>0.02</v>
      </c>
    </row>
    <row r="7" spans="1:4" x14ac:dyDescent="0.15">
      <c r="A7" s="3" t="s">
        <v>4</v>
      </c>
      <c r="B7" s="3">
        <v>0.3</v>
      </c>
    </row>
    <row r="8" spans="1:4" x14ac:dyDescent="0.15">
      <c r="A8" s="3" t="s">
        <v>5</v>
      </c>
      <c r="B8" s="3">
        <v>2.4</v>
      </c>
    </row>
    <row r="9" spans="1:4" x14ac:dyDescent="0.15">
      <c r="A9" s="3" t="s">
        <v>6</v>
      </c>
      <c r="B9" s="3">
        <v>0.5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0.3</v>
      </c>
    </row>
    <row r="14" spans="1:4" x14ac:dyDescent="0.15">
      <c r="A14" s="3" t="s">
        <v>14</v>
      </c>
      <c r="B14" s="3">
        <v>0.7</v>
      </c>
    </row>
    <row r="15" spans="1:4" x14ac:dyDescent="0.15">
      <c r="A15" s="3" t="s">
        <v>15</v>
      </c>
      <c r="B15" s="3">
        <v>0.5</v>
      </c>
    </row>
    <row r="16" spans="1:4" x14ac:dyDescent="0.15">
      <c r="A16" s="17" t="s">
        <v>17</v>
      </c>
      <c r="B16" s="3">
        <v>0.86</v>
      </c>
    </row>
    <row r="17" spans="1:2" x14ac:dyDescent="0.15">
      <c r="A17" s="3" t="s">
        <v>18</v>
      </c>
      <c r="B17" s="3">
        <v>0.7</v>
      </c>
    </row>
    <row r="19" spans="1:2" x14ac:dyDescent="0.15">
      <c r="A19" s="3" t="s">
        <v>21</v>
      </c>
      <c r="B19" s="27" t="s">
        <v>22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61</v>
      </c>
    </row>
    <row r="24" spans="1:2" x14ac:dyDescent="0.15">
      <c r="A24" s="3" t="s">
        <v>28</v>
      </c>
      <c r="B24" s="3">
        <v>3</v>
      </c>
    </row>
    <row r="25" spans="1:2" x14ac:dyDescent="0.15">
      <c r="A25" s="3" t="s">
        <v>29</v>
      </c>
      <c r="B25" s="3" t="s">
        <v>62</v>
      </c>
    </row>
    <row r="27" spans="1:2" x14ac:dyDescent="0.15">
      <c r="A27" s="16" t="s">
        <v>64</v>
      </c>
    </row>
    <row r="28" spans="1:2" x14ac:dyDescent="0.15">
      <c r="A28" s="28" t="s">
        <v>60</v>
      </c>
    </row>
  </sheetData>
  <hyperlinks>
    <hyperlink ref="A28" r:id="rId1" xr:uid="{CAF2C5BB-D648-5D40-A1C6-076D828A71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31AB-CE15-5A4C-ABE2-DA91D162E67B}">
  <dimension ref="A1:D28"/>
  <sheetViews>
    <sheetView zoomScale="145" zoomScaleNormal="145" workbookViewId="0">
      <selection activeCell="B23" sqref="B23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58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5</v>
      </c>
    </row>
    <row r="4" spans="1:4" x14ac:dyDescent="0.15">
      <c r="A4" s="3" t="s">
        <v>1</v>
      </c>
      <c r="B4">
        <v>6.25E-2</v>
      </c>
    </row>
    <row r="5" spans="1:4" x14ac:dyDescent="0.15">
      <c r="A5" s="3" t="s">
        <v>2</v>
      </c>
      <c r="B5" s="3">
        <v>0.125</v>
      </c>
    </row>
    <row r="6" spans="1:4" x14ac:dyDescent="0.15">
      <c r="A6" s="3" t="s">
        <v>3</v>
      </c>
      <c r="B6">
        <v>4.2000000000000003E-2</v>
      </c>
    </row>
    <row r="7" spans="1:4" x14ac:dyDescent="0.15">
      <c r="A7" s="3" t="s">
        <v>4</v>
      </c>
      <c r="B7" s="3">
        <v>1.5</v>
      </c>
    </row>
    <row r="8" spans="1:4" x14ac:dyDescent="0.15">
      <c r="A8" s="3" t="s">
        <v>5</v>
      </c>
      <c r="B8" s="3">
        <v>0.83</v>
      </c>
    </row>
    <row r="9" spans="1:4" x14ac:dyDescent="0.15">
      <c r="A9" s="3" t="s">
        <v>6</v>
      </c>
      <c r="B9" s="3">
        <v>0.8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1.5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0.4</v>
      </c>
    </row>
    <row r="14" spans="1:4" x14ac:dyDescent="0.15">
      <c r="A14" s="3" t="s">
        <v>14</v>
      </c>
      <c r="B14" s="3">
        <v>0.65</v>
      </c>
    </row>
    <row r="15" spans="1:4" x14ac:dyDescent="0.15">
      <c r="A15" s="3" t="s">
        <v>15</v>
      </c>
      <c r="B15" s="3">
        <v>0.3</v>
      </c>
    </row>
    <row r="16" spans="1:4" x14ac:dyDescent="0.15">
      <c r="A16" s="17" t="s">
        <v>17</v>
      </c>
      <c r="B16" s="3">
        <v>0.95</v>
      </c>
    </row>
    <row r="17" spans="1:2" x14ac:dyDescent="0.15">
      <c r="A17" s="3" t="s">
        <v>18</v>
      </c>
      <c r="B17" s="3">
        <v>0.83</v>
      </c>
    </row>
    <row r="19" spans="1:2" x14ac:dyDescent="0.15">
      <c r="A19" s="3" t="s">
        <v>21</v>
      </c>
      <c r="B19" s="27" t="s">
        <v>22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52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53</v>
      </c>
    </row>
    <row r="27" spans="1:2" x14ac:dyDescent="0.15">
      <c r="A27" s="16"/>
    </row>
    <row r="28" spans="1:2" x14ac:dyDescent="0.15">
      <c r="A28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32E5-5A8B-7C4F-887F-BF1E9B9551E4}">
  <dimension ref="A1:D30"/>
  <sheetViews>
    <sheetView topLeftCell="D1"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55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2</v>
      </c>
    </row>
    <row r="4" spans="1:4" x14ac:dyDescent="0.15">
      <c r="A4" s="3" t="s">
        <v>1</v>
      </c>
      <c r="B4">
        <v>0.3</v>
      </c>
    </row>
    <row r="5" spans="1:4" x14ac:dyDescent="0.15">
      <c r="A5" s="3" t="s">
        <v>2</v>
      </c>
      <c r="B5" s="3">
        <v>0.2</v>
      </c>
    </row>
    <row r="6" spans="1:4" x14ac:dyDescent="0.15">
      <c r="A6" s="3" t="s">
        <v>3</v>
      </c>
      <c r="B6">
        <v>0.1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0.5</v>
      </c>
    </row>
    <row r="9" spans="1:4" x14ac:dyDescent="0.15">
      <c r="A9" s="3" t="s">
        <v>6</v>
      </c>
      <c r="B9" s="3">
        <v>0.9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2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0.1</v>
      </c>
    </row>
    <row r="14" spans="1:4" x14ac:dyDescent="0.15">
      <c r="A14" s="3" t="s">
        <v>14</v>
      </c>
      <c r="B14" s="3">
        <v>0.3</v>
      </c>
    </row>
    <row r="15" spans="1:4" x14ac:dyDescent="0.15">
      <c r="A15" s="3" t="s">
        <v>15</v>
      </c>
      <c r="B15" s="3">
        <v>0.7</v>
      </c>
    </row>
    <row r="16" spans="1:4" x14ac:dyDescent="0.15">
      <c r="A16" s="17" t="s">
        <v>17</v>
      </c>
      <c r="B16" s="3">
        <v>0.8</v>
      </c>
    </row>
    <row r="17" spans="1:2" x14ac:dyDescent="0.15">
      <c r="A17" s="3" t="s">
        <v>18</v>
      </c>
      <c r="B17" s="3">
        <v>0.4</v>
      </c>
    </row>
    <row r="19" spans="1:2" x14ac:dyDescent="0.15">
      <c r="A19" s="3" t="s">
        <v>21</v>
      </c>
      <c r="B19" s="27" t="s">
        <v>54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57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56</v>
      </c>
    </row>
    <row r="27" spans="1:2" x14ac:dyDescent="0.15">
      <c r="A27" s="16" t="s">
        <v>64</v>
      </c>
    </row>
    <row r="28" spans="1:2" x14ac:dyDescent="0.15">
      <c r="A28" s="28" t="s">
        <v>67</v>
      </c>
    </row>
    <row r="29" spans="1:2" x14ac:dyDescent="0.15">
      <c r="A29" s="28" t="s">
        <v>65</v>
      </c>
    </row>
    <row r="30" spans="1:2" x14ac:dyDescent="0.15">
      <c r="A30" s="28" t="s">
        <v>66</v>
      </c>
    </row>
  </sheetData>
  <hyperlinks>
    <hyperlink ref="A29" r:id="rId1" xr:uid="{1DCDBB71-3F34-E24B-933A-39B347B8A0D2}"/>
    <hyperlink ref="A30" r:id="rId2" xr:uid="{406B637C-458D-FF43-822A-518B19E2980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25E9-80DD-4F46-A150-0D1211E7E472}">
  <dimension ref="A1:D30"/>
  <sheetViews>
    <sheetView topLeftCell="B2" zoomScale="145" zoomScaleNormal="145" workbookViewId="0">
      <selection activeCell="B8" sqref="B8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79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17</v>
      </c>
    </row>
    <row r="4" spans="1:4" x14ac:dyDescent="0.15">
      <c r="A4" s="3" t="s">
        <v>1</v>
      </c>
      <c r="B4">
        <v>5</v>
      </c>
    </row>
    <row r="5" spans="1:4" x14ac:dyDescent="0.15">
      <c r="A5" s="3" t="s">
        <v>2</v>
      </c>
      <c r="B5" s="3">
        <v>1</v>
      </c>
    </row>
    <row r="6" spans="1:4" x14ac:dyDescent="0.15">
      <c r="A6" s="3" t="s">
        <v>3</v>
      </c>
      <c r="B6">
        <v>0.5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0</v>
      </c>
    </row>
    <row r="9" spans="1:4" x14ac:dyDescent="0.15">
      <c r="A9" s="3" t="s">
        <v>6</v>
      </c>
      <c r="B9" s="3">
        <v>1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</v>
      </c>
    </row>
    <row r="14" spans="1:4" x14ac:dyDescent="0.15">
      <c r="A14" s="3" t="s">
        <v>14</v>
      </c>
      <c r="B14" s="3">
        <v>1</v>
      </c>
    </row>
    <row r="15" spans="1:4" x14ac:dyDescent="0.15">
      <c r="A15" s="3" t="s">
        <v>15</v>
      </c>
      <c r="B15" s="3">
        <v>1</v>
      </c>
    </row>
    <row r="16" spans="1:4" x14ac:dyDescent="0.15">
      <c r="A16" s="17" t="s">
        <v>17</v>
      </c>
      <c r="B16" s="3">
        <v>0</v>
      </c>
    </row>
    <row r="17" spans="1:2" x14ac:dyDescent="0.15">
      <c r="A17" s="3" t="s">
        <v>18</v>
      </c>
      <c r="B17" s="3">
        <v>0.98</v>
      </c>
    </row>
    <row r="19" spans="1:2" x14ac:dyDescent="0.15">
      <c r="A19" s="3" t="s">
        <v>21</v>
      </c>
      <c r="B19" s="27" t="s">
        <v>80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81</v>
      </c>
    </row>
    <row r="24" spans="1:2" x14ac:dyDescent="0.15">
      <c r="A24" s="3" t="s">
        <v>28</v>
      </c>
      <c r="B24" s="3">
        <v>3</v>
      </c>
    </row>
    <row r="25" spans="1:2" x14ac:dyDescent="0.15">
      <c r="A25" s="3" t="s">
        <v>29</v>
      </c>
      <c r="B25" s="3" t="s">
        <v>82</v>
      </c>
    </row>
    <row r="27" spans="1:2" x14ac:dyDescent="0.15">
      <c r="A27" s="16" t="s">
        <v>64</v>
      </c>
    </row>
    <row r="28" spans="1:2" x14ac:dyDescent="0.15">
      <c r="A28" s="28" t="s">
        <v>67</v>
      </c>
    </row>
    <row r="29" spans="1:2" x14ac:dyDescent="0.15">
      <c r="A29" s="28" t="s">
        <v>65</v>
      </c>
    </row>
    <row r="30" spans="1:2" x14ac:dyDescent="0.15">
      <c r="A30" s="28" t="s">
        <v>66</v>
      </c>
    </row>
  </sheetData>
  <hyperlinks>
    <hyperlink ref="A29" r:id="rId1" xr:uid="{64E3294A-5CFA-9940-B4DA-4D36256FE1FA}"/>
    <hyperlink ref="A30" r:id="rId2" xr:uid="{D8A3B249-F3EE-434A-B45F-98745337E1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CC4B-0DA8-C14A-B8A7-F18D100FE9A5}">
  <dimension ref="A1:D30"/>
  <sheetViews>
    <sheetView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83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4</v>
      </c>
    </row>
    <row r="4" spans="1:4" x14ac:dyDescent="0.15">
      <c r="A4" s="3" t="s">
        <v>1</v>
      </c>
      <c r="B4">
        <v>0.8</v>
      </c>
    </row>
    <row r="5" spans="1:4" x14ac:dyDescent="0.15">
      <c r="A5" s="3" t="s">
        <v>2</v>
      </c>
      <c r="B5" s="3">
        <v>0.04</v>
      </c>
    </row>
    <row r="6" spans="1:4" x14ac:dyDescent="0.15">
      <c r="A6" s="3" t="s">
        <v>3</v>
      </c>
      <c r="B6">
        <v>0.02</v>
      </c>
    </row>
    <row r="7" spans="1:4" x14ac:dyDescent="0.15">
      <c r="A7" s="3" t="s">
        <v>4</v>
      </c>
      <c r="B7" s="3">
        <v>0</v>
      </c>
    </row>
    <row r="8" spans="1:4" x14ac:dyDescent="0.15">
      <c r="A8" s="3" t="s">
        <v>5</v>
      </c>
      <c r="B8" s="3">
        <v>2.5</v>
      </c>
    </row>
    <row r="9" spans="1:4" x14ac:dyDescent="0.15">
      <c r="A9" s="3" t="s">
        <v>6</v>
      </c>
      <c r="B9" s="3">
        <v>0.5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0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0.5</v>
      </c>
    </row>
    <row r="14" spans="1:4" x14ac:dyDescent="0.15">
      <c r="A14" s="3" t="s">
        <v>14</v>
      </c>
      <c r="B14" s="3">
        <v>1</v>
      </c>
    </row>
    <row r="15" spans="1:4" x14ac:dyDescent="0.15">
      <c r="A15" s="3" t="s">
        <v>15</v>
      </c>
      <c r="B15" s="3">
        <v>0</v>
      </c>
    </row>
    <row r="16" spans="1:4" x14ac:dyDescent="0.15">
      <c r="A16" s="17" t="s">
        <v>17</v>
      </c>
      <c r="B16" s="3">
        <v>1</v>
      </c>
    </row>
    <row r="17" spans="1:2" x14ac:dyDescent="0.15">
      <c r="A17" s="3" t="s">
        <v>18</v>
      </c>
      <c r="B17" s="3">
        <v>0</v>
      </c>
    </row>
    <row r="19" spans="1:2" x14ac:dyDescent="0.15">
      <c r="A19" s="3" t="s">
        <v>21</v>
      </c>
      <c r="B19" s="27" t="s">
        <v>54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84</v>
      </c>
    </row>
    <row r="24" spans="1:2" x14ac:dyDescent="0.15">
      <c r="A24" s="3" t="s">
        <v>28</v>
      </c>
      <c r="B24" s="3">
        <v>0</v>
      </c>
    </row>
    <row r="25" spans="1:2" x14ac:dyDescent="0.15">
      <c r="A25" s="3" t="s">
        <v>29</v>
      </c>
      <c r="B25" s="3" t="s">
        <v>85</v>
      </c>
    </row>
    <row r="27" spans="1:2" x14ac:dyDescent="0.15">
      <c r="A27" s="16" t="s">
        <v>64</v>
      </c>
    </row>
    <row r="28" spans="1:2" x14ac:dyDescent="0.15">
      <c r="A28" s="28" t="s">
        <v>86</v>
      </c>
    </row>
    <row r="29" spans="1:2" x14ac:dyDescent="0.15">
      <c r="A29" s="28"/>
    </row>
    <row r="30" spans="1:2" x14ac:dyDescent="0.15">
      <c r="A30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915A-0A31-FD43-A30E-ED6BE6895338}">
  <dimension ref="A1:D30"/>
  <sheetViews>
    <sheetView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88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3</v>
      </c>
    </row>
    <row r="4" spans="1:4" x14ac:dyDescent="0.15">
      <c r="A4" s="3" t="s">
        <v>1</v>
      </c>
      <c r="B4">
        <v>0.25</v>
      </c>
    </row>
    <row r="5" spans="1:4" x14ac:dyDescent="0.15">
      <c r="A5" s="3" t="s">
        <v>2</v>
      </c>
      <c r="B5" s="3">
        <v>0.01</v>
      </c>
    </row>
    <row r="6" spans="1:4" x14ac:dyDescent="0.15">
      <c r="A6" s="3" t="s">
        <v>3</v>
      </c>
      <c r="B6">
        <v>0.01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0.5</v>
      </c>
    </row>
    <row r="9" spans="1:4" x14ac:dyDescent="0.15">
      <c r="A9" s="3" t="s">
        <v>6</v>
      </c>
      <c r="B9" s="3">
        <v>1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0.2</v>
      </c>
    </row>
    <row r="14" spans="1:4" x14ac:dyDescent="0.15">
      <c r="A14" s="3" t="s">
        <v>14</v>
      </c>
      <c r="B14" s="3">
        <v>0.8</v>
      </c>
    </row>
    <row r="15" spans="1:4" x14ac:dyDescent="0.15">
      <c r="A15" s="3" t="s">
        <v>15</v>
      </c>
      <c r="B15" s="3">
        <v>0.1</v>
      </c>
    </row>
    <row r="16" spans="1:4" x14ac:dyDescent="0.15">
      <c r="A16" s="17" t="s">
        <v>17</v>
      </c>
      <c r="B16" s="3">
        <v>0.95</v>
      </c>
    </row>
    <row r="17" spans="1:2" x14ac:dyDescent="0.15">
      <c r="A17" s="3" t="s">
        <v>18</v>
      </c>
      <c r="B17" s="3">
        <v>0.84</v>
      </c>
    </row>
    <row r="19" spans="1:2" x14ac:dyDescent="0.15">
      <c r="A19" s="3" t="s">
        <v>21</v>
      </c>
      <c r="B19" s="27" t="s">
        <v>80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89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90</v>
      </c>
    </row>
    <row r="27" spans="1:2" x14ac:dyDescent="0.15">
      <c r="A27" s="16"/>
    </row>
    <row r="28" spans="1:2" x14ac:dyDescent="0.15">
      <c r="A28" s="28"/>
    </row>
    <row r="29" spans="1:2" x14ac:dyDescent="0.15">
      <c r="A29" s="28"/>
    </row>
    <row r="30" spans="1:2" x14ac:dyDescent="0.15">
      <c r="A30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E832-9944-D544-886B-D77EBEEF54A6}">
  <dimension ref="A1:D30"/>
  <sheetViews>
    <sheetView topLeftCell="A7" zoomScale="145" zoomScaleNormal="145" workbookViewId="0">
      <selection activeCell="C18" sqref="C18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91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3</v>
      </c>
    </row>
    <row r="4" spans="1:4" x14ac:dyDescent="0.15">
      <c r="A4" s="3" t="s">
        <v>1</v>
      </c>
      <c r="B4">
        <v>1</v>
      </c>
    </row>
    <row r="5" spans="1:4" x14ac:dyDescent="0.15">
      <c r="A5" s="3" t="s">
        <v>2</v>
      </c>
      <c r="B5" s="3">
        <v>0.14000000000000001</v>
      </c>
    </row>
    <row r="6" spans="1:4" x14ac:dyDescent="0.15">
      <c r="A6" s="3" t="s">
        <v>3</v>
      </c>
      <c r="B6">
        <v>7.0000000000000007E-2</v>
      </c>
    </row>
    <row r="7" spans="1:4" x14ac:dyDescent="0.15">
      <c r="A7" s="3" t="s">
        <v>4</v>
      </c>
      <c r="B7" s="3">
        <v>3</v>
      </c>
    </row>
    <row r="8" spans="1:4" x14ac:dyDescent="0.15">
      <c r="A8" s="3" t="s">
        <v>5</v>
      </c>
      <c r="B8" s="3">
        <v>4</v>
      </c>
    </row>
    <row r="9" spans="1:4" x14ac:dyDescent="0.15">
      <c r="A9" s="3" t="s">
        <v>6</v>
      </c>
      <c r="B9" s="3">
        <v>0.5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0.3</v>
      </c>
    </row>
    <row r="14" spans="1:4" x14ac:dyDescent="0.15">
      <c r="A14" s="3" t="s">
        <v>14</v>
      </c>
      <c r="B14" s="3">
        <v>0.5</v>
      </c>
    </row>
    <row r="15" spans="1:4" x14ac:dyDescent="0.15">
      <c r="A15" s="3" t="s">
        <v>15</v>
      </c>
      <c r="B15" s="3">
        <v>0.3</v>
      </c>
    </row>
    <row r="16" spans="1:4" x14ac:dyDescent="0.15">
      <c r="A16" s="17" t="s">
        <v>17</v>
      </c>
      <c r="B16" s="3">
        <v>0.91</v>
      </c>
    </row>
    <row r="17" spans="1:2" x14ac:dyDescent="0.15">
      <c r="A17" s="3" t="s">
        <v>18</v>
      </c>
      <c r="B17" s="3">
        <v>0.71</v>
      </c>
    </row>
    <row r="19" spans="1:2" x14ac:dyDescent="0.15">
      <c r="A19" s="3" t="s">
        <v>21</v>
      </c>
      <c r="B19" s="27" t="s">
        <v>54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92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93</v>
      </c>
    </row>
    <row r="27" spans="1:2" x14ac:dyDescent="0.15">
      <c r="A27" s="16" t="s">
        <v>64</v>
      </c>
    </row>
    <row r="28" spans="1:2" x14ac:dyDescent="0.15">
      <c r="A28" s="28" t="s">
        <v>94</v>
      </c>
    </row>
    <row r="29" spans="1:2" x14ac:dyDescent="0.15">
      <c r="A29" s="28" t="s">
        <v>95</v>
      </c>
    </row>
    <row r="30" spans="1:2" x14ac:dyDescent="0.15">
      <c r="A30" s="28" t="s"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3D12-1968-714F-854F-7AA72F889577}">
  <dimension ref="A1:D30"/>
  <sheetViews>
    <sheetView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97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7</v>
      </c>
    </row>
    <row r="4" spans="1:4" x14ac:dyDescent="0.15">
      <c r="A4" s="3" t="s">
        <v>1</v>
      </c>
      <c r="B4">
        <v>0.5</v>
      </c>
    </row>
    <row r="5" spans="1:4" x14ac:dyDescent="0.15">
      <c r="A5" s="3" t="s">
        <v>2</v>
      </c>
      <c r="B5" s="3">
        <v>0.1</v>
      </c>
    </row>
    <row r="6" spans="1:4" x14ac:dyDescent="0.15">
      <c r="A6" s="3" t="s">
        <v>3</v>
      </c>
      <c r="B6">
        <v>1.4999999999999999E-2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3</v>
      </c>
    </row>
    <row r="9" spans="1:4" x14ac:dyDescent="0.15">
      <c r="A9" s="3" t="s">
        <v>6</v>
      </c>
      <c r="B9" s="3">
        <v>1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0.3</v>
      </c>
    </row>
    <row r="14" spans="1:4" x14ac:dyDescent="0.15">
      <c r="A14" s="3" t="s">
        <v>14</v>
      </c>
      <c r="B14" s="3">
        <v>0.6</v>
      </c>
    </row>
    <row r="15" spans="1:4" x14ac:dyDescent="0.15">
      <c r="A15" s="3" t="s">
        <v>15</v>
      </c>
      <c r="B15" s="3">
        <v>0.4</v>
      </c>
    </row>
    <row r="16" spans="1:4" x14ac:dyDescent="0.15">
      <c r="A16" s="17" t="s">
        <v>17</v>
      </c>
      <c r="B16" s="3">
        <v>0.6</v>
      </c>
    </row>
    <row r="17" spans="1:2" x14ac:dyDescent="0.15">
      <c r="A17" s="3" t="s">
        <v>18</v>
      </c>
      <c r="B17" s="3">
        <v>0.1</v>
      </c>
    </row>
    <row r="19" spans="1:2" x14ac:dyDescent="0.15">
      <c r="A19" s="3" t="s">
        <v>21</v>
      </c>
      <c r="B19" s="27" t="s">
        <v>22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57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56</v>
      </c>
    </row>
    <row r="27" spans="1:2" x14ac:dyDescent="0.15">
      <c r="A27" s="16"/>
    </row>
    <row r="28" spans="1:2" x14ac:dyDescent="0.15">
      <c r="A28" s="28"/>
    </row>
    <row r="29" spans="1:2" x14ac:dyDescent="0.15">
      <c r="A29" s="28"/>
    </row>
    <row r="30" spans="1:2" x14ac:dyDescent="0.15">
      <c r="A30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EPI Calculation Formulas</vt:lpstr>
      <vt:lpstr>TB</vt:lpstr>
      <vt:lpstr>COVID</vt:lpstr>
      <vt:lpstr>Marburg</vt:lpstr>
      <vt:lpstr>Measles</vt:lpstr>
      <vt:lpstr>Norovirus</vt:lpstr>
      <vt:lpstr>Influenza</vt:lpstr>
      <vt:lpstr>Stap</vt:lpstr>
      <vt:lpstr>Disease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Colubri, Andres</cp:lastModifiedBy>
  <dcterms:created xsi:type="dcterms:W3CDTF">2023-11-17T22:53:27Z</dcterms:created>
  <dcterms:modified xsi:type="dcterms:W3CDTF">2024-07-21T21:39:41Z</dcterms:modified>
</cp:coreProperties>
</file>