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ccarrano_umassd_edu/Documents/Desktop/ASAP/BFT/"/>
    </mc:Choice>
  </mc:AlternateContent>
  <xr:revisionPtr revIDLastSave="0" documentId="13_ncr:1_{2B009914-1504-4F7E-BEB2-07D3CA1383B6}" xr6:coauthVersionLast="47" xr6:coauthVersionMax="47" xr10:uidLastSave="{00000000-0000-0000-0000-000000000000}"/>
  <bookViews>
    <workbookView xWindow="-108" yWindow="-108" windowWidth="23256" windowHeight="12576" xr2:uid="{1193CB2E-B878-4BCE-A9A6-B122D6E7E1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4" i="1" l="1"/>
  <c r="AM65" i="1"/>
  <c r="AM67" i="1"/>
  <c r="AM69" i="1"/>
  <c r="AM71" i="1"/>
  <c r="AM73" i="1"/>
  <c r="AL65" i="1"/>
  <c r="AL67" i="1"/>
  <c r="AL69" i="1"/>
  <c r="AL71" i="1"/>
  <c r="AL73" i="1"/>
  <c r="AB69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" i="1"/>
  <c r="AG58" i="1" l="1"/>
  <c r="AA58" i="1" l="1"/>
  <c r="AF58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5" i="1"/>
  <c r="N57" i="1"/>
  <c r="Z57" i="1" s="1"/>
  <c r="AQ57" i="1" s="1"/>
  <c r="N56" i="1"/>
  <c r="Z56" i="1" s="1"/>
  <c r="AQ56" i="1" s="1"/>
  <c r="N55" i="1"/>
  <c r="Z55" i="1" s="1"/>
  <c r="AQ55" i="1" s="1"/>
  <c r="N54" i="1"/>
  <c r="Z54" i="1" s="1"/>
  <c r="N53" i="1"/>
  <c r="Z53" i="1" s="1"/>
  <c r="N52" i="1"/>
  <c r="Z52" i="1" s="1"/>
  <c r="AQ52" i="1" s="1"/>
  <c r="N51" i="1"/>
  <c r="Z51" i="1" s="1"/>
  <c r="AQ51" i="1" s="1"/>
  <c r="N50" i="1"/>
  <c r="Z50" i="1" s="1"/>
  <c r="N49" i="1"/>
  <c r="Z49" i="1" s="1"/>
  <c r="AQ49" i="1" s="1"/>
  <c r="N48" i="1"/>
  <c r="Z48" i="1" s="1"/>
  <c r="AQ48" i="1" s="1"/>
  <c r="N47" i="1"/>
  <c r="Z47" i="1" s="1"/>
  <c r="AQ47" i="1" s="1"/>
  <c r="N46" i="1"/>
  <c r="Z46" i="1" s="1"/>
  <c r="N45" i="1"/>
  <c r="Z45" i="1" s="1"/>
  <c r="N44" i="1"/>
  <c r="Z44" i="1" s="1"/>
  <c r="AQ44" i="1" s="1"/>
  <c r="N43" i="1"/>
  <c r="Z43" i="1" s="1"/>
  <c r="AQ43" i="1" s="1"/>
  <c r="N42" i="1"/>
  <c r="Z42" i="1" s="1"/>
  <c r="N41" i="1"/>
  <c r="Z41" i="1" s="1"/>
  <c r="AQ41" i="1" s="1"/>
  <c r="N40" i="1"/>
  <c r="Z40" i="1" s="1"/>
  <c r="AQ40" i="1" s="1"/>
  <c r="N39" i="1"/>
  <c r="Z39" i="1" s="1"/>
  <c r="AQ39" i="1" s="1"/>
  <c r="N38" i="1"/>
  <c r="Z38" i="1" s="1"/>
  <c r="N37" i="1"/>
  <c r="Z37" i="1" s="1"/>
  <c r="N36" i="1"/>
  <c r="Z36" i="1" s="1"/>
  <c r="AQ36" i="1" s="1"/>
  <c r="N35" i="1"/>
  <c r="Z35" i="1" s="1"/>
  <c r="AQ35" i="1" s="1"/>
  <c r="N34" i="1"/>
  <c r="Z34" i="1" s="1"/>
  <c r="N33" i="1"/>
  <c r="Z33" i="1" s="1"/>
  <c r="AQ33" i="1" s="1"/>
  <c r="N32" i="1"/>
  <c r="Z32" i="1" s="1"/>
  <c r="AQ32" i="1" s="1"/>
  <c r="N31" i="1"/>
  <c r="Z31" i="1" s="1"/>
  <c r="AQ31" i="1" s="1"/>
  <c r="N30" i="1"/>
  <c r="Z30" i="1" s="1"/>
  <c r="N29" i="1"/>
  <c r="Z29" i="1" s="1"/>
  <c r="N28" i="1"/>
  <c r="Z28" i="1" s="1"/>
  <c r="AQ28" i="1" s="1"/>
  <c r="N27" i="1"/>
  <c r="Z27" i="1" s="1"/>
  <c r="AQ27" i="1" s="1"/>
  <c r="N26" i="1"/>
  <c r="Z26" i="1" s="1"/>
  <c r="N25" i="1"/>
  <c r="Z25" i="1" s="1"/>
  <c r="AQ25" i="1" s="1"/>
  <c r="N24" i="1"/>
  <c r="Z24" i="1" s="1"/>
  <c r="AQ24" i="1" s="1"/>
  <c r="N23" i="1"/>
  <c r="Z23" i="1" s="1"/>
  <c r="AQ23" i="1" s="1"/>
  <c r="N22" i="1"/>
  <c r="Z22" i="1" s="1"/>
  <c r="N21" i="1"/>
  <c r="Z21" i="1" s="1"/>
  <c r="N20" i="1"/>
  <c r="Z20" i="1" s="1"/>
  <c r="AQ20" i="1" s="1"/>
  <c r="N19" i="1"/>
  <c r="Z19" i="1" s="1"/>
  <c r="AQ19" i="1" s="1"/>
  <c r="N18" i="1"/>
  <c r="Z18" i="1" s="1"/>
  <c r="N17" i="1"/>
  <c r="Z17" i="1" s="1"/>
  <c r="AQ17" i="1" s="1"/>
  <c r="N16" i="1"/>
  <c r="Z16" i="1" s="1"/>
  <c r="AQ16" i="1" s="1"/>
  <c r="N15" i="1"/>
  <c r="Z15" i="1" s="1"/>
  <c r="AQ15" i="1" s="1"/>
  <c r="N14" i="1"/>
  <c r="Z14" i="1" s="1"/>
  <c r="N13" i="1"/>
  <c r="Z13" i="1" s="1"/>
  <c r="N12" i="1"/>
  <c r="Z12" i="1" s="1"/>
  <c r="AQ12" i="1" s="1"/>
  <c r="N11" i="1"/>
  <c r="Z11" i="1" s="1"/>
  <c r="AQ11" i="1" s="1"/>
  <c r="N10" i="1"/>
  <c r="Z10" i="1" s="1"/>
  <c r="AQ10" i="1" s="1"/>
  <c r="N9" i="1"/>
  <c r="Z9" i="1" s="1"/>
  <c r="AQ9" i="1" s="1"/>
  <c r="N8" i="1"/>
  <c r="Z8" i="1" s="1"/>
  <c r="AQ8" i="1" s="1"/>
  <c r="N7" i="1"/>
  <c r="Z7" i="1" s="1"/>
  <c r="AQ7" i="1" s="1"/>
  <c r="N6" i="1"/>
  <c r="Z6" i="1" s="1"/>
  <c r="AQ6" i="1" s="1"/>
  <c r="N5" i="1"/>
  <c r="Z5" i="1" s="1"/>
  <c r="AQ5" i="1" s="1"/>
  <c r="AQ18" i="1" l="1"/>
  <c r="AQ26" i="1"/>
  <c r="AQ34" i="1"/>
  <c r="AQ42" i="1"/>
  <c r="AQ50" i="1"/>
  <c r="AQ13" i="1"/>
  <c r="AQ29" i="1"/>
  <c r="AQ37" i="1"/>
  <c r="AQ45" i="1"/>
  <c r="AQ53" i="1"/>
  <c r="AQ21" i="1"/>
  <c r="AQ14" i="1"/>
  <c r="AQ22" i="1"/>
  <c r="AQ30" i="1"/>
  <c r="AQ38" i="1"/>
  <c r="AQ46" i="1"/>
  <c r="AQ54" i="1"/>
  <c r="AI31" i="1"/>
  <c r="AI39" i="1"/>
  <c r="AI47" i="1"/>
  <c r="AI55" i="1"/>
  <c r="AI21" i="1"/>
  <c r="AI29" i="1"/>
  <c r="AI54" i="1"/>
  <c r="AI37" i="1"/>
  <c r="AI45" i="1"/>
  <c r="AI53" i="1"/>
  <c r="AH7" i="1"/>
  <c r="AI7" i="1"/>
  <c r="AJ7" i="1"/>
  <c r="AH8" i="1"/>
  <c r="AI8" i="1"/>
  <c r="AJ8" i="1"/>
  <c r="AH16" i="1"/>
  <c r="AI16" i="1"/>
  <c r="AH24" i="1"/>
  <c r="AI24" i="1"/>
  <c r="AH32" i="1"/>
  <c r="AI32" i="1"/>
  <c r="AH40" i="1"/>
  <c r="AI40" i="1"/>
  <c r="AH48" i="1"/>
  <c r="AI48" i="1"/>
  <c r="AH56" i="1"/>
  <c r="AI56" i="1"/>
  <c r="AH57" i="1"/>
  <c r="AI57" i="1"/>
  <c r="AH10" i="1"/>
  <c r="AI10" i="1"/>
  <c r="AJ10" i="1"/>
  <c r="AH18" i="1"/>
  <c r="AI18" i="1"/>
  <c r="AH26" i="1"/>
  <c r="AI26" i="1"/>
  <c r="AH34" i="1"/>
  <c r="AI34" i="1"/>
  <c r="AH42" i="1"/>
  <c r="AI42" i="1"/>
  <c r="AH50" i="1"/>
  <c r="AI50" i="1"/>
  <c r="AH25" i="1"/>
  <c r="AI25" i="1"/>
  <c r="AH41" i="1"/>
  <c r="AI41" i="1"/>
  <c r="AH19" i="1"/>
  <c r="AI19" i="1"/>
  <c r="AH27" i="1"/>
  <c r="AI27" i="1"/>
  <c r="AH35" i="1"/>
  <c r="AI35" i="1"/>
  <c r="AH43" i="1"/>
  <c r="AI43" i="1"/>
  <c r="AH51" i="1"/>
  <c r="AI51" i="1"/>
  <c r="AH15" i="1"/>
  <c r="AI15" i="1"/>
  <c r="AH17" i="1"/>
  <c r="AI17" i="1"/>
  <c r="AH49" i="1"/>
  <c r="AI49" i="1"/>
  <c r="AI11" i="1"/>
  <c r="AJ11" i="1"/>
  <c r="AH12" i="1"/>
  <c r="AI12" i="1"/>
  <c r="AH20" i="1"/>
  <c r="AI20" i="1"/>
  <c r="AH28" i="1"/>
  <c r="AI28" i="1"/>
  <c r="AH36" i="1"/>
  <c r="AI36" i="1"/>
  <c r="AH44" i="1"/>
  <c r="AI44" i="1"/>
  <c r="AH52" i="1"/>
  <c r="AI52" i="1"/>
  <c r="AH23" i="1"/>
  <c r="AI23" i="1"/>
  <c r="AH9" i="1"/>
  <c r="AI9" i="1"/>
  <c r="AJ9" i="1"/>
  <c r="AH33" i="1"/>
  <c r="AI33" i="1"/>
  <c r="AJ5" i="1"/>
  <c r="AI5" i="1"/>
  <c r="AI13" i="1"/>
  <c r="AH6" i="1"/>
  <c r="AI6" i="1"/>
  <c r="AJ6" i="1"/>
  <c r="AH14" i="1"/>
  <c r="AI14" i="1"/>
  <c r="AH22" i="1"/>
  <c r="AI22" i="1"/>
  <c r="AH30" i="1"/>
  <c r="AI30" i="1"/>
  <c r="AH38" i="1"/>
  <c r="AI38" i="1"/>
  <c r="AH46" i="1"/>
  <c r="AI46" i="1"/>
  <c r="AH31" i="1"/>
  <c r="AH39" i="1"/>
  <c r="AH47" i="1"/>
  <c r="AH55" i="1"/>
  <c r="AH11" i="1"/>
  <c r="AH5" i="1"/>
  <c r="AH13" i="1"/>
  <c r="AH21" i="1"/>
  <c r="AH29" i="1"/>
  <c r="AH37" i="1"/>
  <c r="AH45" i="1"/>
  <c r="AH53" i="1"/>
  <c r="AH54" i="1"/>
  <c r="AT50" i="1"/>
  <c r="AW50" i="1" s="1"/>
  <c r="AT26" i="1"/>
  <c r="AW26" i="1" s="1"/>
  <c r="AT5" i="1"/>
  <c r="AT34" i="1"/>
  <c r="AW34" i="1" s="1"/>
  <c r="AT10" i="1"/>
  <c r="AW10" i="1" s="1"/>
  <c r="AT42" i="1"/>
  <c r="AW42" i="1" s="1"/>
  <c r="AT18" i="1"/>
  <c r="AW18" i="1" s="1"/>
  <c r="AJ49" i="1"/>
  <c r="AZ49" i="1"/>
  <c r="AL49" i="1"/>
  <c r="BF49" i="1"/>
  <c r="AM49" i="1"/>
  <c r="AO49" i="1" s="1"/>
  <c r="BD49" i="1"/>
  <c r="AK49" i="1"/>
  <c r="AU49" i="1" s="1"/>
  <c r="AK52" i="1"/>
  <c r="AU52" i="1" s="1"/>
  <c r="BD52" i="1"/>
  <c r="AZ52" i="1"/>
  <c r="BF52" i="1"/>
  <c r="AJ52" i="1"/>
  <c r="AL52" i="1"/>
  <c r="AM52" i="1"/>
  <c r="AO52" i="1" s="1"/>
  <c r="AZ5" i="1"/>
  <c r="AL5" i="1"/>
  <c r="BF5" i="1"/>
  <c r="AM5" i="1"/>
  <c r="AK5" i="1"/>
  <c r="BD5" i="1"/>
  <c r="AJ25" i="1"/>
  <c r="AZ25" i="1"/>
  <c r="AL25" i="1"/>
  <c r="BF25" i="1"/>
  <c r="AM25" i="1"/>
  <c r="AO25" i="1" s="1"/>
  <c r="AK25" i="1"/>
  <c r="AU25" i="1" s="1"/>
  <c r="BD25" i="1"/>
  <c r="AM21" i="1"/>
  <c r="AO21" i="1" s="1"/>
  <c r="AL21" i="1"/>
  <c r="AZ21" i="1"/>
  <c r="BD21" i="1"/>
  <c r="AK21" i="1"/>
  <c r="AU21" i="1" s="1"/>
  <c r="BF21" i="1"/>
  <c r="AJ21" i="1"/>
  <c r="AM29" i="1"/>
  <c r="AO29" i="1" s="1"/>
  <c r="BD29" i="1"/>
  <c r="AZ29" i="1"/>
  <c r="BF29" i="1"/>
  <c r="AL29" i="1"/>
  <c r="AJ29" i="1"/>
  <c r="AK29" i="1"/>
  <c r="AU29" i="1" s="1"/>
  <c r="AM37" i="1"/>
  <c r="AO37" i="1" s="1"/>
  <c r="AZ37" i="1"/>
  <c r="BD37" i="1"/>
  <c r="BF37" i="1"/>
  <c r="AJ37" i="1"/>
  <c r="AK37" i="1"/>
  <c r="AU37" i="1" s="1"/>
  <c r="AL37" i="1"/>
  <c r="AM45" i="1"/>
  <c r="AO45" i="1" s="1"/>
  <c r="AZ45" i="1"/>
  <c r="BD45" i="1"/>
  <c r="AJ45" i="1"/>
  <c r="BF45" i="1"/>
  <c r="AK45" i="1"/>
  <c r="AU45" i="1" s="1"/>
  <c r="AL45" i="1"/>
  <c r="AM53" i="1"/>
  <c r="AO53" i="1" s="1"/>
  <c r="BD53" i="1"/>
  <c r="BF53" i="1"/>
  <c r="AJ53" i="1"/>
  <c r="AK53" i="1"/>
  <c r="AU53" i="1" s="1"/>
  <c r="AL53" i="1"/>
  <c r="AZ53" i="1"/>
  <c r="AK44" i="1"/>
  <c r="AU44" i="1" s="1"/>
  <c r="BD44" i="1"/>
  <c r="AZ44" i="1"/>
  <c r="BF44" i="1"/>
  <c r="AJ44" i="1"/>
  <c r="AL44" i="1"/>
  <c r="AM44" i="1"/>
  <c r="AO44" i="1" s="1"/>
  <c r="AT52" i="1"/>
  <c r="AW52" i="1" s="1"/>
  <c r="AT44" i="1"/>
  <c r="AW44" i="1" s="1"/>
  <c r="AT36" i="1"/>
  <c r="AW36" i="1" s="1"/>
  <c r="AT28" i="1"/>
  <c r="AW28" i="1" s="1"/>
  <c r="AT20" i="1"/>
  <c r="AW20" i="1" s="1"/>
  <c r="AT12" i="1"/>
  <c r="AW12" i="1" s="1"/>
  <c r="AJ39" i="1"/>
  <c r="AZ39" i="1"/>
  <c r="BF39" i="1"/>
  <c r="AL39" i="1"/>
  <c r="AK39" i="1"/>
  <c r="AU39" i="1" s="1"/>
  <c r="AM39" i="1"/>
  <c r="AO39" i="1" s="1"/>
  <c r="BD39" i="1"/>
  <c r="AJ13" i="1"/>
  <c r="AZ13" i="1"/>
  <c r="AL13" i="1"/>
  <c r="BF13" i="1"/>
  <c r="AM13" i="1"/>
  <c r="AO13" i="1" s="1"/>
  <c r="BD13" i="1"/>
  <c r="AK13" i="1"/>
  <c r="AU13" i="1" s="1"/>
  <c r="AZ6" i="1"/>
  <c r="AL6" i="1"/>
  <c r="BF6" i="1"/>
  <c r="AK6" i="1"/>
  <c r="AU6" i="1" s="1"/>
  <c r="BD6" i="1"/>
  <c r="AM6" i="1"/>
  <c r="AO6" i="1" s="1"/>
  <c r="AJ14" i="1"/>
  <c r="AZ14" i="1"/>
  <c r="BF14" i="1"/>
  <c r="AK14" i="1"/>
  <c r="AU14" i="1" s="1"/>
  <c r="BD14" i="1"/>
  <c r="AL14" i="1"/>
  <c r="AM14" i="1"/>
  <c r="AO14" i="1" s="1"/>
  <c r="AJ22" i="1"/>
  <c r="AZ22" i="1"/>
  <c r="AK22" i="1"/>
  <c r="AU22" i="1" s="1"/>
  <c r="BD22" i="1"/>
  <c r="AM22" i="1"/>
  <c r="AO22" i="1" s="1"/>
  <c r="BF22" i="1"/>
  <c r="AL22" i="1"/>
  <c r="AJ30" i="1"/>
  <c r="AZ30" i="1"/>
  <c r="AK30" i="1"/>
  <c r="AU30" i="1" s="1"/>
  <c r="BD30" i="1"/>
  <c r="AM30" i="1"/>
  <c r="AO30" i="1" s="1"/>
  <c r="BF30" i="1"/>
  <c r="AL30" i="1"/>
  <c r="AJ38" i="1"/>
  <c r="AZ38" i="1"/>
  <c r="AK38" i="1"/>
  <c r="AU38" i="1" s="1"/>
  <c r="BD38" i="1"/>
  <c r="AM38" i="1"/>
  <c r="AO38" i="1" s="1"/>
  <c r="BF38" i="1"/>
  <c r="AL38" i="1"/>
  <c r="AJ46" i="1"/>
  <c r="AZ46" i="1"/>
  <c r="AK46" i="1"/>
  <c r="AU46" i="1" s="1"/>
  <c r="BD46" i="1"/>
  <c r="AM46" i="1"/>
  <c r="AO46" i="1" s="1"/>
  <c r="BF46" i="1"/>
  <c r="AL46" i="1"/>
  <c r="AJ54" i="1"/>
  <c r="AZ54" i="1"/>
  <c r="AK54" i="1"/>
  <c r="AU54" i="1" s="1"/>
  <c r="BD54" i="1"/>
  <c r="AM54" i="1"/>
  <c r="AO54" i="1" s="1"/>
  <c r="AL54" i="1"/>
  <c r="BF54" i="1"/>
  <c r="AT51" i="1"/>
  <c r="AW51" i="1" s="1"/>
  <c r="AT43" i="1"/>
  <c r="AW43" i="1" s="1"/>
  <c r="AT35" i="1"/>
  <c r="AW35" i="1" s="1"/>
  <c r="AT27" i="1"/>
  <c r="AW27" i="1" s="1"/>
  <c r="AT19" i="1"/>
  <c r="AW19" i="1" s="1"/>
  <c r="AT11" i="1"/>
  <c r="AW11" i="1" s="1"/>
  <c r="AJ23" i="1"/>
  <c r="AZ23" i="1"/>
  <c r="BD23" i="1"/>
  <c r="BF23" i="1"/>
  <c r="AK23" i="1"/>
  <c r="AU23" i="1" s="1"/>
  <c r="AL23" i="1"/>
  <c r="AM23" i="1"/>
  <c r="AO23" i="1" s="1"/>
  <c r="AK16" i="1"/>
  <c r="AU16" i="1" s="1"/>
  <c r="AL16" i="1"/>
  <c r="BF16" i="1"/>
  <c r="AM16" i="1"/>
  <c r="AO16" i="1" s="1"/>
  <c r="AZ16" i="1"/>
  <c r="BD16" i="1"/>
  <c r="AJ16" i="1"/>
  <c r="AL40" i="1"/>
  <c r="BF40" i="1"/>
  <c r="AM40" i="1"/>
  <c r="AO40" i="1" s="1"/>
  <c r="AJ40" i="1"/>
  <c r="AK40" i="1"/>
  <c r="AU40" i="1" s="1"/>
  <c r="BD40" i="1"/>
  <c r="AZ40" i="1"/>
  <c r="AL48" i="1"/>
  <c r="BF48" i="1"/>
  <c r="AM48" i="1"/>
  <c r="AO48" i="1" s="1"/>
  <c r="AJ48" i="1"/>
  <c r="AK48" i="1"/>
  <c r="AU48" i="1" s="1"/>
  <c r="AZ48" i="1"/>
  <c r="BD48" i="1"/>
  <c r="AL56" i="1"/>
  <c r="BF56" i="1"/>
  <c r="AM56" i="1"/>
  <c r="AO56" i="1" s="1"/>
  <c r="AK56" i="1"/>
  <c r="AU56" i="1" s="1"/>
  <c r="AZ56" i="1"/>
  <c r="BD56" i="1"/>
  <c r="AJ56" i="1"/>
  <c r="AT57" i="1"/>
  <c r="AW57" i="1" s="1"/>
  <c r="AT49" i="1"/>
  <c r="AW49" i="1" s="1"/>
  <c r="AT41" i="1"/>
  <c r="AW41" i="1" s="1"/>
  <c r="AT33" i="1"/>
  <c r="AW33" i="1" s="1"/>
  <c r="AT25" i="1"/>
  <c r="AW25" i="1" s="1"/>
  <c r="AT17" i="1"/>
  <c r="AW17" i="1" s="1"/>
  <c r="AT9" i="1"/>
  <c r="AW9" i="1" s="1"/>
  <c r="AL15" i="1"/>
  <c r="BF15" i="1"/>
  <c r="AJ15" i="1"/>
  <c r="AZ15" i="1"/>
  <c r="AK15" i="1"/>
  <c r="AU15" i="1" s="1"/>
  <c r="AM15" i="1"/>
  <c r="AO15" i="1" s="1"/>
  <c r="BD15" i="1"/>
  <c r="AJ17" i="1"/>
  <c r="AZ17" i="1"/>
  <c r="AK17" i="1"/>
  <c r="AU17" i="1" s="1"/>
  <c r="BD17" i="1"/>
  <c r="AL17" i="1"/>
  <c r="BF17" i="1"/>
  <c r="AM17" i="1"/>
  <c r="AO17" i="1" s="1"/>
  <c r="AJ33" i="1"/>
  <c r="AZ33" i="1"/>
  <c r="AL33" i="1"/>
  <c r="BF33" i="1"/>
  <c r="AK33" i="1"/>
  <c r="AU33" i="1" s="1"/>
  <c r="AM33" i="1"/>
  <c r="AO33" i="1" s="1"/>
  <c r="BD33" i="1"/>
  <c r="AJ57" i="1"/>
  <c r="AZ57" i="1"/>
  <c r="AL57" i="1"/>
  <c r="BF57" i="1"/>
  <c r="BD57" i="1"/>
  <c r="AK57" i="1"/>
  <c r="AU57" i="1" s="1"/>
  <c r="AM57" i="1"/>
  <c r="AO57" i="1" s="1"/>
  <c r="AT56" i="1"/>
  <c r="AW56" i="1" s="1"/>
  <c r="AT48" i="1"/>
  <c r="AW48" i="1" s="1"/>
  <c r="AT40" i="1"/>
  <c r="AW40" i="1" s="1"/>
  <c r="AT32" i="1"/>
  <c r="AW32" i="1" s="1"/>
  <c r="AT24" i="1"/>
  <c r="AW24" i="1" s="1"/>
  <c r="AT16" i="1"/>
  <c r="AW16" i="1" s="1"/>
  <c r="AT8" i="1"/>
  <c r="AW8" i="1" s="1"/>
  <c r="AL7" i="1"/>
  <c r="BF7" i="1"/>
  <c r="AZ7" i="1"/>
  <c r="AK7" i="1"/>
  <c r="AU7" i="1" s="1"/>
  <c r="BD7" i="1"/>
  <c r="AM7" i="1"/>
  <c r="AO7" i="1" s="1"/>
  <c r="AJ55" i="1"/>
  <c r="AZ55" i="1"/>
  <c r="AK55" i="1"/>
  <c r="AU55" i="1" s="1"/>
  <c r="AL55" i="1"/>
  <c r="AM55" i="1"/>
  <c r="AO55" i="1" s="1"/>
  <c r="BD55" i="1"/>
  <c r="BF55" i="1"/>
  <c r="AL32" i="1"/>
  <c r="BF32" i="1"/>
  <c r="AM32" i="1"/>
  <c r="AO32" i="1" s="1"/>
  <c r="BD32" i="1"/>
  <c r="AK32" i="1"/>
  <c r="AU32" i="1" s="1"/>
  <c r="AJ32" i="1"/>
  <c r="AZ32" i="1"/>
  <c r="AK10" i="1"/>
  <c r="AU10" i="1" s="1"/>
  <c r="BD10" i="1"/>
  <c r="AM10" i="1"/>
  <c r="AO10" i="1" s="1"/>
  <c r="BF10" i="1"/>
  <c r="AL10" i="1"/>
  <c r="AZ10" i="1"/>
  <c r="AK34" i="1"/>
  <c r="AU34" i="1" s="1"/>
  <c r="AL34" i="1"/>
  <c r="AM34" i="1"/>
  <c r="AO34" i="1" s="1"/>
  <c r="AZ34" i="1"/>
  <c r="AJ34" i="1"/>
  <c r="BD34" i="1"/>
  <c r="BF34" i="1"/>
  <c r="AM50" i="1"/>
  <c r="AO50" i="1" s="1"/>
  <c r="BD50" i="1"/>
  <c r="AZ50" i="1"/>
  <c r="BF50" i="1"/>
  <c r="AL50" i="1"/>
  <c r="AJ50" i="1"/>
  <c r="AK50" i="1"/>
  <c r="AU50" i="1" s="1"/>
  <c r="AT55" i="1"/>
  <c r="AW55" i="1" s="1"/>
  <c r="AT47" i="1"/>
  <c r="AW47" i="1" s="1"/>
  <c r="AT39" i="1"/>
  <c r="AW39" i="1" s="1"/>
  <c r="AT31" i="1"/>
  <c r="AW31" i="1" s="1"/>
  <c r="AT23" i="1"/>
  <c r="AW23" i="1" s="1"/>
  <c r="AT15" i="1"/>
  <c r="AW15" i="1" s="1"/>
  <c r="AT7" i="1"/>
  <c r="AW7" i="1" s="1"/>
  <c r="AJ47" i="1"/>
  <c r="AZ47" i="1"/>
  <c r="AM47" i="1"/>
  <c r="AO47" i="1" s="1"/>
  <c r="AK47" i="1"/>
  <c r="AU47" i="1" s="1"/>
  <c r="AL47" i="1"/>
  <c r="BD47" i="1"/>
  <c r="BF47" i="1"/>
  <c r="AW5" i="1"/>
  <c r="BD9" i="1"/>
  <c r="AZ9" i="1"/>
  <c r="AK9" i="1"/>
  <c r="AU9" i="1" s="1"/>
  <c r="AL9" i="1"/>
  <c r="BF9" i="1"/>
  <c r="AM9" i="1"/>
  <c r="AO9" i="1" s="1"/>
  <c r="AJ41" i="1"/>
  <c r="AZ41" i="1"/>
  <c r="AL41" i="1"/>
  <c r="BF41" i="1"/>
  <c r="AK41" i="1"/>
  <c r="AU41" i="1" s="1"/>
  <c r="AM41" i="1"/>
  <c r="AO41" i="1" s="1"/>
  <c r="BD41" i="1"/>
  <c r="AJ26" i="1"/>
  <c r="AK26" i="1"/>
  <c r="AU26" i="1" s="1"/>
  <c r="AL26" i="1"/>
  <c r="AM26" i="1"/>
  <c r="AO26" i="1" s="1"/>
  <c r="AZ26" i="1"/>
  <c r="BD26" i="1"/>
  <c r="BF26" i="1"/>
  <c r="AZ11" i="1"/>
  <c r="AK11" i="1"/>
  <c r="AU11" i="1" s="1"/>
  <c r="BD11" i="1"/>
  <c r="AL11" i="1"/>
  <c r="BF11" i="1"/>
  <c r="AM11" i="1"/>
  <c r="AO11" i="1" s="1"/>
  <c r="AK19" i="1"/>
  <c r="AU19" i="1" s="1"/>
  <c r="BD19" i="1"/>
  <c r="AM19" i="1"/>
  <c r="AO19" i="1" s="1"/>
  <c r="AL19" i="1"/>
  <c r="BF19" i="1"/>
  <c r="AJ19" i="1"/>
  <c r="AZ19" i="1"/>
  <c r="AK27" i="1"/>
  <c r="AU27" i="1" s="1"/>
  <c r="BD27" i="1"/>
  <c r="AL27" i="1"/>
  <c r="BF27" i="1"/>
  <c r="AJ27" i="1"/>
  <c r="AM27" i="1"/>
  <c r="AO27" i="1" s="1"/>
  <c r="AZ27" i="1"/>
  <c r="AK35" i="1"/>
  <c r="AU35" i="1" s="1"/>
  <c r="BD35" i="1"/>
  <c r="AL35" i="1"/>
  <c r="BF35" i="1"/>
  <c r="AM35" i="1"/>
  <c r="AO35" i="1" s="1"/>
  <c r="AZ35" i="1"/>
  <c r="AJ35" i="1"/>
  <c r="AK43" i="1"/>
  <c r="AU43" i="1" s="1"/>
  <c r="BD43" i="1"/>
  <c r="AL43" i="1"/>
  <c r="BF43" i="1"/>
  <c r="AZ43" i="1"/>
  <c r="AM43" i="1"/>
  <c r="AO43" i="1" s="1"/>
  <c r="AJ43" i="1"/>
  <c r="AK51" i="1"/>
  <c r="AU51" i="1" s="1"/>
  <c r="BD51" i="1"/>
  <c r="AL51" i="1"/>
  <c r="BF51" i="1"/>
  <c r="AZ51" i="1"/>
  <c r="AJ51" i="1"/>
  <c r="AM51" i="1"/>
  <c r="AO51" i="1" s="1"/>
  <c r="AT54" i="1"/>
  <c r="AW54" i="1" s="1"/>
  <c r="AT46" i="1"/>
  <c r="AW46" i="1" s="1"/>
  <c r="AT38" i="1"/>
  <c r="AW38" i="1" s="1"/>
  <c r="AT30" i="1"/>
  <c r="AW30" i="1" s="1"/>
  <c r="AT22" i="1"/>
  <c r="AW22" i="1" s="1"/>
  <c r="AT14" i="1"/>
  <c r="AW14" i="1" s="1"/>
  <c r="AT6" i="1"/>
  <c r="AW6" i="1" s="1"/>
  <c r="AJ31" i="1"/>
  <c r="AZ31" i="1"/>
  <c r="BD31" i="1"/>
  <c r="BF31" i="1"/>
  <c r="AK31" i="1"/>
  <c r="AU31" i="1" s="1"/>
  <c r="AL31" i="1"/>
  <c r="AM31" i="1"/>
  <c r="AO31" i="1" s="1"/>
  <c r="AK8" i="1"/>
  <c r="AU8" i="1" s="1"/>
  <c r="BD8" i="1"/>
  <c r="AL8" i="1"/>
  <c r="BF8" i="1"/>
  <c r="AM8" i="1"/>
  <c r="AO8" i="1" s="1"/>
  <c r="AZ8" i="1"/>
  <c r="AL24" i="1"/>
  <c r="BF24" i="1"/>
  <c r="AM24" i="1"/>
  <c r="AO24" i="1" s="1"/>
  <c r="AZ24" i="1"/>
  <c r="BD24" i="1"/>
  <c r="AJ24" i="1"/>
  <c r="AK24" i="1"/>
  <c r="AU24" i="1" s="1"/>
  <c r="AK18" i="1"/>
  <c r="AU18" i="1" s="1"/>
  <c r="BD18" i="1"/>
  <c r="AZ18" i="1"/>
  <c r="BF18" i="1"/>
  <c r="AJ18" i="1"/>
  <c r="AL18" i="1"/>
  <c r="AM18" i="1"/>
  <c r="AO18" i="1" s="1"/>
  <c r="AL42" i="1"/>
  <c r="AM42" i="1"/>
  <c r="AO42" i="1" s="1"/>
  <c r="AZ42" i="1"/>
  <c r="BD42" i="1"/>
  <c r="AK42" i="1"/>
  <c r="AU42" i="1" s="1"/>
  <c r="BF42" i="1"/>
  <c r="AJ42" i="1"/>
  <c r="AM12" i="1"/>
  <c r="AO12" i="1" s="1"/>
  <c r="AJ12" i="1"/>
  <c r="AZ12" i="1"/>
  <c r="AK12" i="1"/>
  <c r="AU12" i="1" s="1"/>
  <c r="BD12" i="1"/>
  <c r="AL12" i="1"/>
  <c r="BF12" i="1"/>
  <c r="AK20" i="1"/>
  <c r="AU20" i="1" s="1"/>
  <c r="BD20" i="1"/>
  <c r="AL20" i="1"/>
  <c r="AM20" i="1"/>
  <c r="AO20" i="1" s="1"/>
  <c r="AZ20" i="1"/>
  <c r="BF20" i="1"/>
  <c r="AJ20" i="1"/>
  <c r="AK28" i="1"/>
  <c r="AU28" i="1" s="1"/>
  <c r="BD28" i="1"/>
  <c r="AM28" i="1"/>
  <c r="AO28" i="1" s="1"/>
  <c r="AZ28" i="1"/>
  <c r="BF28" i="1"/>
  <c r="AL28" i="1"/>
  <c r="AJ28" i="1"/>
  <c r="AK36" i="1"/>
  <c r="AU36" i="1" s="1"/>
  <c r="BD36" i="1"/>
  <c r="BF36" i="1"/>
  <c r="AZ36" i="1"/>
  <c r="AJ36" i="1"/>
  <c r="AL36" i="1"/>
  <c r="AM36" i="1"/>
  <c r="AO36" i="1" s="1"/>
  <c r="AT53" i="1"/>
  <c r="AW53" i="1" s="1"/>
  <c r="AT45" i="1"/>
  <c r="AW45" i="1" s="1"/>
  <c r="AT37" i="1"/>
  <c r="AW37" i="1" s="1"/>
  <c r="AT29" i="1"/>
  <c r="AW29" i="1" s="1"/>
  <c r="AT21" i="1"/>
  <c r="AW21" i="1" s="1"/>
  <c r="AT13" i="1"/>
  <c r="AW13" i="1" s="1"/>
  <c r="Z58" i="1"/>
  <c r="AE58" i="1"/>
  <c r="AB58" i="1"/>
  <c r="AD58" i="1"/>
  <c r="AC58" i="1"/>
  <c r="BN10" i="1" l="1"/>
  <c r="BO10" i="1" s="1"/>
  <c r="BJ10" i="1"/>
  <c r="BK10" i="1" s="1"/>
  <c r="BJ22" i="1"/>
  <c r="BK22" i="1" s="1"/>
  <c r="BN22" i="1"/>
  <c r="BO22" i="1" s="1"/>
  <c r="BN55" i="1"/>
  <c r="BO55" i="1" s="1"/>
  <c r="BJ55" i="1"/>
  <c r="BK55" i="1" s="1"/>
  <c r="BN41" i="1"/>
  <c r="BO41" i="1" s="1"/>
  <c r="BJ41" i="1"/>
  <c r="BK41" i="1" s="1"/>
  <c r="BJ27" i="1"/>
  <c r="BK27" i="1" s="1"/>
  <c r="BN27" i="1"/>
  <c r="BO27" i="1" s="1"/>
  <c r="BN34" i="1"/>
  <c r="BO34" i="1" s="1"/>
  <c r="BJ34" i="1"/>
  <c r="BK34" i="1" s="1"/>
  <c r="BJ19" i="1"/>
  <c r="BK19" i="1" s="1"/>
  <c r="BN19" i="1"/>
  <c r="BO19" i="1" s="1"/>
  <c r="BN52" i="1"/>
  <c r="BO52" i="1" s="1"/>
  <c r="BJ52" i="1"/>
  <c r="BK52" i="1" s="1"/>
  <c r="BJ30" i="1"/>
  <c r="BK30" i="1" s="1"/>
  <c r="BN30" i="1"/>
  <c r="BO30" i="1" s="1"/>
  <c r="BN8" i="1"/>
  <c r="BO8" i="1" s="1"/>
  <c r="BJ8" i="1"/>
  <c r="BK8" i="1" s="1"/>
  <c r="BN49" i="1"/>
  <c r="BO49" i="1" s="1"/>
  <c r="BJ49" i="1"/>
  <c r="BK49" i="1" s="1"/>
  <c r="BJ35" i="1"/>
  <c r="BK35" i="1" s="1"/>
  <c r="BN35" i="1"/>
  <c r="BO35" i="1" s="1"/>
  <c r="BJ13" i="1"/>
  <c r="BK13" i="1" s="1"/>
  <c r="BN13" i="1"/>
  <c r="BO13" i="1" s="1"/>
  <c r="BJ38" i="1"/>
  <c r="BK38" i="1" s="1"/>
  <c r="BN38" i="1"/>
  <c r="BO38" i="1" s="1"/>
  <c r="BN5" i="1"/>
  <c r="BJ5" i="1"/>
  <c r="BN7" i="1"/>
  <c r="BO7" i="1" s="1"/>
  <c r="BJ7" i="1"/>
  <c r="BK7" i="1" s="1"/>
  <c r="BN16" i="1"/>
  <c r="BO16" i="1" s="1"/>
  <c r="BJ16" i="1"/>
  <c r="BK16" i="1" s="1"/>
  <c r="BN57" i="1"/>
  <c r="BO57" i="1" s="1"/>
  <c r="BJ57" i="1"/>
  <c r="BK57" i="1" s="1"/>
  <c r="BJ43" i="1"/>
  <c r="BK43" i="1" s="1"/>
  <c r="BN43" i="1"/>
  <c r="BO43" i="1" s="1"/>
  <c r="BJ12" i="1"/>
  <c r="BK12" i="1" s="1"/>
  <c r="BN12" i="1"/>
  <c r="BO12" i="1" s="1"/>
  <c r="BN26" i="1"/>
  <c r="BO26" i="1" s="1"/>
  <c r="BJ26" i="1"/>
  <c r="BK26" i="1" s="1"/>
  <c r="BJ56" i="1"/>
  <c r="BK56" i="1" s="1"/>
  <c r="BN56" i="1"/>
  <c r="BO56" i="1" s="1"/>
  <c r="BJ46" i="1"/>
  <c r="BK46" i="1" s="1"/>
  <c r="BN46" i="1"/>
  <c r="BO46" i="1" s="1"/>
  <c r="BN15" i="1"/>
  <c r="BO15" i="1" s="1"/>
  <c r="BJ15" i="1"/>
  <c r="BK15" i="1" s="1"/>
  <c r="BJ24" i="1"/>
  <c r="BK24" i="1" s="1"/>
  <c r="BN24" i="1"/>
  <c r="BO24" i="1" s="1"/>
  <c r="BJ51" i="1"/>
  <c r="BK51" i="1" s="1"/>
  <c r="BN51" i="1"/>
  <c r="BO51" i="1" s="1"/>
  <c r="BJ20" i="1"/>
  <c r="BK20" i="1" s="1"/>
  <c r="BN20" i="1"/>
  <c r="BO20" i="1" s="1"/>
  <c r="AN5" i="1"/>
  <c r="AO5" i="1"/>
  <c r="BN50" i="1"/>
  <c r="BO50" i="1" s="1"/>
  <c r="BJ50" i="1"/>
  <c r="BK50" i="1" s="1"/>
  <c r="BJ14" i="1"/>
  <c r="BK14" i="1" s="1"/>
  <c r="BN14" i="1"/>
  <c r="BO14" i="1" s="1"/>
  <c r="BN47" i="1"/>
  <c r="BO47" i="1" s="1"/>
  <c r="BJ47" i="1"/>
  <c r="BK47" i="1" s="1"/>
  <c r="BN33" i="1"/>
  <c r="BO33" i="1" s="1"/>
  <c r="BJ33" i="1"/>
  <c r="BK33" i="1" s="1"/>
  <c r="BJ21" i="1"/>
  <c r="BK21" i="1" s="1"/>
  <c r="BN21" i="1"/>
  <c r="BO21" i="1" s="1"/>
  <c r="BJ29" i="1"/>
  <c r="BK29" i="1" s="1"/>
  <c r="BN29" i="1"/>
  <c r="BO29" i="1" s="1"/>
  <c r="BJ54" i="1"/>
  <c r="BK54" i="1" s="1"/>
  <c r="BN54" i="1"/>
  <c r="BO54" i="1" s="1"/>
  <c r="BN23" i="1"/>
  <c r="BO23" i="1" s="1"/>
  <c r="BJ23" i="1"/>
  <c r="BK23" i="1" s="1"/>
  <c r="BN32" i="1"/>
  <c r="BO32" i="1" s="1"/>
  <c r="BJ32" i="1"/>
  <c r="BK32" i="1" s="1"/>
  <c r="BN9" i="1"/>
  <c r="BO9" i="1" s="1"/>
  <c r="BJ9" i="1"/>
  <c r="BK9" i="1" s="1"/>
  <c r="BJ28" i="1"/>
  <c r="BK28" i="1" s="1"/>
  <c r="BN28" i="1"/>
  <c r="BO28" i="1" s="1"/>
  <c r="BJ53" i="1"/>
  <c r="BK53" i="1" s="1"/>
  <c r="BN53" i="1"/>
  <c r="BO53" i="1" s="1"/>
  <c r="BJ37" i="1"/>
  <c r="BK37" i="1" s="1"/>
  <c r="BN37" i="1"/>
  <c r="BO37" i="1" s="1"/>
  <c r="BN31" i="1"/>
  <c r="BO31" i="1" s="1"/>
  <c r="BJ31" i="1"/>
  <c r="BK31" i="1" s="1"/>
  <c r="BN40" i="1"/>
  <c r="BO40" i="1" s="1"/>
  <c r="BJ40" i="1"/>
  <c r="BK40" i="1" s="1"/>
  <c r="BN17" i="1"/>
  <c r="BO17" i="1" s="1"/>
  <c r="BJ17" i="1"/>
  <c r="BK17" i="1" s="1"/>
  <c r="BJ36" i="1"/>
  <c r="BK36" i="1" s="1"/>
  <c r="BN36" i="1"/>
  <c r="BO36" i="1" s="1"/>
  <c r="BN18" i="1"/>
  <c r="BO18" i="1" s="1"/>
  <c r="BJ18" i="1"/>
  <c r="BK18" i="1" s="1"/>
  <c r="BJ45" i="1"/>
  <c r="BK45" i="1" s="1"/>
  <c r="BN45" i="1"/>
  <c r="BO45" i="1" s="1"/>
  <c r="BJ6" i="1"/>
  <c r="BK6" i="1" s="1"/>
  <c r="BN6" i="1"/>
  <c r="BO6" i="1" s="1"/>
  <c r="BN39" i="1"/>
  <c r="BO39" i="1" s="1"/>
  <c r="BJ39" i="1"/>
  <c r="BK39" i="1" s="1"/>
  <c r="BN48" i="1"/>
  <c r="BO48" i="1" s="1"/>
  <c r="BJ48" i="1"/>
  <c r="BK48" i="1" s="1"/>
  <c r="BN25" i="1"/>
  <c r="BO25" i="1" s="1"/>
  <c r="BJ25" i="1"/>
  <c r="BK25" i="1" s="1"/>
  <c r="BJ11" i="1"/>
  <c r="BK11" i="1" s="1"/>
  <c r="BN11" i="1"/>
  <c r="BO11" i="1" s="1"/>
  <c r="BJ44" i="1"/>
  <c r="BK44" i="1" s="1"/>
  <c r="BN44" i="1"/>
  <c r="BO44" i="1" s="1"/>
  <c r="BN42" i="1"/>
  <c r="BO42" i="1" s="1"/>
  <c r="BJ42" i="1"/>
  <c r="BK42" i="1" s="1"/>
  <c r="AX41" i="1"/>
  <c r="AN41" i="1"/>
  <c r="AX55" i="1"/>
  <c r="AN55" i="1"/>
  <c r="AX17" i="1"/>
  <c r="AN17" i="1"/>
  <c r="AX54" i="1"/>
  <c r="AN54" i="1"/>
  <c r="AX13" i="1"/>
  <c r="AN13" i="1"/>
  <c r="AX31" i="1"/>
  <c r="AN31" i="1"/>
  <c r="AX47" i="1"/>
  <c r="AN47" i="1"/>
  <c r="AX56" i="1"/>
  <c r="AN56" i="1"/>
  <c r="AX23" i="1"/>
  <c r="AN23" i="1"/>
  <c r="AX14" i="1"/>
  <c r="AN14" i="1"/>
  <c r="AX52" i="1"/>
  <c r="AN52" i="1"/>
  <c r="AX33" i="1"/>
  <c r="AN33" i="1"/>
  <c r="AX44" i="1"/>
  <c r="AN44" i="1"/>
  <c r="AX20" i="1"/>
  <c r="AN20" i="1"/>
  <c r="AX42" i="1"/>
  <c r="AN42" i="1"/>
  <c r="AX26" i="1"/>
  <c r="AN26" i="1"/>
  <c r="AX32" i="1"/>
  <c r="AN32" i="1"/>
  <c r="AX21" i="1"/>
  <c r="AN21" i="1"/>
  <c r="AX10" i="1"/>
  <c r="AN10" i="1"/>
  <c r="AX22" i="1"/>
  <c r="AN22" i="1"/>
  <c r="AX29" i="1"/>
  <c r="AN29" i="1"/>
  <c r="AX28" i="1"/>
  <c r="AN28" i="1"/>
  <c r="AX12" i="1"/>
  <c r="AN12" i="1"/>
  <c r="AX18" i="1"/>
  <c r="AN18" i="1"/>
  <c r="AX27" i="1"/>
  <c r="AN27" i="1"/>
  <c r="AX7" i="1"/>
  <c r="AN7" i="1"/>
  <c r="AX16" i="1"/>
  <c r="AN16" i="1"/>
  <c r="AX30" i="1"/>
  <c r="AN30" i="1"/>
  <c r="AX37" i="1"/>
  <c r="AN37" i="1"/>
  <c r="AX24" i="1"/>
  <c r="AN24" i="1"/>
  <c r="AX15" i="1"/>
  <c r="AN15" i="1"/>
  <c r="AX48" i="1"/>
  <c r="AN48" i="1"/>
  <c r="AX6" i="1"/>
  <c r="AN6" i="1"/>
  <c r="AX50" i="1"/>
  <c r="AN50" i="1"/>
  <c r="AX9" i="1"/>
  <c r="AN9" i="1"/>
  <c r="AX34" i="1"/>
  <c r="AN34" i="1"/>
  <c r="AX38" i="1"/>
  <c r="AN38" i="1"/>
  <c r="AX39" i="1"/>
  <c r="AN39" i="1"/>
  <c r="AX45" i="1"/>
  <c r="AN45" i="1"/>
  <c r="AX25" i="1"/>
  <c r="AN25" i="1"/>
  <c r="AX36" i="1"/>
  <c r="AN36" i="1"/>
  <c r="AX11" i="1"/>
  <c r="AN11" i="1"/>
  <c r="AX57" i="1"/>
  <c r="AN57" i="1"/>
  <c r="AX49" i="1"/>
  <c r="AN49" i="1"/>
  <c r="AX8" i="1"/>
  <c r="AN8" i="1"/>
  <c r="AX51" i="1"/>
  <c r="AN51" i="1"/>
  <c r="AX43" i="1"/>
  <c r="AN43" i="1"/>
  <c r="AX35" i="1"/>
  <c r="AN35" i="1"/>
  <c r="AX19" i="1"/>
  <c r="AN19" i="1"/>
  <c r="AX40" i="1"/>
  <c r="AN40" i="1"/>
  <c r="AX46" i="1"/>
  <c r="AN46" i="1"/>
  <c r="AX53" i="1"/>
  <c r="AN53" i="1"/>
  <c r="Y62" i="1"/>
  <c r="Z62" i="1" s="1"/>
  <c r="Y66" i="1"/>
  <c r="Z66" i="1" s="1"/>
  <c r="Y65" i="1"/>
  <c r="Z65" i="1" s="1"/>
  <c r="Y64" i="1"/>
  <c r="Z64" i="1" s="1"/>
  <c r="Y63" i="1"/>
  <c r="Z63" i="1" s="1"/>
  <c r="AU5" i="1"/>
  <c r="AU58" i="1" s="1"/>
  <c r="AK58" i="1"/>
  <c r="AW58" i="1"/>
  <c r="AT58" i="1"/>
  <c r="AJ58" i="1"/>
  <c r="AM58" i="1"/>
  <c r="AX5" i="1"/>
  <c r="AL58" i="1"/>
  <c r="BJ58" i="1" l="1"/>
  <c r="BK5" i="1"/>
  <c r="BK58" i="1" s="1"/>
  <c r="BN58" i="1"/>
  <c r="BO5" i="1"/>
  <c r="BO58" i="1" s="1"/>
  <c r="AX58" i="1"/>
</calcChain>
</file>

<file path=xl/sharedStrings.xml><?xml version="1.0" encoding="utf-8"?>
<sst xmlns="http://schemas.openxmlformats.org/spreadsheetml/2006/main" count="99" uniqueCount="67">
  <si>
    <t>F01_BB_BB_pre2006</t>
  </si>
  <si>
    <t>F02_BB_BB_post2007</t>
  </si>
  <si>
    <t>F03_LL_JPN_EATL_MED</t>
  </si>
  <si>
    <t>F04_LL_JPN_NEATL_pre2009</t>
  </si>
  <si>
    <t>F05_LL_JPN_NEATL_post2010</t>
  </si>
  <si>
    <t>F06_LL_OTH</t>
  </si>
  <si>
    <t>F07_PS_NOR</t>
  </si>
  <si>
    <t>F08_PS_HRV</t>
  </si>
  <si>
    <t>F09_PS_MED_pre2008</t>
  </si>
  <si>
    <t>F10_PS_MED_pre2008Q2</t>
  </si>
  <si>
    <t>F11_PS_MED_post2009</t>
  </si>
  <si>
    <t>F12_PS_OTH</t>
  </si>
  <si>
    <t>F13_TP_pre2011</t>
  </si>
  <si>
    <t>F14_TP_post2012</t>
  </si>
  <si>
    <t>F15_TP_OTH</t>
  </si>
  <si>
    <t>F16_OTH</t>
  </si>
  <si>
    <t>alreadyNo</t>
  </si>
  <si>
    <t>NORPS fish in t2sz</t>
  </si>
  <si>
    <t>already assinged the fleets</t>
  </si>
  <si>
    <t>leftover</t>
  </si>
  <si>
    <t>OTHERS</t>
  </si>
  <si>
    <t>important</t>
  </si>
  <si>
    <t>small fish</t>
  </si>
  <si>
    <t>all fleets</t>
  </si>
  <si>
    <t>traps</t>
  </si>
  <si>
    <t>BB</t>
  </si>
  <si>
    <t>JPN_LL_EastMed</t>
  </si>
  <si>
    <t>JPN_LL_NEA</t>
  </si>
  <si>
    <t>total-traps-BB-Lleastmed</t>
  </si>
  <si>
    <t>total-traos-bb-Eastmed-NEA</t>
  </si>
  <si>
    <t>total-traps-BB-PSMed-NEA</t>
  </si>
  <si>
    <t>PS_Med</t>
  </si>
  <si>
    <t>total-traps-BB-Lleastmed-LLNea-PSMed</t>
  </si>
  <si>
    <t>ALL Yrs</t>
  </si>
  <si>
    <t>4 index fleets</t>
  </si>
  <si>
    <t>other</t>
  </si>
  <si>
    <t>4 index + PS</t>
  </si>
  <si>
    <t>ASAP52</t>
  </si>
  <si>
    <t>total-traps-bb-PSMed-LLNEA</t>
  </si>
  <si>
    <t>ASAP39</t>
  </si>
  <si>
    <t>total-LLEastmed</t>
  </si>
  <si>
    <t>ASAP53</t>
  </si>
  <si>
    <t>total-traps-bb-Psmed</t>
  </si>
  <si>
    <t>6 fleet</t>
  </si>
  <si>
    <t>total-traps</t>
  </si>
  <si>
    <t>total-traps-bb</t>
  </si>
  <si>
    <t>catch accounted for</t>
  </si>
  <si>
    <t>2 fleet</t>
  </si>
  <si>
    <t>3 fleet</t>
  </si>
  <si>
    <t>4 fleet</t>
  </si>
  <si>
    <t>5 fleet</t>
  </si>
  <si>
    <t>"other"</t>
  </si>
  <si>
    <t>total-traps-BB-Lleastmed-LLNea-PSMed-PSNOR</t>
  </si>
  <si>
    <t>7 fleet</t>
  </si>
  <si>
    <t>7 fleet alt</t>
  </si>
  <si>
    <t>total-traps-BB-Lleastmed-LLNea-PSMed-PSHRV</t>
  </si>
  <si>
    <t>how much catch does ps HRV add</t>
  </si>
  <si>
    <t>6 fleets</t>
  </si>
  <si>
    <t>total</t>
  </si>
  <si>
    <t>how much catch does PS_NOR add</t>
  </si>
  <si>
    <t>all-LL_Eastmed</t>
  </si>
  <si>
    <t>all-LL_nea</t>
  </si>
  <si>
    <t>ps_med/all</t>
  </si>
  <si>
    <t>Traps</t>
  </si>
  <si>
    <t>bait boat</t>
  </si>
  <si>
    <t>PS_MED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</si>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</sst>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F06_LL_OTH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Sheet1!$E$5:$E$57</c:f>
              <c:numCache>
                <c:formatCode>General</c:formatCode>
                <c:ptCount val="53"/>
                <c:pt idx="0">
                  <c:v>795</c:v>
                </c:pt>
                <c:pt idx="1">
                  <c:v>599</c:v>
                </c:pt>
                <c:pt idx="2">
                  <c:v>322</c:v>
                </c:pt>
                <c:pt idx="3">
                  <c:v>226</c:v>
                </c:pt>
                <c:pt idx="4">
                  <c:v>145</c:v>
                </c:pt>
                <c:pt idx="5">
                  <c:v>321</c:v>
                </c:pt>
                <c:pt idx="6">
                  <c:v>261</c:v>
                </c:pt>
                <c:pt idx="7">
                  <c:v>163</c:v>
                </c:pt>
                <c:pt idx="8">
                  <c:v>350</c:v>
                </c:pt>
                <c:pt idx="9">
                  <c:v>331</c:v>
                </c:pt>
                <c:pt idx="10">
                  <c:v>274</c:v>
                </c:pt>
                <c:pt idx="11">
                  <c:v>241</c:v>
                </c:pt>
                <c:pt idx="12">
                  <c:v>256</c:v>
                </c:pt>
                <c:pt idx="13">
                  <c:v>350</c:v>
                </c:pt>
                <c:pt idx="14">
                  <c:v>768</c:v>
                </c:pt>
                <c:pt idx="15">
                  <c:v>320</c:v>
                </c:pt>
                <c:pt idx="16">
                  <c:v>387.05399999999997</c:v>
                </c:pt>
                <c:pt idx="17">
                  <c:v>545.70699999999999</c:v>
                </c:pt>
                <c:pt idx="18">
                  <c:v>893.83100000000002</c:v>
                </c:pt>
                <c:pt idx="19">
                  <c:v>820.63099999999997</c:v>
                </c:pt>
                <c:pt idx="20">
                  <c:v>1195.1010000000001</c:v>
                </c:pt>
                <c:pt idx="21">
                  <c:v>1361.501</c:v>
                </c:pt>
                <c:pt idx="22">
                  <c:v>1051.9580000000001</c:v>
                </c:pt>
                <c:pt idx="23">
                  <c:v>3187.3139999999999</c:v>
                </c:pt>
                <c:pt idx="24">
                  <c:v>3290.2130000000002</c:v>
                </c:pt>
                <c:pt idx="25">
                  <c:v>1994.903</c:v>
                </c:pt>
                <c:pt idx="26">
                  <c:v>6693.2259999999997</c:v>
                </c:pt>
                <c:pt idx="27">
                  <c:v>8207.0380000000005</c:v>
                </c:pt>
                <c:pt idx="28">
                  <c:v>9961.5840000000007</c:v>
                </c:pt>
                <c:pt idx="29">
                  <c:v>8280.625</c:v>
                </c:pt>
                <c:pt idx="30">
                  <c:v>4350.0720000000001</c:v>
                </c:pt>
                <c:pt idx="31">
                  <c:v>3837.239</c:v>
                </c:pt>
                <c:pt idx="32">
                  <c:v>4128.616</c:v>
                </c:pt>
                <c:pt idx="33">
                  <c:v>4870.2340000000004</c:v>
                </c:pt>
                <c:pt idx="34">
                  <c:v>3204.5219999999999</c:v>
                </c:pt>
                <c:pt idx="35">
                  <c:v>3221.2093209999998</c:v>
                </c:pt>
                <c:pt idx="36">
                  <c:v>2446.9470000000001</c:v>
                </c:pt>
                <c:pt idx="37">
                  <c:v>3151.2649999999999</c:v>
                </c:pt>
                <c:pt idx="38">
                  <c:v>2988.59951</c:v>
                </c:pt>
                <c:pt idx="39">
                  <c:v>2896.01863</c:v>
                </c:pt>
                <c:pt idx="40">
                  <c:v>2436.85</c:v>
                </c:pt>
                <c:pt idx="41">
                  <c:v>1372.759225</c:v>
                </c:pt>
                <c:pt idx="42">
                  <c:v>1280.32294</c:v>
                </c:pt>
                <c:pt idx="43">
                  <c:v>997.74770999999998</c:v>
                </c:pt>
                <c:pt idx="44">
                  <c:v>632.75777200000005</c:v>
                </c:pt>
                <c:pt idx="45">
                  <c:v>643.39882499999999</c:v>
                </c:pt>
                <c:pt idx="46">
                  <c:v>647.93862000000001</c:v>
                </c:pt>
                <c:pt idx="47">
                  <c:v>865.00073599999996</c:v>
                </c:pt>
                <c:pt idx="48">
                  <c:v>1774.2058999999999</c:v>
                </c:pt>
                <c:pt idx="49">
                  <c:v>1486.896324</c:v>
                </c:pt>
                <c:pt idx="50">
                  <c:v>1985.6222949999999</c:v>
                </c:pt>
                <c:pt idx="51">
                  <c:v>2098.1461979999999</c:v>
                </c:pt>
                <c:pt idx="52">
                  <c:v>2363.2973999999999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4-4AB1-8B0F-C9958C9DBE05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F07_PS_NOR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Sheet1!$F$5:$F$57</c:f>
              <c:numCache>
                <c:formatCode>General</c:formatCode>
                <c:ptCount val="53"/>
                <c:pt idx="0">
                  <c:v>753.01</c:v>
                </c:pt>
                <c:pt idx="1">
                  <c:v>841.67499999999995</c:v>
                </c:pt>
                <c:pt idx="2">
                  <c:v>470.31</c:v>
                </c:pt>
                <c:pt idx="3">
                  <c:v>652.78</c:v>
                </c:pt>
                <c:pt idx="4">
                  <c:v>430.47500000000002</c:v>
                </c:pt>
                <c:pt idx="5">
                  <c:v>421.48</c:v>
                </c:pt>
                <c:pt idx="6">
                  <c:v>868.66</c:v>
                </c:pt>
                <c:pt idx="7">
                  <c:v>988</c:v>
                </c:pt>
                <c:pt idx="8">
                  <c:v>529</c:v>
                </c:pt>
                <c:pt idx="9">
                  <c:v>764</c:v>
                </c:pt>
                <c:pt idx="10">
                  <c:v>221</c:v>
                </c:pt>
                <c:pt idx="11">
                  <c:v>60</c:v>
                </c:pt>
                <c:pt idx="12">
                  <c:v>282</c:v>
                </c:pt>
                <c:pt idx="13">
                  <c:v>161</c:v>
                </c:pt>
                <c:pt idx="14">
                  <c:v>50</c:v>
                </c:pt>
                <c:pt idx="15">
                  <c:v>1</c:v>
                </c:pt>
                <c:pt idx="16">
                  <c:v>243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0.13</c:v>
                </c:pt>
                <c:pt idx="46">
                  <c:v>0.115</c:v>
                </c:pt>
                <c:pt idx="47">
                  <c:v>0</c:v>
                </c:pt>
                <c:pt idx="48">
                  <c:v>41.738</c:v>
                </c:pt>
                <c:pt idx="49">
                  <c:v>47.14</c:v>
                </c:pt>
                <c:pt idx="50">
                  <c:v>10.507999999999999</c:v>
                </c:pt>
                <c:pt idx="51">
                  <c:v>47.530999999999999</c:v>
                </c:pt>
                <c:pt idx="52">
                  <c:v>189.482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4-4AB1-8B0F-C9958C9DBE05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F08_PS_HRV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Sheet1!$G$5:$G$57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1418</c:v>
                </c:pt>
                <c:pt idx="24">
                  <c:v>1076</c:v>
                </c:pt>
                <c:pt idx="25">
                  <c:v>1058</c:v>
                </c:pt>
                <c:pt idx="26">
                  <c:v>1410</c:v>
                </c:pt>
                <c:pt idx="27">
                  <c:v>1220</c:v>
                </c:pt>
                <c:pt idx="28">
                  <c:v>1360</c:v>
                </c:pt>
                <c:pt idx="29">
                  <c:v>1088</c:v>
                </c:pt>
                <c:pt idx="30">
                  <c:v>889</c:v>
                </c:pt>
                <c:pt idx="31">
                  <c:v>921</c:v>
                </c:pt>
                <c:pt idx="32">
                  <c:v>914.4</c:v>
                </c:pt>
                <c:pt idx="33">
                  <c:v>890</c:v>
                </c:pt>
                <c:pt idx="34">
                  <c:v>975</c:v>
                </c:pt>
                <c:pt idx="35">
                  <c:v>1137</c:v>
                </c:pt>
                <c:pt idx="36">
                  <c:v>827.19799999999998</c:v>
                </c:pt>
                <c:pt idx="37">
                  <c:v>1017.152</c:v>
                </c:pt>
                <c:pt idx="38">
                  <c:v>1022</c:v>
                </c:pt>
                <c:pt idx="39">
                  <c:v>816.54600000000005</c:v>
                </c:pt>
                <c:pt idx="40">
                  <c:v>821.29499999999996</c:v>
                </c:pt>
                <c:pt idx="41">
                  <c:v>609.42999999999995</c:v>
                </c:pt>
                <c:pt idx="42">
                  <c:v>369.53899999999999</c:v>
                </c:pt>
                <c:pt idx="43">
                  <c:v>366.005</c:v>
                </c:pt>
                <c:pt idx="44">
                  <c:v>366.779</c:v>
                </c:pt>
                <c:pt idx="45">
                  <c:v>380.32499999999999</c:v>
                </c:pt>
                <c:pt idx="46">
                  <c:v>377.86689999999999</c:v>
                </c:pt>
                <c:pt idx="47">
                  <c:v>437.73599999999999</c:v>
                </c:pt>
                <c:pt idx="48">
                  <c:v>436.06853999999998</c:v>
                </c:pt>
                <c:pt idx="49">
                  <c:v>586.63412000000005</c:v>
                </c:pt>
                <c:pt idx="50">
                  <c:v>678.70025999999996</c:v>
                </c:pt>
                <c:pt idx="51">
                  <c:v>750.94100000000003</c:v>
                </c:pt>
                <c:pt idx="52">
                  <c:v>829.06913299999997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4-4AB1-8B0F-C9958C9DBE05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F09_PS_MED_pre2008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Sheet1!$H$5:$H$57</c:f>
              <c:numCache>
                <c:formatCode>General</c:formatCode>
                <c:ptCount val="53"/>
                <c:pt idx="0">
                  <c:v>1930.7157299999999</c:v>
                </c:pt>
                <c:pt idx="1">
                  <c:v>1158.4294299999999</c:v>
                </c:pt>
                <c:pt idx="2">
                  <c:v>849.51490999999999</c:v>
                </c:pt>
                <c:pt idx="3">
                  <c:v>1699.0298399999999</c:v>
                </c:pt>
                <c:pt idx="4">
                  <c:v>849.51490999999999</c:v>
                </c:pt>
                <c:pt idx="5">
                  <c:v>1081.2008000000001</c:v>
                </c:pt>
                <c:pt idx="6">
                  <c:v>1390.1153200000001</c:v>
                </c:pt>
                <c:pt idx="7">
                  <c:v>1235.65807</c:v>
                </c:pt>
                <c:pt idx="8">
                  <c:v>3168.61852</c:v>
                </c:pt>
                <c:pt idx="9">
                  <c:v>2861.2691500000001</c:v>
                </c:pt>
                <c:pt idx="10">
                  <c:v>1259.6978300000001</c:v>
                </c:pt>
                <c:pt idx="11">
                  <c:v>1378.9604999999999</c:v>
                </c:pt>
                <c:pt idx="12">
                  <c:v>1156.2284099999999</c:v>
                </c:pt>
                <c:pt idx="13">
                  <c:v>1409.9968899999999</c:v>
                </c:pt>
                <c:pt idx="14">
                  <c:v>3087.9688299999998</c:v>
                </c:pt>
                <c:pt idx="15">
                  <c:v>2145.92254</c:v>
                </c:pt>
                <c:pt idx="16">
                  <c:v>2189.6453499999998</c:v>
                </c:pt>
                <c:pt idx="17">
                  <c:v>3253.9755431190001</c:v>
                </c:pt>
                <c:pt idx="18">
                  <c:v>3116.27504</c:v>
                </c:pt>
                <c:pt idx="19">
                  <c:v>3898.7911899999999</c:v>
                </c:pt>
                <c:pt idx="20">
                  <c:v>5097.13555</c:v>
                </c:pt>
                <c:pt idx="21">
                  <c:v>3971.5147999999999</c:v>
                </c:pt>
                <c:pt idx="22">
                  <c:v>4325.8900000000003</c:v>
                </c:pt>
                <c:pt idx="23">
                  <c:v>4441.2430999999997</c:v>
                </c:pt>
                <c:pt idx="24">
                  <c:v>7339.3755000000001</c:v>
                </c:pt>
                <c:pt idx="25">
                  <c:v>6670.5637999999999</c:v>
                </c:pt>
                <c:pt idx="26">
                  <c:v>11148.4933</c:v>
                </c:pt>
                <c:pt idx="27">
                  <c:v>9301.7373000000007</c:v>
                </c:pt>
                <c:pt idx="28">
                  <c:v>8240.5508000000009</c:v>
                </c:pt>
                <c:pt idx="29">
                  <c:v>3978.2321390000002</c:v>
                </c:pt>
                <c:pt idx="30">
                  <c:v>7820.3495940000003</c:v>
                </c:pt>
                <c:pt idx="31">
                  <c:v>9965.9995959999997</c:v>
                </c:pt>
                <c:pt idx="32">
                  <c:v>10100.832633</c:v>
                </c:pt>
                <c:pt idx="33">
                  <c:v>8002.6210119999996</c:v>
                </c:pt>
                <c:pt idx="34">
                  <c:v>11612.131235999999</c:v>
                </c:pt>
                <c:pt idx="35">
                  <c:v>4705.2382470000002</c:v>
                </c:pt>
                <c:pt idx="36">
                  <c:v>7135.8564640000004</c:v>
                </c:pt>
                <c:pt idx="37">
                  <c:v>7027.49226</c:v>
                </c:pt>
                <c:pt idx="38">
                  <c:v>3017.8603360000002</c:v>
                </c:pt>
                <c:pt idx="39">
                  <c:v>11990.505617000001</c:v>
                </c:pt>
                <c:pt idx="40">
                  <c:v>9.9999999292776906E-5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C4-4AB1-8B0F-C9958C9DBE05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F10_PS_MED_pre2008Q2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Sheet1!$I$5:$I$57</c:f>
              <c:numCache>
                <c:formatCode>General</c:formatCode>
                <c:ptCount val="53"/>
                <c:pt idx="0">
                  <c:v>569.28426999999999</c:v>
                </c:pt>
                <c:pt idx="1">
                  <c:v>341.57056999999998</c:v>
                </c:pt>
                <c:pt idx="2">
                  <c:v>250.48509000000001</c:v>
                </c:pt>
                <c:pt idx="3">
                  <c:v>500.97016000000002</c:v>
                </c:pt>
                <c:pt idx="4">
                  <c:v>250.48509000000001</c:v>
                </c:pt>
                <c:pt idx="5">
                  <c:v>318.79919999999998</c:v>
                </c:pt>
                <c:pt idx="6">
                  <c:v>409.88468</c:v>
                </c:pt>
                <c:pt idx="7">
                  <c:v>364.34192999999999</c:v>
                </c:pt>
                <c:pt idx="8">
                  <c:v>631.38148000000001</c:v>
                </c:pt>
                <c:pt idx="9">
                  <c:v>320.73084999999998</c:v>
                </c:pt>
                <c:pt idx="10">
                  <c:v>306.30216999999999</c:v>
                </c:pt>
                <c:pt idx="11">
                  <c:v>148.0395</c:v>
                </c:pt>
                <c:pt idx="12">
                  <c:v>544.77158999999995</c:v>
                </c:pt>
                <c:pt idx="13">
                  <c:v>940.00310999999999</c:v>
                </c:pt>
                <c:pt idx="14">
                  <c:v>2007.03117</c:v>
                </c:pt>
                <c:pt idx="15">
                  <c:v>1454.07746</c:v>
                </c:pt>
                <c:pt idx="16">
                  <c:v>1459.35465</c:v>
                </c:pt>
                <c:pt idx="17">
                  <c:v>2191.0244568809999</c:v>
                </c:pt>
                <c:pt idx="18">
                  <c:v>453.72496000000001</c:v>
                </c:pt>
                <c:pt idx="19">
                  <c:v>571.20880999999997</c:v>
                </c:pt>
                <c:pt idx="20">
                  <c:v>812.86445000000003</c:v>
                </c:pt>
                <c:pt idx="21">
                  <c:v>732.48519999999996</c:v>
                </c:pt>
                <c:pt idx="22">
                  <c:v>972.11</c:v>
                </c:pt>
                <c:pt idx="23">
                  <c:v>935.75689999999997</c:v>
                </c:pt>
                <c:pt idx="24">
                  <c:v>1372.6244999999999</c:v>
                </c:pt>
                <c:pt idx="25">
                  <c:v>1725.4362000000001</c:v>
                </c:pt>
                <c:pt idx="26">
                  <c:v>2379.5066999999999</c:v>
                </c:pt>
                <c:pt idx="27">
                  <c:v>3088.2627000000002</c:v>
                </c:pt>
                <c:pt idx="28">
                  <c:v>1963.4492</c:v>
                </c:pt>
                <c:pt idx="29">
                  <c:v>4894.7678610000003</c:v>
                </c:pt>
                <c:pt idx="30">
                  <c:v>10023.777405999999</c:v>
                </c:pt>
                <c:pt idx="31">
                  <c:v>14338.496404</c:v>
                </c:pt>
                <c:pt idx="32">
                  <c:v>14813.117367000001</c:v>
                </c:pt>
                <c:pt idx="33">
                  <c:v>14866.718988000001</c:v>
                </c:pt>
                <c:pt idx="34">
                  <c:v>11763.299763999999</c:v>
                </c:pt>
                <c:pt idx="35">
                  <c:v>21603.083752999999</c:v>
                </c:pt>
                <c:pt idx="36">
                  <c:v>19579.578536000001</c:v>
                </c:pt>
                <c:pt idx="37">
                  <c:v>18033.702740000001</c:v>
                </c:pt>
                <c:pt idx="38">
                  <c:v>25003.915664</c:v>
                </c:pt>
                <c:pt idx="39">
                  <c:v>27436.158383000002</c:v>
                </c:pt>
                <c:pt idx="40">
                  <c:v>4181.5600299999996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C4-4AB1-8B0F-C9958C9DBE05}"/>
            </c:ext>
          </c:extLst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F11_PS_MED_post2009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Sheet1!$J$5:$J$57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4084.6529999999998</c:v>
                </c:pt>
                <c:pt idx="42">
                  <c:v>2349.25119</c:v>
                </c:pt>
                <c:pt idx="43">
                  <c:v>1554.68686</c:v>
                </c:pt>
                <c:pt idx="44">
                  <c:v>1711.5207</c:v>
                </c:pt>
                <c:pt idx="45">
                  <c:v>2857.3049999999998</c:v>
                </c:pt>
                <c:pt idx="46">
                  <c:v>3065.67182</c:v>
                </c:pt>
                <c:pt idx="47">
                  <c:v>3467.5590000000002</c:v>
                </c:pt>
                <c:pt idx="48">
                  <c:v>3714.5331000000001</c:v>
                </c:pt>
                <c:pt idx="49">
                  <c:v>4842.848</c:v>
                </c:pt>
                <c:pt idx="50">
                  <c:v>6362.3724000000002</c:v>
                </c:pt>
                <c:pt idx="51">
                  <c:v>6831.1310830000002</c:v>
                </c:pt>
                <c:pt idx="52">
                  <c:v>7262.8904990000001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C4-4AB1-8B0F-C9958C9DBE05}"/>
            </c:ext>
          </c:extLst>
        </c:ser>
        <c:ser>
          <c:idx val="6"/>
          <c:order val="6"/>
          <c:tx>
            <c:strRef>
              <c:f>Sheet1!$K$4</c:f>
              <c:strCache>
                <c:ptCount val="1"/>
                <c:pt idx="0">
                  <c:v>F12_PS_OTH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Sheet1!$K$5:$K$57</c:f>
              <c:numCache>
                <c:formatCode>General</c:formatCode>
                <c:ptCount val="53"/>
                <c:pt idx="0">
                  <c:v>1308.442</c:v>
                </c:pt>
                <c:pt idx="1">
                  <c:v>2816.1239999999998</c:v>
                </c:pt>
                <c:pt idx="2">
                  <c:v>1702.444</c:v>
                </c:pt>
                <c:pt idx="3">
                  <c:v>1736.0825</c:v>
                </c:pt>
                <c:pt idx="4">
                  <c:v>3515</c:v>
                </c:pt>
                <c:pt idx="5">
                  <c:v>3436</c:v>
                </c:pt>
                <c:pt idx="6">
                  <c:v>6909</c:v>
                </c:pt>
                <c:pt idx="7">
                  <c:v>9089</c:v>
                </c:pt>
                <c:pt idx="8">
                  <c:v>10501</c:v>
                </c:pt>
                <c:pt idx="9">
                  <c:v>7043</c:v>
                </c:pt>
                <c:pt idx="10">
                  <c:v>5769</c:v>
                </c:pt>
                <c:pt idx="11">
                  <c:v>4782</c:v>
                </c:pt>
                <c:pt idx="12">
                  <c:v>6995</c:v>
                </c:pt>
                <c:pt idx="13">
                  <c:v>6284</c:v>
                </c:pt>
                <c:pt idx="14">
                  <c:v>7636</c:v>
                </c:pt>
                <c:pt idx="15">
                  <c:v>7146</c:v>
                </c:pt>
                <c:pt idx="16">
                  <c:v>7104.7093640000003</c:v>
                </c:pt>
                <c:pt idx="17">
                  <c:v>7101.2717309999998</c:v>
                </c:pt>
                <c:pt idx="18">
                  <c:v>7790.9891939999998</c:v>
                </c:pt>
                <c:pt idx="19">
                  <c:v>5817.1243990000003</c:v>
                </c:pt>
                <c:pt idx="20">
                  <c:v>6857.8535970000003</c:v>
                </c:pt>
                <c:pt idx="21">
                  <c:v>6325.9535969999997</c:v>
                </c:pt>
                <c:pt idx="22">
                  <c:v>6553.4</c:v>
                </c:pt>
                <c:pt idx="23">
                  <c:v>7056</c:v>
                </c:pt>
                <c:pt idx="24">
                  <c:v>9253.7999999999993</c:v>
                </c:pt>
                <c:pt idx="25">
                  <c:v>10634.9</c:v>
                </c:pt>
                <c:pt idx="26">
                  <c:v>13223.02</c:v>
                </c:pt>
                <c:pt idx="27">
                  <c:v>10647.1</c:v>
                </c:pt>
                <c:pt idx="28">
                  <c:v>14780</c:v>
                </c:pt>
                <c:pt idx="29">
                  <c:v>15146</c:v>
                </c:pt>
                <c:pt idx="30">
                  <c:v>13759</c:v>
                </c:pt>
                <c:pt idx="31">
                  <c:v>9294.1</c:v>
                </c:pt>
                <c:pt idx="32">
                  <c:v>8070.232</c:v>
                </c:pt>
                <c:pt idx="33">
                  <c:v>9436.6280000000006</c:v>
                </c:pt>
                <c:pt idx="34">
                  <c:v>10580.217000000001</c:v>
                </c:pt>
                <c:pt idx="35">
                  <c:v>10335.433668</c:v>
                </c:pt>
                <c:pt idx="36">
                  <c:v>11404.709000000001</c:v>
                </c:pt>
                <c:pt idx="37">
                  <c:v>11757.93</c:v>
                </c:pt>
                <c:pt idx="38">
                  <c:v>9726.9387000000006</c:v>
                </c:pt>
                <c:pt idx="39">
                  <c:v>8751.0769999999993</c:v>
                </c:pt>
                <c:pt idx="40">
                  <c:v>8537.4519999999993</c:v>
                </c:pt>
                <c:pt idx="41">
                  <c:v>6755.2453999999998</c:v>
                </c:pt>
                <c:pt idx="42">
                  <c:v>2267.4000999999998</c:v>
                </c:pt>
                <c:pt idx="43">
                  <c:v>2385.7152700000001</c:v>
                </c:pt>
                <c:pt idx="44">
                  <c:v>4104.9066999999995</c:v>
                </c:pt>
                <c:pt idx="45">
                  <c:v>4755.6137200000003</c:v>
                </c:pt>
                <c:pt idx="46">
                  <c:v>4751.4707600000002</c:v>
                </c:pt>
                <c:pt idx="47">
                  <c:v>6088.9239699999998</c:v>
                </c:pt>
                <c:pt idx="48">
                  <c:v>7198.2000040000003</c:v>
                </c:pt>
                <c:pt idx="49">
                  <c:v>9075.3654000000006</c:v>
                </c:pt>
                <c:pt idx="50">
                  <c:v>10093.654595</c:v>
                </c:pt>
                <c:pt idx="51">
                  <c:v>11944.60982</c:v>
                </c:pt>
                <c:pt idx="52">
                  <c:v>12785.129352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C4-4AB1-8B0F-C9958C9DBE05}"/>
            </c:ext>
          </c:extLst>
        </c:ser>
        <c:ser>
          <c:idx val="7"/>
          <c:order val="7"/>
          <c:tx>
            <c:strRef>
              <c:f>Sheet1!$L$4</c:f>
              <c:strCache>
                <c:ptCount val="1"/>
                <c:pt idx="0">
                  <c:v>F15_TP_OTH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Sheet1!$L$5:$L$57</c:f>
              <c:numCache>
                <c:formatCode>General</c:formatCode>
                <c:ptCount val="53"/>
                <c:pt idx="0">
                  <c:v>3894.51</c:v>
                </c:pt>
                <c:pt idx="1">
                  <c:v>4015.7988</c:v>
                </c:pt>
                <c:pt idx="2">
                  <c:v>1936.1538</c:v>
                </c:pt>
                <c:pt idx="3">
                  <c:v>2147.0850999999998</c:v>
                </c:pt>
                <c:pt idx="4">
                  <c:v>1451.32</c:v>
                </c:pt>
                <c:pt idx="5">
                  <c:v>1002.355</c:v>
                </c:pt>
                <c:pt idx="6">
                  <c:v>2457.5437999999999</c:v>
                </c:pt>
                <c:pt idx="7">
                  <c:v>1663.2663</c:v>
                </c:pt>
                <c:pt idx="8">
                  <c:v>1752.93</c:v>
                </c:pt>
                <c:pt idx="9">
                  <c:v>1371</c:v>
                </c:pt>
                <c:pt idx="10">
                  <c:v>1218.0999999999999</c:v>
                </c:pt>
                <c:pt idx="11">
                  <c:v>1016.32</c:v>
                </c:pt>
                <c:pt idx="12">
                  <c:v>1197.92</c:v>
                </c:pt>
                <c:pt idx="13">
                  <c:v>1385</c:v>
                </c:pt>
                <c:pt idx="14">
                  <c:v>1728</c:v>
                </c:pt>
                <c:pt idx="15">
                  <c:v>1513</c:v>
                </c:pt>
                <c:pt idx="16">
                  <c:v>1869</c:v>
                </c:pt>
                <c:pt idx="17">
                  <c:v>1018</c:v>
                </c:pt>
                <c:pt idx="18">
                  <c:v>946.8</c:v>
                </c:pt>
                <c:pt idx="19">
                  <c:v>1010</c:v>
                </c:pt>
                <c:pt idx="20">
                  <c:v>1213.0999999999999</c:v>
                </c:pt>
                <c:pt idx="21">
                  <c:v>1124</c:v>
                </c:pt>
                <c:pt idx="22">
                  <c:v>794.17</c:v>
                </c:pt>
                <c:pt idx="23">
                  <c:v>775</c:v>
                </c:pt>
                <c:pt idx="24">
                  <c:v>935.2</c:v>
                </c:pt>
                <c:pt idx="25">
                  <c:v>670</c:v>
                </c:pt>
                <c:pt idx="26">
                  <c:v>987.86</c:v>
                </c:pt>
                <c:pt idx="27">
                  <c:v>813.96</c:v>
                </c:pt>
                <c:pt idx="28">
                  <c:v>934.61</c:v>
                </c:pt>
                <c:pt idx="29">
                  <c:v>548.9</c:v>
                </c:pt>
                <c:pt idx="30">
                  <c:v>1034</c:v>
                </c:pt>
                <c:pt idx="31">
                  <c:v>821</c:v>
                </c:pt>
                <c:pt idx="32">
                  <c:v>699.86900000000003</c:v>
                </c:pt>
                <c:pt idx="33">
                  <c:v>869.67200000000003</c:v>
                </c:pt>
                <c:pt idx="34">
                  <c:v>514.87900000000002</c:v>
                </c:pt>
                <c:pt idx="35">
                  <c:v>220.566</c:v>
                </c:pt>
                <c:pt idx="36">
                  <c:v>153.12299999999999</c:v>
                </c:pt>
                <c:pt idx="37">
                  <c:v>111.682</c:v>
                </c:pt>
                <c:pt idx="38">
                  <c:v>125.315</c:v>
                </c:pt>
                <c:pt idx="39">
                  <c:v>93.054000000000002</c:v>
                </c:pt>
                <c:pt idx="40">
                  <c:v>148.56200000000001</c:v>
                </c:pt>
                <c:pt idx="41">
                  <c:v>143.94049999999999</c:v>
                </c:pt>
                <c:pt idx="42">
                  <c:v>280.8347</c:v>
                </c:pt>
                <c:pt idx="43">
                  <c:v>164.74719999999999</c:v>
                </c:pt>
                <c:pt idx="44">
                  <c:v>125.2239</c:v>
                </c:pt>
                <c:pt idx="45">
                  <c:v>222.1121</c:v>
                </c:pt>
                <c:pt idx="46">
                  <c:v>231.76079999999999</c:v>
                </c:pt>
                <c:pt idx="47">
                  <c:v>192.01669999999999</c:v>
                </c:pt>
                <c:pt idx="48">
                  <c:v>0.22120000000000001</c:v>
                </c:pt>
                <c:pt idx="49">
                  <c:v>271.50697700000001</c:v>
                </c:pt>
                <c:pt idx="50">
                  <c:v>300.19397199999997</c:v>
                </c:pt>
                <c:pt idx="51">
                  <c:v>353.01009800000003</c:v>
                </c:pt>
                <c:pt idx="52">
                  <c:v>360.26136100000002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C4-4AB1-8B0F-C9958C9DBE05}"/>
            </c:ext>
          </c:extLst>
        </c:ser>
        <c:ser>
          <c:idx val="8"/>
          <c:order val="8"/>
          <c:tx>
            <c:strRef>
              <c:f>Sheet1!$M$4</c:f>
              <c:strCache>
                <c:ptCount val="1"/>
                <c:pt idx="0">
                  <c:v>F16_OTH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Sheet1!$M$5:$M$57</c:f>
              <c:numCache>
                <c:formatCode>General</c:formatCode>
                <c:ptCount val="53"/>
                <c:pt idx="0">
                  <c:v>879</c:v>
                </c:pt>
                <c:pt idx="1">
                  <c:v>797</c:v>
                </c:pt>
                <c:pt idx="2">
                  <c:v>789.05</c:v>
                </c:pt>
                <c:pt idx="3">
                  <c:v>1007.9</c:v>
                </c:pt>
                <c:pt idx="4">
                  <c:v>1141.2</c:v>
                </c:pt>
                <c:pt idx="5">
                  <c:v>1078.4000000000001</c:v>
                </c:pt>
                <c:pt idx="6">
                  <c:v>855.16</c:v>
                </c:pt>
                <c:pt idx="7">
                  <c:v>1438.28</c:v>
                </c:pt>
                <c:pt idx="8">
                  <c:v>988.63199999999995</c:v>
                </c:pt>
                <c:pt idx="9">
                  <c:v>1821.441</c:v>
                </c:pt>
                <c:pt idx="10">
                  <c:v>2272.1669999999999</c:v>
                </c:pt>
                <c:pt idx="11">
                  <c:v>2008.193</c:v>
                </c:pt>
                <c:pt idx="12">
                  <c:v>525.34699999999998</c:v>
                </c:pt>
                <c:pt idx="13">
                  <c:v>832.68799999999999</c:v>
                </c:pt>
                <c:pt idx="14">
                  <c:v>320.91199999999998</c:v>
                </c:pt>
                <c:pt idx="15">
                  <c:v>1080.777</c:v>
                </c:pt>
                <c:pt idx="16">
                  <c:v>2816.135683</c:v>
                </c:pt>
                <c:pt idx="17">
                  <c:v>2367.4066280000002</c:v>
                </c:pt>
                <c:pt idx="18">
                  <c:v>1536.785292</c:v>
                </c:pt>
                <c:pt idx="19">
                  <c:v>1515.4630729999999</c:v>
                </c:pt>
                <c:pt idx="20">
                  <c:v>2017.45733</c:v>
                </c:pt>
                <c:pt idx="21">
                  <c:v>2180.0243300000002</c:v>
                </c:pt>
                <c:pt idx="22">
                  <c:v>2313.44</c:v>
                </c:pt>
                <c:pt idx="23">
                  <c:v>1462.482</c:v>
                </c:pt>
                <c:pt idx="24">
                  <c:v>2120.288</c:v>
                </c:pt>
                <c:pt idx="25">
                  <c:v>2813.1689999999999</c:v>
                </c:pt>
                <c:pt idx="26">
                  <c:v>4622.51</c:v>
                </c:pt>
                <c:pt idx="27">
                  <c:v>5007.8140000000003</c:v>
                </c:pt>
                <c:pt idx="28">
                  <c:v>3180.85</c:v>
                </c:pt>
                <c:pt idx="29">
                  <c:v>3944.6419999999998</c:v>
                </c:pt>
                <c:pt idx="30">
                  <c:v>2147.201</c:v>
                </c:pt>
                <c:pt idx="31">
                  <c:v>2291.7220010000001</c:v>
                </c:pt>
                <c:pt idx="32">
                  <c:v>3896.2749990000002</c:v>
                </c:pt>
                <c:pt idx="33">
                  <c:v>2532.1460010000001</c:v>
                </c:pt>
                <c:pt idx="34">
                  <c:v>3052.512999</c:v>
                </c:pt>
                <c:pt idx="35">
                  <c:v>3068.7843290000001</c:v>
                </c:pt>
                <c:pt idx="36">
                  <c:v>2304.9859999999999</c:v>
                </c:pt>
                <c:pt idx="37">
                  <c:v>1368.12861</c:v>
                </c:pt>
                <c:pt idx="38">
                  <c:v>1828.5823889999999</c:v>
                </c:pt>
                <c:pt idx="39">
                  <c:v>1046.738355</c:v>
                </c:pt>
                <c:pt idx="40">
                  <c:v>635.05499999999995</c:v>
                </c:pt>
                <c:pt idx="41">
                  <c:v>771.76539000000002</c:v>
                </c:pt>
                <c:pt idx="42">
                  <c:v>730.08551999999997</c:v>
                </c:pt>
                <c:pt idx="43">
                  <c:v>536.13955999999996</c:v>
                </c:pt>
                <c:pt idx="44">
                  <c:v>369.76618999999999</c:v>
                </c:pt>
                <c:pt idx="45">
                  <c:v>618.00018999999998</c:v>
                </c:pt>
                <c:pt idx="46">
                  <c:v>673.00454999999999</c:v>
                </c:pt>
                <c:pt idx="47">
                  <c:v>829.34230300000002</c:v>
                </c:pt>
                <c:pt idx="48">
                  <c:v>963.57577000000003</c:v>
                </c:pt>
                <c:pt idx="49">
                  <c:v>1214.7346299999999</c:v>
                </c:pt>
                <c:pt idx="50">
                  <c:v>1611.431765</c:v>
                </c:pt>
                <c:pt idx="51">
                  <c:v>1771.8570400000001</c:v>
                </c:pt>
                <c:pt idx="52">
                  <c:v>2434.2824030000002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C4-4AB1-8B0F-C9958C9DBE05}"/>
            </c:ext>
          </c:extLst>
        </c:ser>
        <c:ser>
          <c:idx val="9"/>
          <c:order val="9"/>
          <c:tx>
            <c:strRef>
              <c:f>Sheet1!$N$4</c:f>
              <c:strCache>
                <c:ptCount val="1"/>
                <c:pt idx="0">
                  <c:v>alreadyNo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Sheet1!$N$5:$N$57</c:f>
              <c:numCache>
                <c:formatCode>General</c:formatCode>
                <c:ptCount val="53"/>
                <c:pt idx="0">
                  <c:v>3415.3639999999996</c:v>
                </c:pt>
                <c:pt idx="1">
                  <c:v>4454.4971999999998</c:v>
                </c:pt>
                <c:pt idx="2">
                  <c:v>4488.3369999999995</c:v>
                </c:pt>
                <c:pt idx="3">
                  <c:v>3215.4695000000002</c:v>
                </c:pt>
                <c:pt idx="4">
                  <c:v>3047.0720000000001</c:v>
                </c:pt>
                <c:pt idx="5">
                  <c:v>3352.9780000000001</c:v>
                </c:pt>
                <c:pt idx="6">
                  <c:v>6133.8071</c:v>
                </c:pt>
                <c:pt idx="7">
                  <c:v>6523.4480000000003</c:v>
                </c:pt>
                <c:pt idx="8">
                  <c:v>4446</c:v>
                </c:pt>
                <c:pt idx="9">
                  <c:v>4467.6149999999998</c:v>
                </c:pt>
                <c:pt idx="10">
                  <c:v>3794.422</c:v>
                </c:pt>
                <c:pt idx="11">
                  <c:v>2800.9209999999998</c:v>
                </c:pt>
                <c:pt idx="12">
                  <c:v>3102.0819999999999</c:v>
                </c:pt>
                <c:pt idx="13">
                  <c:v>2742.2110000000002</c:v>
                </c:pt>
                <c:pt idx="14">
                  <c:v>6822.7820000000002</c:v>
                </c:pt>
                <c:pt idx="15">
                  <c:v>8037.9179999999997</c:v>
                </c:pt>
                <c:pt idx="16">
                  <c:v>8404.125</c:v>
                </c:pt>
                <c:pt idx="17">
                  <c:v>5585.7530000000006</c:v>
                </c:pt>
                <c:pt idx="18">
                  <c:v>4490.1720000000005</c:v>
                </c:pt>
                <c:pt idx="19">
                  <c:v>4638</c:v>
                </c:pt>
                <c:pt idx="20">
                  <c:v>6935.6030000000001</c:v>
                </c:pt>
                <c:pt idx="21">
                  <c:v>5465.43</c:v>
                </c:pt>
                <c:pt idx="22">
                  <c:v>7587.9889999999996</c:v>
                </c:pt>
                <c:pt idx="23">
                  <c:v>7113</c:v>
                </c:pt>
                <c:pt idx="24">
                  <c:v>6443.6900000000005</c:v>
                </c:pt>
                <c:pt idx="25">
                  <c:v>8691.0460000000003</c:v>
                </c:pt>
                <c:pt idx="26">
                  <c:v>6303.9089999999997</c:v>
                </c:pt>
                <c:pt idx="27">
                  <c:v>9016.7180000000008</c:v>
                </c:pt>
                <c:pt idx="28">
                  <c:v>11075.881000000001</c:v>
                </c:pt>
                <c:pt idx="29">
                  <c:v>13329.556</c:v>
                </c:pt>
                <c:pt idx="30">
                  <c:v>9976.6</c:v>
                </c:pt>
                <c:pt idx="31">
                  <c:v>8525.4430000000011</c:v>
                </c:pt>
                <c:pt idx="32">
                  <c:v>7376.6580000000004</c:v>
                </c:pt>
                <c:pt idx="33">
                  <c:v>8531.98</c:v>
                </c:pt>
                <c:pt idx="34">
                  <c:v>8297.5384000000013</c:v>
                </c:pt>
                <c:pt idx="35">
                  <c:v>5708.6849999999995</c:v>
                </c:pt>
                <c:pt idx="36">
                  <c:v>6147.601999999999</c:v>
                </c:pt>
                <c:pt idx="37">
                  <c:v>7532.2773859999998</c:v>
                </c:pt>
                <c:pt idx="38">
                  <c:v>6287.1586000000007</c:v>
                </c:pt>
                <c:pt idx="39">
                  <c:v>7969.9019050000006</c:v>
                </c:pt>
                <c:pt idx="40">
                  <c:v>7699.3243999999995</c:v>
                </c:pt>
                <c:pt idx="41">
                  <c:v>6080.0649300000005</c:v>
                </c:pt>
                <c:pt idx="42">
                  <c:v>4060.6032599999999</c:v>
                </c:pt>
                <c:pt idx="43">
                  <c:v>3769.0165000000002</c:v>
                </c:pt>
                <c:pt idx="44">
                  <c:v>3623.2094999999999</c:v>
                </c:pt>
                <c:pt idx="45">
                  <c:v>3766.3050000000003</c:v>
                </c:pt>
                <c:pt idx="46">
                  <c:v>3512.7044000000001</c:v>
                </c:pt>
                <c:pt idx="47">
                  <c:v>4332.9399400000002</c:v>
                </c:pt>
                <c:pt idx="48">
                  <c:v>5046.09184</c:v>
                </c:pt>
                <c:pt idx="49">
                  <c:v>6140.2306090000002</c:v>
                </c:pt>
                <c:pt idx="50">
                  <c:v>6739.187414</c:v>
                </c:pt>
                <c:pt idx="51">
                  <c:v>7336.7519759999996</c:v>
                </c:pt>
                <c:pt idx="52">
                  <c:v>8807.9018510000005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4-4AB1-8B0F-C9958C9D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81896048"/>
        <c:axId val="1728638480"/>
      </c:barChart>
      <c:catAx>
        <c:axId val="19818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8480"/>
        <c:crosses val="autoZero"/>
        <c:auto val="1"/>
        <c:lblAlgn val="ctr"/>
        <c:lblOffset val="100"/>
        <c:noMultiLvlLbl val="0"/>
      </c:catAx>
      <c:valAx>
        <c:axId val="1728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en-US" baseline="0"/>
              <a:t> Fleet with PS_HRV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F-4B22-8303-BCCF92F47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F-4B22-8303-BCCF92F472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Sheet1!$BJ$58:$BK$58</c:f>
              <c:numCache>
                <c:formatCode>General</c:formatCode>
                <c:ptCount val="2"/>
                <c:pt idx="0">
                  <c:v>795917.37544600002</c:v>
                </c:pt>
                <c:pt idx="1">
                  <c:v>667461.738885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C81-AE1E-5AC440636A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Fleet with PS_NOR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56-461A-A523-F8FBC70811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56-461A-A523-F8FBC708110D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56-461A-A523-F8FBC708110D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56-461A-A523-F8FBC7081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Sheet1!$BN$58:$BO$58</c:f>
              <c:numCache>
                <c:formatCode>General</c:formatCode>
                <c:ptCount val="2"/>
                <c:pt idx="0">
                  <c:v>778977.72449299984</c:v>
                </c:pt>
                <c:pt idx="1">
                  <c:v>684401.38983799994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6-461A-A523-F8FBC70811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fleet (traps)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9B-4C0D-B1A7-356C05A05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9B-4C0D-B1A7-356C05A059F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13635C-4E3F-4BC4-ABE4-DB6FE86F6728}" type="PERCENTAGE">
                      <a:rPr lang="en-US" sz="2400"/>
                      <a:pPr>
                        <a:defRPr sz="1600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58893902172889"/>
                      <c:h val="0.191028628909984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9B-4C0D-B1A7-356C05A059F4}"/>
                </c:ext>
              </c:extLst>
            </c:dLbl>
            <c:dLbl>
              <c:idx val="1"/>
              <c:layout>
                <c:manualLayout>
                  <c:x val="0.12466047605257617"/>
                  <c:y val="-0.20258029859328039"/>
                </c:manualLayout>
              </c:layout>
              <c:tx>
                <c:rich>
                  <a:bodyPr/>
                  <a:lstStyle/>
                  <a:p>
                    <a:fld id="{D29F3000-F860-4BBD-A257-65A4B7665C3E}" type="PERCENTAGE">
                      <a:rPr lang="en-US" sz="280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9B-4C0D-B1A7-356C05A05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Sheet1!$AL$64:$AM$64</c:f>
              <c:strCache>
                <c:ptCount val="2"/>
                <c:pt idx="0">
                  <c:v>Traps</c:v>
                </c:pt>
                <c:pt idx="1">
                  <c:v>other</c:v>
                </c:pt>
              </c:strCache>
            </c:strRef>
          </c:cat>
          <c:val>
            <c:numRef>
              <c:f>Sheet1!$AL$65:$AM$65</c:f>
              <c:numCache>
                <c:formatCode>0</c:formatCode>
                <c:ptCount val="2"/>
                <c:pt idx="0">
                  <c:v>122869.984881</c:v>
                </c:pt>
                <c:pt idx="1">
                  <c:v>1340509.1294499999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B-4C0D-B1A7-356C05A059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fleet (bait boat)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85-41F7-B33A-BBBBE2357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85-41F7-B33A-BBBBE2357F14}"/>
              </c:ext>
            </c:extLst>
          </c:dPt>
          <c:dLbls>
            <c:dLbl>
              <c:idx val="1"/>
              <c:layout>
                <c:manualLayout>
                  <c:x val="7.45379968037852E-2"/>
                  <c:y val="-0.157336306724290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85-41F7-B33A-BBBBE2357F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Sheet1!$AL$66:$AM$66</c:f>
              <c:strCache>
                <c:ptCount val="2"/>
                <c:pt idx="0">
                  <c:v>bait boat</c:v>
                </c:pt>
                <c:pt idx="1">
                  <c:v>other</c:v>
                </c:pt>
              </c:strCache>
            </c:strRef>
          </c:cat>
          <c:val>
            <c:numRef>
              <c:f>Sheet1!$AL$67:$AM$67</c:f>
              <c:numCache>
                <c:formatCode>0</c:formatCode>
                <c:ptCount val="2"/>
                <c:pt idx="0">
                  <c:v>90678.335281000036</c:v>
                </c:pt>
                <c:pt idx="1">
                  <c:v>1372700.7790499998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5-41F7-B33A-BBBBE2357F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fleet (JPN_LL_Eastmed)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3-4EAE-95FC-0740F00F8D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43-4EAE-95FC-0740F00F8D70}"/>
              </c:ext>
            </c:extLst>
          </c:dPt>
          <c:dLbls>
            <c:dLbl>
              <c:idx val="1"/>
              <c:layout>
                <c:manualLayout>
                  <c:x val="6.313169950327556E-2"/>
                  <c:y val="-0.167754342470840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3-4EAE-95FC-0740F00F8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Sheet1!$AL$68:$AM$68</c:f>
              <c:strCache>
                <c:ptCount val="2"/>
                <c:pt idx="0">
                  <c:v>JPN_LL_EastMed</c:v>
                </c:pt>
                <c:pt idx="1">
                  <c:v>other</c:v>
                </c:pt>
              </c:strCache>
            </c:strRef>
          </c:cat>
          <c:val>
            <c:numRef>
              <c:f>Sheet1!$AL$69:$AM$69</c:f>
              <c:numCache>
                <c:formatCode>0</c:formatCode>
                <c:ptCount val="2"/>
                <c:pt idx="0">
                  <c:v>53230.970999999998</c:v>
                </c:pt>
                <c:pt idx="1">
                  <c:v>1410148.1433309999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3-4EAE-95FC-0740F00F8D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fleet (JPN_LL_NEA)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5F-4F75-8CA9-F450F437F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5F-4F75-8CA9-F450F437FE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Sheet1!$AL$70:$AM$70</c:f>
              <c:strCache>
                <c:ptCount val="2"/>
                <c:pt idx="0">
                  <c:v>JPN_LL_NEA</c:v>
                </c:pt>
                <c:pt idx="1">
                  <c:v>other</c:v>
                </c:pt>
              </c:strCache>
            </c:strRef>
          </c:cat>
          <c:val>
            <c:numRef>
              <c:f>Sheet1!$AL$71:$AM$71</c:f>
              <c:numCache>
                <c:formatCode>0</c:formatCode>
                <c:ptCount val="2"/>
                <c:pt idx="0">
                  <c:v>56414.680548999997</c:v>
                </c:pt>
                <c:pt idx="1">
                  <c:v>1406964.4337819999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F-4F75-8CA9-F450F437FE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fleet (PS_MED)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86-4297-B62F-C56A8E6BD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86-4297-B62F-C56A8E6B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Sheet1!$AL$72:$AM$72</c:f>
              <c:strCache>
                <c:ptCount val="2"/>
                <c:pt idx="0">
                  <c:v>PS_MED</c:v>
                </c:pt>
                <c:pt idx="1">
                  <c:v>other</c:v>
                </c:pt>
              </c:strCache>
            </c:strRef>
          </c:cat>
          <c:val>
            <c:numRef>
              <c:f>Sheet1!$AL$73:$AM$73</c:f>
              <c:numCache>
                <c:formatCode>0</c:formatCode>
                <c:ptCount val="2"/>
                <c:pt idx="0">
                  <c:v>447673.71878199995</c:v>
                </c:pt>
                <c:pt idx="1">
                  <c:v>1015705.3955489998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6-4297-B62F-C56A8E6BD2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All Catch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5B-49AE-990F-E609B2FB090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85B-49AE-990F-E609B2FB0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All Catch</c:v>
              </c:pt>
            </c:strLit>
          </c:cat>
          <c:val>
            <c:numRef>
              <c:f>Sheet1!$Z$58</c:f>
              <c:numCache>
                <c:formatCode>General</c:formatCode>
                <c:ptCount val="1"/>
                <c:pt idx="0">
                  <c:v>1463379.1143309998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B-49AE-990F-E609B2FB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Fleet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6 Fleet Model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01-4E89-A24D-7338080D6B6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01-4E89-A24D-7338080D6B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CE-4B62-8FD8-D32C993B93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CE-4B62-8FD8-D32C993B93C5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DB01-4E89-A24D-7338080D6B68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01-4E89-A24D-7338080D6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(Sheet1!$AL$64,Sheet1!$AL$66,Sheet1!$AL$68,Sheet1!$AL$70,Sheet1!$AL$72,Sheet1!$AL$74)</c:f>
              <c:strCache>
                <c:ptCount val="6"/>
                <c:pt idx="0">
                  <c:v>Traps</c:v>
                </c:pt>
                <c:pt idx="1">
                  <c:v>bait boat</c:v>
                </c:pt>
                <c:pt idx="2">
                  <c:v>JPN_LL_EastMed</c:v>
                </c:pt>
                <c:pt idx="3">
                  <c:v>JPN_LL_NEA</c:v>
                </c:pt>
                <c:pt idx="4">
                  <c:v>PS_MED</c:v>
                </c:pt>
                <c:pt idx="5">
                  <c:v>Other</c:v>
                </c:pt>
              </c:strCache>
            </c:strRef>
          </c:cat>
          <c:val>
            <c:numRef>
              <c:f>(Sheet1!$AL$65,Sheet1!$AL$67,Sheet1!$AL$69,Sheet1!$AL$71,Sheet1!$AL$73,Sheet1!$AM$74)</c:f>
              <c:numCache>
                <c:formatCode>0</c:formatCode>
                <c:ptCount val="6"/>
                <c:pt idx="0">
                  <c:v>122869.984881</c:v>
                </c:pt>
                <c:pt idx="1">
                  <c:v>90678.335281000036</c:v>
                </c:pt>
                <c:pt idx="2">
                  <c:v>53230.970999999998</c:v>
                </c:pt>
                <c:pt idx="3">
                  <c:v>56414.680548999997</c:v>
                </c:pt>
                <c:pt idx="4">
                  <c:v>447673.71878199995</c:v>
                </c:pt>
                <c:pt idx="5" formatCode="General">
                  <c:v>692703.42383799981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1-4E89-A24D-7338080D6B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F06_LL_OTH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Sheet1!$E$5:$E$57</c:f>
              <c:numCache>
                <c:formatCode>General</c:formatCode>
                <c:ptCount val="53"/>
                <c:pt idx="0">
                  <c:v>795</c:v>
                </c:pt>
                <c:pt idx="1">
                  <c:v>599</c:v>
                </c:pt>
                <c:pt idx="2">
                  <c:v>322</c:v>
                </c:pt>
                <c:pt idx="3">
                  <c:v>226</c:v>
                </c:pt>
                <c:pt idx="4">
                  <c:v>145</c:v>
                </c:pt>
                <c:pt idx="5">
                  <c:v>321</c:v>
                </c:pt>
                <c:pt idx="6">
                  <c:v>261</c:v>
                </c:pt>
                <c:pt idx="7">
                  <c:v>163</c:v>
                </c:pt>
                <c:pt idx="8">
                  <c:v>350</c:v>
                </c:pt>
                <c:pt idx="9">
                  <c:v>331</c:v>
                </c:pt>
                <c:pt idx="10">
                  <c:v>274</c:v>
                </c:pt>
                <c:pt idx="11">
                  <c:v>241</c:v>
                </c:pt>
                <c:pt idx="12">
                  <c:v>256</c:v>
                </c:pt>
                <c:pt idx="13">
                  <c:v>350</c:v>
                </c:pt>
                <c:pt idx="14">
                  <c:v>768</c:v>
                </c:pt>
                <c:pt idx="15">
                  <c:v>320</c:v>
                </c:pt>
                <c:pt idx="16">
                  <c:v>387.05399999999997</c:v>
                </c:pt>
                <c:pt idx="17">
                  <c:v>545.70699999999999</c:v>
                </c:pt>
                <c:pt idx="18">
                  <c:v>893.83100000000002</c:v>
                </c:pt>
                <c:pt idx="19">
                  <c:v>820.63099999999997</c:v>
                </c:pt>
                <c:pt idx="20">
                  <c:v>1195.1010000000001</c:v>
                </c:pt>
                <c:pt idx="21">
                  <c:v>1361.501</c:v>
                </c:pt>
                <c:pt idx="22">
                  <c:v>1051.9580000000001</c:v>
                </c:pt>
                <c:pt idx="23">
                  <c:v>3187.3139999999999</c:v>
                </c:pt>
                <c:pt idx="24">
                  <c:v>3290.2130000000002</c:v>
                </c:pt>
                <c:pt idx="25">
                  <c:v>1994.903</c:v>
                </c:pt>
                <c:pt idx="26">
                  <c:v>6693.2259999999997</c:v>
                </c:pt>
                <c:pt idx="27">
                  <c:v>8207.0380000000005</c:v>
                </c:pt>
                <c:pt idx="28">
                  <c:v>9961.5840000000007</c:v>
                </c:pt>
                <c:pt idx="29">
                  <c:v>8280.625</c:v>
                </c:pt>
                <c:pt idx="30">
                  <c:v>4350.0720000000001</c:v>
                </c:pt>
                <c:pt idx="31">
                  <c:v>3837.239</c:v>
                </c:pt>
                <c:pt idx="32">
                  <c:v>4128.616</c:v>
                </c:pt>
                <c:pt idx="33">
                  <c:v>4870.2340000000004</c:v>
                </c:pt>
                <c:pt idx="34">
                  <c:v>3204.5219999999999</c:v>
                </c:pt>
                <c:pt idx="35">
                  <c:v>3221.2093209999998</c:v>
                </c:pt>
                <c:pt idx="36">
                  <c:v>2446.9470000000001</c:v>
                </c:pt>
                <c:pt idx="37">
                  <c:v>3151.2649999999999</c:v>
                </c:pt>
                <c:pt idx="38">
                  <c:v>2988.59951</c:v>
                </c:pt>
                <c:pt idx="39">
                  <c:v>2896.01863</c:v>
                </c:pt>
                <c:pt idx="40">
                  <c:v>2436.85</c:v>
                </c:pt>
                <c:pt idx="41">
                  <c:v>1372.759225</c:v>
                </c:pt>
                <c:pt idx="42">
                  <c:v>1280.32294</c:v>
                </c:pt>
                <c:pt idx="43">
                  <c:v>997.74770999999998</c:v>
                </c:pt>
                <c:pt idx="44">
                  <c:v>632.75777200000005</c:v>
                </c:pt>
                <c:pt idx="45">
                  <c:v>643.39882499999999</c:v>
                </c:pt>
                <c:pt idx="46">
                  <c:v>647.93862000000001</c:v>
                </c:pt>
                <c:pt idx="47">
                  <c:v>865.00073599999996</c:v>
                </c:pt>
                <c:pt idx="48">
                  <c:v>1774.2058999999999</c:v>
                </c:pt>
                <c:pt idx="49">
                  <c:v>1486.896324</c:v>
                </c:pt>
                <c:pt idx="50">
                  <c:v>1985.6222949999999</c:v>
                </c:pt>
                <c:pt idx="51">
                  <c:v>2098.1461979999999</c:v>
                </c:pt>
                <c:pt idx="52">
                  <c:v>2363.2973999999999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F-4C8E-AF79-0A949A016B6F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F07_PS_NOR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Sheet1!$F$5:$F$57</c:f>
              <c:numCache>
                <c:formatCode>General</c:formatCode>
                <c:ptCount val="53"/>
                <c:pt idx="0">
                  <c:v>753.01</c:v>
                </c:pt>
                <c:pt idx="1">
                  <c:v>841.67499999999995</c:v>
                </c:pt>
                <c:pt idx="2">
                  <c:v>470.31</c:v>
                </c:pt>
                <c:pt idx="3">
                  <c:v>652.78</c:v>
                </c:pt>
                <c:pt idx="4">
                  <c:v>430.47500000000002</c:v>
                </c:pt>
                <c:pt idx="5">
                  <c:v>421.48</c:v>
                </c:pt>
                <c:pt idx="6">
                  <c:v>868.66</c:v>
                </c:pt>
                <c:pt idx="7">
                  <c:v>988</c:v>
                </c:pt>
                <c:pt idx="8">
                  <c:v>529</c:v>
                </c:pt>
                <c:pt idx="9">
                  <c:v>764</c:v>
                </c:pt>
                <c:pt idx="10">
                  <c:v>221</c:v>
                </c:pt>
                <c:pt idx="11">
                  <c:v>60</c:v>
                </c:pt>
                <c:pt idx="12">
                  <c:v>282</c:v>
                </c:pt>
                <c:pt idx="13">
                  <c:v>161</c:v>
                </c:pt>
                <c:pt idx="14">
                  <c:v>50</c:v>
                </c:pt>
                <c:pt idx="15">
                  <c:v>1</c:v>
                </c:pt>
                <c:pt idx="16">
                  <c:v>243</c:v>
                </c:pt>
                <c:pt idx="17">
                  <c:v>0</c:v>
                </c:pt>
                <c:pt idx="18">
                  <c:v>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0.13</c:v>
                </c:pt>
                <c:pt idx="46">
                  <c:v>0.115</c:v>
                </c:pt>
                <c:pt idx="47">
                  <c:v>0</c:v>
                </c:pt>
                <c:pt idx="48">
                  <c:v>41.738</c:v>
                </c:pt>
                <c:pt idx="49">
                  <c:v>47.14</c:v>
                </c:pt>
                <c:pt idx="50">
                  <c:v>10.507999999999999</c:v>
                </c:pt>
                <c:pt idx="51">
                  <c:v>47.530999999999999</c:v>
                </c:pt>
                <c:pt idx="52">
                  <c:v>189.482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F-4C8E-AF79-0A949A016B6F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F08_PS_HRV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Sheet1!$G$5:$G$57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1418</c:v>
                </c:pt>
                <c:pt idx="24">
                  <c:v>1076</c:v>
                </c:pt>
                <c:pt idx="25">
                  <c:v>1058</c:v>
                </c:pt>
                <c:pt idx="26">
                  <c:v>1410</c:v>
                </c:pt>
                <c:pt idx="27">
                  <c:v>1220</c:v>
                </c:pt>
                <c:pt idx="28">
                  <c:v>1360</c:v>
                </c:pt>
                <c:pt idx="29">
                  <c:v>1088</c:v>
                </c:pt>
                <c:pt idx="30">
                  <c:v>889</c:v>
                </c:pt>
                <c:pt idx="31">
                  <c:v>921</c:v>
                </c:pt>
                <c:pt idx="32">
                  <c:v>914.4</c:v>
                </c:pt>
                <c:pt idx="33">
                  <c:v>890</c:v>
                </c:pt>
                <c:pt idx="34">
                  <c:v>975</c:v>
                </c:pt>
                <c:pt idx="35">
                  <c:v>1137</c:v>
                </c:pt>
                <c:pt idx="36">
                  <c:v>827.19799999999998</c:v>
                </c:pt>
                <c:pt idx="37">
                  <c:v>1017.152</c:v>
                </c:pt>
                <c:pt idx="38">
                  <c:v>1022</c:v>
                </c:pt>
                <c:pt idx="39">
                  <c:v>816.54600000000005</c:v>
                </c:pt>
                <c:pt idx="40">
                  <c:v>821.29499999999996</c:v>
                </c:pt>
                <c:pt idx="41">
                  <c:v>609.42999999999995</c:v>
                </c:pt>
                <c:pt idx="42">
                  <c:v>369.53899999999999</c:v>
                </c:pt>
                <c:pt idx="43">
                  <c:v>366.005</c:v>
                </c:pt>
                <c:pt idx="44">
                  <c:v>366.779</c:v>
                </c:pt>
                <c:pt idx="45">
                  <c:v>380.32499999999999</c:v>
                </c:pt>
                <c:pt idx="46">
                  <c:v>377.86689999999999</c:v>
                </c:pt>
                <c:pt idx="47">
                  <c:v>437.73599999999999</c:v>
                </c:pt>
                <c:pt idx="48">
                  <c:v>436.06853999999998</c:v>
                </c:pt>
                <c:pt idx="49">
                  <c:v>586.63412000000005</c:v>
                </c:pt>
                <c:pt idx="50">
                  <c:v>678.70025999999996</c:v>
                </c:pt>
                <c:pt idx="51">
                  <c:v>750.94100000000003</c:v>
                </c:pt>
                <c:pt idx="52">
                  <c:v>829.06913299999997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F-4C8E-AF79-0A949A016B6F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F09_PS_MED_pre2008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Sheet1!$H$5:$H$57</c:f>
              <c:numCache>
                <c:formatCode>General</c:formatCode>
                <c:ptCount val="53"/>
                <c:pt idx="0">
                  <c:v>1930.7157299999999</c:v>
                </c:pt>
                <c:pt idx="1">
                  <c:v>1158.4294299999999</c:v>
                </c:pt>
                <c:pt idx="2">
                  <c:v>849.51490999999999</c:v>
                </c:pt>
                <c:pt idx="3">
                  <c:v>1699.0298399999999</c:v>
                </c:pt>
                <c:pt idx="4">
                  <c:v>849.51490999999999</c:v>
                </c:pt>
                <c:pt idx="5">
                  <c:v>1081.2008000000001</c:v>
                </c:pt>
                <c:pt idx="6">
                  <c:v>1390.1153200000001</c:v>
                </c:pt>
                <c:pt idx="7">
                  <c:v>1235.65807</c:v>
                </c:pt>
                <c:pt idx="8">
                  <c:v>3168.61852</c:v>
                </c:pt>
                <c:pt idx="9">
                  <c:v>2861.2691500000001</c:v>
                </c:pt>
                <c:pt idx="10">
                  <c:v>1259.6978300000001</c:v>
                </c:pt>
                <c:pt idx="11">
                  <c:v>1378.9604999999999</c:v>
                </c:pt>
                <c:pt idx="12">
                  <c:v>1156.2284099999999</c:v>
                </c:pt>
                <c:pt idx="13">
                  <c:v>1409.9968899999999</c:v>
                </c:pt>
                <c:pt idx="14">
                  <c:v>3087.9688299999998</c:v>
                </c:pt>
                <c:pt idx="15">
                  <c:v>2145.92254</c:v>
                </c:pt>
                <c:pt idx="16">
                  <c:v>2189.6453499999998</c:v>
                </c:pt>
                <c:pt idx="17">
                  <c:v>3253.9755431190001</c:v>
                </c:pt>
                <c:pt idx="18">
                  <c:v>3116.27504</c:v>
                </c:pt>
                <c:pt idx="19">
                  <c:v>3898.7911899999999</c:v>
                </c:pt>
                <c:pt idx="20">
                  <c:v>5097.13555</c:v>
                </c:pt>
                <c:pt idx="21">
                  <c:v>3971.5147999999999</c:v>
                </c:pt>
                <c:pt idx="22">
                  <c:v>4325.8900000000003</c:v>
                </c:pt>
                <c:pt idx="23">
                  <c:v>4441.2430999999997</c:v>
                </c:pt>
                <c:pt idx="24">
                  <c:v>7339.3755000000001</c:v>
                </c:pt>
                <c:pt idx="25">
                  <c:v>6670.5637999999999</c:v>
                </c:pt>
                <c:pt idx="26">
                  <c:v>11148.4933</c:v>
                </c:pt>
                <c:pt idx="27">
                  <c:v>9301.7373000000007</c:v>
                </c:pt>
                <c:pt idx="28">
                  <c:v>8240.5508000000009</c:v>
                </c:pt>
                <c:pt idx="29">
                  <c:v>3978.2321390000002</c:v>
                </c:pt>
                <c:pt idx="30">
                  <c:v>7820.3495940000003</c:v>
                </c:pt>
                <c:pt idx="31">
                  <c:v>9965.9995959999997</c:v>
                </c:pt>
                <c:pt idx="32">
                  <c:v>10100.832633</c:v>
                </c:pt>
                <c:pt idx="33">
                  <c:v>8002.6210119999996</c:v>
                </c:pt>
                <c:pt idx="34">
                  <c:v>11612.131235999999</c:v>
                </c:pt>
                <c:pt idx="35">
                  <c:v>4705.2382470000002</c:v>
                </c:pt>
                <c:pt idx="36">
                  <c:v>7135.8564640000004</c:v>
                </c:pt>
                <c:pt idx="37">
                  <c:v>7027.49226</c:v>
                </c:pt>
                <c:pt idx="38">
                  <c:v>3017.8603360000002</c:v>
                </c:pt>
                <c:pt idx="39">
                  <c:v>11990.505617000001</c:v>
                </c:pt>
                <c:pt idx="40">
                  <c:v>9.9999999292776906E-5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F-4C8E-AF79-0A949A016B6F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F10_PS_MED_pre2008Q2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Sheet1!$I$5:$I$57</c:f>
              <c:numCache>
                <c:formatCode>General</c:formatCode>
                <c:ptCount val="53"/>
                <c:pt idx="0">
                  <c:v>569.28426999999999</c:v>
                </c:pt>
                <c:pt idx="1">
                  <c:v>341.57056999999998</c:v>
                </c:pt>
                <c:pt idx="2">
                  <c:v>250.48509000000001</c:v>
                </c:pt>
                <c:pt idx="3">
                  <c:v>500.97016000000002</c:v>
                </c:pt>
                <c:pt idx="4">
                  <c:v>250.48509000000001</c:v>
                </c:pt>
                <c:pt idx="5">
                  <c:v>318.79919999999998</c:v>
                </c:pt>
                <c:pt idx="6">
                  <c:v>409.88468</c:v>
                </c:pt>
                <c:pt idx="7">
                  <c:v>364.34192999999999</c:v>
                </c:pt>
                <c:pt idx="8">
                  <c:v>631.38148000000001</c:v>
                </c:pt>
                <c:pt idx="9">
                  <c:v>320.73084999999998</c:v>
                </c:pt>
                <c:pt idx="10">
                  <c:v>306.30216999999999</c:v>
                </c:pt>
                <c:pt idx="11">
                  <c:v>148.0395</c:v>
                </c:pt>
                <c:pt idx="12">
                  <c:v>544.77158999999995</c:v>
                </c:pt>
                <c:pt idx="13">
                  <c:v>940.00310999999999</c:v>
                </c:pt>
                <c:pt idx="14">
                  <c:v>2007.03117</c:v>
                </c:pt>
                <c:pt idx="15">
                  <c:v>1454.07746</c:v>
                </c:pt>
                <c:pt idx="16">
                  <c:v>1459.35465</c:v>
                </c:pt>
                <c:pt idx="17">
                  <c:v>2191.0244568809999</c:v>
                </c:pt>
                <c:pt idx="18">
                  <c:v>453.72496000000001</c:v>
                </c:pt>
                <c:pt idx="19">
                  <c:v>571.20880999999997</c:v>
                </c:pt>
                <c:pt idx="20">
                  <c:v>812.86445000000003</c:v>
                </c:pt>
                <c:pt idx="21">
                  <c:v>732.48519999999996</c:v>
                </c:pt>
                <c:pt idx="22">
                  <c:v>972.11</c:v>
                </c:pt>
                <c:pt idx="23">
                  <c:v>935.75689999999997</c:v>
                </c:pt>
                <c:pt idx="24">
                  <c:v>1372.6244999999999</c:v>
                </c:pt>
                <c:pt idx="25">
                  <c:v>1725.4362000000001</c:v>
                </c:pt>
                <c:pt idx="26">
                  <c:v>2379.5066999999999</c:v>
                </c:pt>
                <c:pt idx="27">
                  <c:v>3088.2627000000002</c:v>
                </c:pt>
                <c:pt idx="28">
                  <c:v>1963.4492</c:v>
                </c:pt>
                <c:pt idx="29">
                  <c:v>4894.7678610000003</c:v>
                </c:pt>
                <c:pt idx="30">
                  <c:v>10023.777405999999</c:v>
                </c:pt>
                <c:pt idx="31">
                  <c:v>14338.496404</c:v>
                </c:pt>
                <c:pt idx="32">
                  <c:v>14813.117367000001</c:v>
                </c:pt>
                <c:pt idx="33">
                  <c:v>14866.718988000001</c:v>
                </c:pt>
                <c:pt idx="34">
                  <c:v>11763.299763999999</c:v>
                </c:pt>
                <c:pt idx="35">
                  <c:v>21603.083752999999</c:v>
                </c:pt>
                <c:pt idx="36">
                  <c:v>19579.578536000001</c:v>
                </c:pt>
                <c:pt idx="37">
                  <c:v>18033.702740000001</c:v>
                </c:pt>
                <c:pt idx="38">
                  <c:v>25003.915664</c:v>
                </c:pt>
                <c:pt idx="39">
                  <c:v>27436.158383000002</c:v>
                </c:pt>
                <c:pt idx="40">
                  <c:v>4181.5600299999996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F-4C8E-AF79-0A949A016B6F}"/>
            </c:ext>
          </c:extLst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F11_PS_MED_post2009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Sheet1!$J$5:$J$57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4084.6529999999998</c:v>
                </c:pt>
                <c:pt idx="42">
                  <c:v>2349.25119</c:v>
                </c:pt>
                <c:pt idx="43">
                  <c:v>1554.68686</c:v>
                </c:pt>
                <c:pt idx="44">
                  <c:v>1711.5207</c:v>
                </c:pt>
                <c:pt idx="45">
                  <c:v>2857.3049999999998</c:v>
                </c:pt>
                <c:pt idx="46">
                  <c:v>3065.67182</c:v>
                </c:pt>
                <c:pt idx="47">
                  <c:v>3467.5590000000002</c:v>
                </c:pt>
                <c:pt idx="48">
                  <c:v>3714.5331000000001</c:v>
                </c:pt>
                <c:pt idx="49">
                  <c:v>4842.848</c:v>
                </c:pt>
                <c:pt idx="50">
                  <c:v>6362.3724000000002</c:v>
                </c:pt>
                <c:pt idx="51">
                  <c:v>6831.1310830000002</c:v>
                </c:pt>
                <c:pt idx="52">
                  <c:v>7262.8904990000001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F-4C8E-AF79-0A949A016B6F}"/>
            </c:ext>
          </c:extLst>
        </c:ser>
        <c:ser>
          <c:idx val="6"/>
          <c:order val="6"/>
          <c:tx>
            <c:strRef>
              <c:f>Sheet1!$K$4</c:f>
              <c:strCache>
                <c:ptCount val="1"/>
                <c:pt idx="0">
                  <c:v>F12_PS_OTH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Sheet1!$K$5:$K$57</c:f>
              <c:numCache>
                <c:formatCode>General</c:formatCode>
                <c:ptCount val="53"/>
                <c:pt idx="0">
                  <c:v>1308.442</c:v>
                </c:pt>
                <c:pt idx="1">
                  <c:v>2816.1239999999998</c:v>
                </c:pt>
                <c:pt idx="2">
                  <c:v>1702.444</c:v>
                </c:pt>
                <c:pt idx="3">
                  <c:v>1736.0825</c:v>
                </c:pt>
                <c:pt idx="4">
                  <c:v>3515</c:v>
                </c:pt>
                <c:pt idx="5">
                  <c:v>3436</c:v>
                </c:pt>
                <c:pt idx="6">
                  <c:v>6909</c:v>
                </c:pt>
                <c:pt idx="7">
                  <c:v>9089</c:v>
                </c:pt>
                <c:pt idx="8">
                  <c:v>10501</c:v>
                </c:pt>
                <c:pt idx="9">
                  <c:v>7043</c:v>
                </c:pt>
                <c:pt idx="10">
                  <c:v>5769</c:v>
                </c:pt>
                <c:pt idx="11">
                  <c:v>4782</c:v>
                </c:pt>
                <c:pt idx="12">
                  <c:v>6995</c:v>
                </c:pt>
                <c:pt idx="13">
                  <c:v>6284</c:v>
                </c:pt>
                <c:pt idx="14">
                  <c:v>7636</c:v>
                </c:pt>
                <c:pt idx="15">
                  <c:v>7146</c:v>
                </c:pt>
                <c:pt idx="16">
                  <c:v>7104.7093640000003</c:v>
                </c:pt>
                <c:pt idx="17">
                  <c:v>7101.2717309999998</c:v>
                </c:pt>
                <c:pt idx="18">
                  <c:v>7790.9891939999998</c:v>
                </c:pt>
                <c:pt idx="19">
                  <c:v>5817.1243990000003</c:v>
                </c:pt>
                <c:pt idx="20">
                  <c:v>6857.8535970000003</c:v>
                </c:pt>
                <c:pt idx="21">
                  <c:v>6325.9535969999997</c:v>
                </c:pt>
                <c:pt idx="22">
                  <c:v>6553.4</c:v>
                </c:pt>
                <c:pt idx="23">
                  <c:v>7056</c:v>
                </c:pt>
                <c:pt idx="24">
                  <c:v>9253.7999999999993</c:v>
                </c:pt>
                <c:pt idx="25">
                  <c:v>10634.9</c:v>
                </c:pt>
                <c:pt idx="26">
                  <c:v>13223.02</c:v>
                </c:pt>
                <c:pt idx="27">
                  <c:v>10647.1</c:v>
                </c:pt>
                <c:pt idx="28">
                  <c:v>14780</c:v>
                </c:pt>
                <c:pt idx="29">
                  <c:v>15146</c:v>
                </c:pt>
                <c:pt idx="30">
                  <c:v>13759</c:v>
                </c:pt>
                <c:pt idx="31">
                  <c:v>9294.1</c:v>
                </c:pt>
                <c:pt idx="32">
                  <c:v>8070.232</c:v>
                </c:pt>
                <c:pt idx="33">
                  <c:v>9436.6280000000006</c:v>
                </c:pt>
                <c:pt idx="34">
                  <c:v>10580.217000000001</c:v>
                </c:pt>
                <c:pt idx="35">
                  <c:v>10335.433668</c:v>
                </c:pt>
                <c:pt idx="36">
                  <c:v>11404.709000000001</c:v>
                </c:pt>
                <c:pt idx="37">
                  <c:v>11757.93</c:v>
                </c:pt>
                <c:pt idx="38">
                  <c:v>9726.9387000000006</c:v>
                </c:pt>
                <c:pt idx="39">
                  <c:v>8751.0769999999993</c:v>
                </c:pt>
                <c:pt idx="40">
                  <c:v>8537.4519999999993</c:v>
                </c:pt>
                <c:pt idx="41">
                  <c:v>6755.2453999999998</c:v>
                </c:pt>
                <c:pt idx="42">
                  <c:v>2267.4000999999998</c:v>
                </c:pt>
                <c:pt idx="43">
                  <c:v>2385.7152700000001</c:v>
                </c:pt>
                <c:pt idx="44">
                  <c:v>4104.9066999999995</c:v>
                </c:pt>
                <c:pt idx="45">
                  <c:v>4755.6137200000003</c:v>
                </c:pt>
                <c:pt idx="46">
                  <c:v>4751.4707600000002</c:v>
                </c:pt>
                <c:pt idx="47">
                  <c:v>6088.9239699999998</c:v>
                </c:pt>
                <c:pt idx="48">
                  <c:v>7198.2000040000003</c:v>
                </c:pt>
                <c:pt idx="49">
                  <c:v>9075.3654000000006</c:v>
                </c:pt>
                <c:pt idx="50">
                  <c:v>10093.654595</c:v>
                </c:pt>
                <c:pt idx="51">
                  <c:v>11944.60982</c:v>
                </c:pt>
                <c:pt idx="52">
                  <c:v>12785.129352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8F-4C8E-AF79-0A949A016B6F}"/>
            </c:ext>
          </c:extLst>
        </c:ser>
        <c:ser>
          <c:idx val="7"/>
          <c:order val="7"/>
          <c:tx>
            <c:strRef>
              <c:f>Sheet1!$L$4</c:f>
              <c:strCache>
                <c:ptCount val="1"/>
                <c:pt idx="0">
                  <c:v>F15_TP_OTH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Sheet1!$L$5:$L$57</c:f>
              <c:numCache>
                <c:formatCode>General</c:formatCode>
                <c:ptCount val="53"/>
                <c:pt idx="0">
                  <c:v>3894.51</c:v>
                </c:pt>
                <c:pt idx="1">
                  <c:v>4015.7988</c:v>
                </c:pt>
                <c:pt idx="2">
                  <c:v>1936.1538</c:v>
                </c:pt>
                <c:pt idx="3">
                  <c:v>2147.0850999999998</c:v>
                </c:pt>
                <c:pt idx="4">
                  <c:v>1451.32</c:v>
                </c:pt>
                <c:pt idx="5">
                  <c:v>1002.355</c:v>
                </c:pt>
                <c:pt idx="6">
                  <c:v>2457.5437999999999</c:v>
                </c:pt>
                <c:pt idx="7">
                  <c:v>1663.2663</c:v>
                </c:pt>
                <c:pt idx="8">
                  <c:v>1752.93</c:v>
                </c:pt>
                <c:pt idx="9">
                  <c:v>1371</c:v>
                </c:pt>
                <c:pt idx="10">
                  <c:v>1218.0999999999999</c:v>
                </c:pt>
                <c:pt idx="11">
                  <c:v>1016.32</c:v>
                </c:pt>
                <c:pt idx="12">
                  <c:v>1197.92</c:v>
                </c:pt>
                <c:pt idx="13">
                  <c:v>1385</c:v>
                </c:pt>
                <c:pt idx="14">
                  <c:v>1728</c:v>
                </c:pt>
                <c:pt idx="15">
                  <c:v>1513</c:v>
                </c:pt>
                <c:pt idx="16">
                  <c:v>1869</c:v>
                </c:pt>
                <c:pt idx="17">
                  <c:v>1018</c:v>
                </c:pt>
                <c:pt idx="18">
                  <c:v>946.8</c:v>
                </c:pt>
                <c:pt idx="19">
                  <c:v>1010</c:v>
                </c:pt>
                <c:pt idx="20">
                  <c:v>1213.0999999999999</c:v>
                </c:pt>
                <c:pt idx="21">
                  <c:v>1124</c:v>
                </c:pt>
                <c:pt idx="22">
                  <c:v>794.17</c:v>
                </c:pt>
                <c:pt idx="23">
                  <c:v>775</c:v>
                </c:pt>
                <c:pt idx="24">
                  <c:v>935.2</c:v>
                </c:pt>
                <c:pt idx="25">
                  <c:v>670</c:v>
                </c:pt>
                <c:pt idx="26">
                  <c:v>987.86</c:v>
                </c:pt>
                <c:pt idx="27">
                  <c:v>813.96</c:v>
                </c:pt>
                <c:pt idx="28">
                  <c:v>934.61</c:v>
                </c:pt>
                <c:pt idx="29">
                  <c:v>548.9</c:v>
                </c:pt>
                <c:pt idx="30">
                  <c:v>1034</c:v>
                </c:pt>
                <c:pt idx="31">
                  <c:v>821</c:v>
                </c:pt>
                <c:pt idx="32">
                  <c:v>699.86900000000003</c:v>
                </c:pt>
                <c:pt idx="33">
                  <c:v>869.67200000000003</c:v>
                </c:pt>
                <c:pt idx="34">
                  <c:v>514.87900000000002</c:v>
                </c:pt>
                <c:pt idx="35">
                  <c:v>220.566</c:v>
                </c:pt>
                <c:pt idx="36">
                  <c:v>153.12299999999999</c:v>
                </c:pt>
                <c:pt idx="37">
                  <c:v>111.682</c:v>
                </c:pt>
                <c:pt idx="38">
                  <c:v>125.315</c:v>
                </c:pt>
                <c:pt idx="39">
                  <c:v>93.054000000000002</c:v>
                </c:pt>
                <c:pt idx="40">
                  <c:v>148.56200000000001</c:v>
                </c:pt>
                <c:pt idx="41">
                  <c:v>143.94049999999999</c:v>
                </c:pt>
                <c:pt idx="42">
                  <c:v>280.8347</c:v>
                </c:pt>
                <c:pt idx="43">
                  <c:v>164.74719999999999</c:v>
                </c:pt>
                <c:pt idx="44">
                  <c:v>125.2239</c:v>
                </c:pt>
                <c:pt idx="45">
                  <c:v>222.1121</c:v>
                </c:pt>
                <c:pt idx="46">
                  <c:v>231.76079999999999</c:v>
                </c:pt>
                <c:pt idx="47">
                  <c:v>192.01669999999999</c:v>
                </c:pt>
                <c:pt idx="48">
                  <c:v>0.22120000000000001</c:v>
                </c:pt>
                <c:pt idx="49">
                  <c:v>271.50697700000001</c:v>
                </c:pt>
                <c:pt idx="50">
                  <c:v>300.19397199999997</c:v>
                </c:pt>
                <c:pt idx="51">
                  <c:v>353.01009800000003</c:v>
                </c:pt>
                <c:pt idx="52">
                  <c:v>360.26136100000002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8F-4C8E-AF79-0A949A016B6F}"/>
            </c:ext>
          </c:extLst>
        </c:ser>
        <c:ser>
          <c:idx val="8"/>
          <c:order val="8"/>
          <c:tx>
            <c:strRef>
              <c:f>Sheet1!$M$4</c:f>
              <c:strCache>
                <c:ptCount val="1"/>
                <c:pt idx="0">
                  <c:v>F16_OTH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Sheet1!$M$5:$M$57</c:f>
              <c:numCache>
                <c:formatCode>General</c:formatCode>
                <c:ptCount val="53"/>
                <c:pt idx="0">
                  <c:v>879</c:v>
                </c:pt>
                <c:pt idx="1">
                  <c:v>797</c:v>
                </c:pt>
                <c:pt idx="2">
                  <c:v>789.05</c:v>
                </c:pt>
                <c:pt idx="3">
                  <c:v>1007.9</c:v>
                </c:pt>
                <c:pt idx="4">
                  <c:v>1141.2</c:v>
                </c:pt>
                <c:pt idx="5">
                  <c:v>1078.4000000000001</c:v>
                </c:pt>
                <c:pt idx="6">
                  <c:v>855.16</c:v>
                </c:pt>
                <c:pt idx="7">
                  <c:v>1438.28</c:v>
                </c:pt>
                <c:pt idx="8">
                  <c:v>988.63199999999995</c:v>
                </c:pt>
                <c:pt idx="9">
                  <c:v>1821.441</c:v>
                </c:pt>
                <c:pt idx="10">
                  <c:v>2272.1669999999999</c:v>
                </c:pt>
                <c:pt idx="11">
                  <c:v>2008.193</c:v>
                </c:pt>
                <c:pt idx="12">
                  <c:v>525.34699999999998</c:v>
                </c:pt>
                <c:pt idx="13">
                  <c:v>832.68799999999999</c:v>
                </c:pt>
                <c:pt idx="14">
                  <c:v>320.91199999999998</c:v>
                </c:pt>
                <c:pt idx="15">
                  <c:v>1080.777</c:v>
                </c:pt>
                <c:pt idx="16">
                  <c:v>2816.135683</c:v>
                </c:pt>
                <c:pt idx="17">
                  <c:v>2367.4066280000002</c:v>
                </c:pt>
                <c:pt idx="18">
                  <c:v>1536.785292</c:v>
                </c:pt>
                <c:pt idx="19">
                  <c:v>1515.4630729999999</c:v>
                </c:pt>
                <c:pt idx="20">
                  <c:v>2017.45733</c:v>
                </c:pt>
                <c:pt idx="21">
                  <c:v>2180.0243300000002</c:v>
                </c:pt>
                <c:pt idx="22">
                  <c:v>2313.44</c:v>
                </c:pt>
                <c:pt idx="23">
                  <c:v>1462.482</c:v>
                </c:pt>
                <c:pt idx="24">
                  <c:v>2120.288</c:v>
                </c:pt>
                <c:pt idx="25">
                  <c:v>2813.1689999999999</c:v>
                </c:pt>
                <c:pt idx="26">
                  <c:v>4622.51</c:v>
                </c:pt>
                <c:pt idx="27">
                  <c:v>5007.8140000000003</c:v>
                </c:pt>
                <c:pt idx="28">
                  <c:v>3180.85</c:v>
                </c:pt>
                <c:pt idx="29">
                  <c:v>3944.6419999999998</c:v>
                </c:pt>
                <c:pt idx="30">
                  <c:v>2147.201</c:v>
                </c:pt>
                <c:pt idx="31">
                  <c:v>2291.7220010000001</c:v>
                </c:pt>
                <c:pt idx="32">
                  <c:v>3896.2749990000002</c:v>
                </c:pt>
                <c:pt idx="33">
                  <c:v>2532.1460010000001</c:v>
                </c:pt>
                <c:pt idx="34">
                  <c:v>3052.512999</c:v>
                </c:pt>
                <c:pt idx="35">
                  <c:v>3068.7843290000001</c:v>
                </c:pt>
                <c:pt idx="36">
                  <c:v>2304.9859999999999</c:v>
                </c:pt>
                <c:pt idx="37">
                  <c:v>1368.12861</c:v>
                </c:pt>
                <c:pt idx="38">
                  <c:v>1828.5823889999999</c:v>
                </c:pt>
                <c:pt idx="39">
                  <c:v>1046.738355</c:v>
                </c:pt>
                <c:pt idx="40">
                  <c:v>635.05499999999995</c:v>
                </c:pt>
                <c:pt idx="41">
                  <c:v>771.76539000000002</c:v>
                </c:pt>
                <c:pt idx="42">
                  <c:v>730.08551999999997</c:v>
                </c:pt>
                <c:pt idx="43">
                  <c:v>536.13955999999996</c:v>
                </c:pt>
                <c:pt idx="44">
                  <c:v>369.76618999999999</c:v>
                </c:pt>
                <c:pt idx="45">
                  <c:v>618.00018999999998</c:v>
                </c:pt>
                <c:pt idx="46">
                  <c:v>673.00454999999999</c:v>
                </c:pt>
                <c:pt idx="47">
                  <c:v>829.34230300000002</c:v>
                </c:pt>
                <c:pt idx="48">
                  <c:v>963.57577000000003</c:v>
                </c:pt>
                <c:pt idx="49">
                  <c:v>1214.7346299999999</c:v>
                </c:pt>
                <c:pt idx="50">
                  <c:v>1611.431765</c:v>
                </c:pt>
                <c:pt idx="51">
                  <c:v>1771.8570400000001</c:v>
                </c:pt>
                <c:pt idx="52">
                  <c:v>2434.2824030000002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8F-4C8E-AF79-0A949A016B6F}"/>
            </c:ext>
          </c:extLst>
        </c:ser>
        <c:ser>
          <c:idx val="9"/>
          <c:order val="9"/>
          <c:tx>
            <c:strRef>
              <c:f>Sheet1!$N$4</c:f>
              <c:strCache>
                <c:ptCount val="1"/>
                <c:pt idx="0">
                  <c:v>alreadyNo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Sheet1!$D$5:$D$57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cat>
          <c:val>
            <c:numRef>
              <c:f>Sheet1!$N$5:$N$57</c:f>
              <c:numCache>
                <c:formatCode>General</c:formatCode>
                <c:ptCount val="53"/>
                <c:pt idx="0">
                  <c:v>3415.3639999999996</c:v>
                </c:pt>
                <c:pt idx="1">
                  <c:v>4454.4971999999998</c:v>
                </c:pt>
                <c:pt idx="2">
                  <c:v>4488.3369999999995</c:v>
                </c:pt>
                <c:pt idx="3">
                  <c:v>3215.4695000000002</c:v>
                </c:pt>
                <c:pt idx="4">
                  <c:v>3047.0720000000001</c:v>
                </c:pt>
                <c:pt idx="5">
                  <c:v>3352.9780000000001</c:v>
                </c:pt>
                <c:pt idx="6">
                  <c:v>6133.8071</c:v>
                </c:pt>
                <c:pt idx="7">
                  <c:v>6523.4480000000003</c:v>
                </c:pt>
                <c:pt idx="8">
                  <c:v>4446</c:v>
                </c:pt>
                <c:pt idx="9">
                  <c:v>4467.6149999999998</c:v>
                </c:pt>
                <c:pt idx="10">
                  <c:v>3794.422</c:v>
                </c:pt>
                <c:pt idx="11">
                  <c:v>2800.9209999999998</c:v>
                </c:pt>
                <c:pt idx="12">
                  <c:v>3102.0819999999999</c:v>
                </c:pt>
                <c:pt idx="13">
                  <c:v>2742.2110000000002</c:v>
                </c:pt>
                <c:pt idx="14">
                  <c:v>6822.7820000000002</c:v>
                </c:pt>
                <c:pt idx="15">
                  <c:v>8037.9179999999997</c:v>
                </c:pt>
                <c:pt idx="16">
                  <c:v>8404.125</c:v>
                </c:pt>
                <c:pt idx="17">
                  <c:v>5585.7530000000006</c:v>
                </c:pt>
                <c:pt idx="18">
                  <c:v>4490.1720000000005</c:v>
                </c:pt>
                <c:pt idx="19">
                  <c:v>4638</c:v>
                </c:pt>
                <c:pt idx="20">
                  <c:v>6935.6030000000001</c:v>
                </c:pt>
                <c:pt idx="21">
                  <c:v>5465.43</c:v>
                </c:pt>
                <c:pt idx="22">
                  <c:v>7587.9889999999996</c:v>
                </c:pt>
                <c:pt idx="23">
                  <c:v>7113</c:v>
                </c:pt>
                <c:pt idx="24">
                  <c:v>6443.6900000000005</c:v>
                </c:pt>
                <c:pt idx="25">
                  <c:v>8691.0460000000003</c:v>
                </c:pt>
                <c:pt idx="26">
                  <c:v>6303.9089999999997</c:v>
                </c:pt>
                <c:pt idx="27">
                  <c:v>9016.7180000000008</c:v>
                </c:pt>
                <c:pt idx="28">
                  <c:v>11075.881000000001</c:v>
                </c:pt>
                <c:pt idx="29">
                  <c:v>13329.556</c:v>
                </c:pt>
                <c:pt idx="30">
                  <c:v>9976.6</c:v>
                </c:pt>
                <c:pt idx="31">
                  <c:v>8525.4430000000011</c:v>
                </c:pt>
                <c:pt idx="32">
                  <c:v>7376.6580000000004</c:v>
                </c:pt>
                <c:pt idx="33">
                  <c:v>8531.98</c:v>
                </c:pt>
                <c:pt idx="34">
                  <c:v>8297.5384000000013</c:v>
                </c:pt>
                <c:pt idx="35">
                  <c:v>5708.6849999999995</c:v>
                </c:pt>
                <c:pt idx="36">
                  <c:v>6147.601999999999</c:v>
                </c:pt>
                <c:pt idx="37">
                  <c:v>7532.2773859999998</c:v>
                </c:pt>
                <c:pt idx="38">
                  <c:v>6287.1586000000007</c:v>
                </c:pt>
                <c:pt idx="39">
                  <c:v>7969.9019050000006</c:v>
                </c:pt>
                <c:pt idx="40">
                  <c:v>7699.3243999999995</c:v>
                </c:pt>
                <c:pt idx="41">
                  <c:v>6080.0649300000005</c:v>
                </c:pt>
                <c:pt idx="42">
                  <c:v>4060.6032599999999</c:v>
                </c:pt>
                <c:pt idx="43">
                  <c:v>3769.0165000000002</c:v>
                </c:pt>
                <c:pt idx="44">
                  <c:v>3623.2094999999999</c:v>
                </c:pt>
                <c:pt idx="45">
                  <c:v>3766.3050000000003</c:v>
                </c:pt>
                <c:pt idx="46">
                  <c:v>3512.7044000000001</c:v>
                </c:pt>
                <c:pt idx="47">
                  <c:v>4332.9399400000002</c:v>
                </c:pt>
                <c:pt idx="48">
                  <c:v>5046.09184</c:v>
                </c:pt>
                <c:pt idx="49">
                  <c:v>6140.2306090000002</c:v>
                </c:pt>
                <c:pt idx="50">
                  <c:v>6739.187414</c:v>
                </c:pt>
                <c:pt idx="51">
                  <c:v>7336.7519759999996</c:v>
                </c:pt>
                <c:pt idx="52">
                  <c:v>8807.9018510000005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8F-4C8E-AF79-0A949A01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81896048"/>
        <c:axId val="1728638480"/>
      </c:barChart>
      <c:catAx>
        <c:axId val="19818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8480"/>
        <c:crosses val="autoZero"/>
        <c:auto val="1"/>
        <c:lblAlgn val="ctr"/>
        <c:lblOffset val="100"/>
        <c:noMultiLvlLbl val="0"/>
      </c:catAx>
      <c:valAx>
        <c:axId val="1728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accounted for in 5 fleet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B-413B-AD0C-C7C30C3C79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B-413B-AD0C-C7C30C3C79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Sheet1!$AT$4:$AU$4</c:f>
              <c:strCache>
                <c:ptCount val="2"/>
                <c:pt idx="0">
                  <c:v>4 index fleets</c:v>
                </c:pt>
                <c:pt idx="1">
                  <c:v>other</c:v>
                </c:pt>
              </c:strCache>
            </c:strRef>
          </c:cat>
          <c:val>
            <c:numRef>
              <c:f>Sheet1!$AT$58:$AU$58</c:f>
              <c:numCache>
                <c:formatCode>General</c:formatCode>
                <c:ptCount val="2"/>
                <c:pt idx="0">
                  <c:v>323193.97171100002</c:v>
                </c:pt>
                <c:pt idx="1">
                  <c:v>1140377.1426200003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117-9D77-19BFC82F51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  <a:r>
              <a:rPr lang="en-US" baseline="0"/>
              <a:t> accounted for in 6 Fleet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81-4304-8AA8-270267A61A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E-490B-9088-CE36E3727E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Sheet1!$AW$4:$AX$4</c:f>
              <c:strCache>
                <c:ptCount val="2"/>
                <c:pt idx="0">
                  <c:v>4 index + PS</c:v>
                </c:pt>
                <c:pt idx="1">
                  <c:v>other</c:v>
                </c:pt>
              </c:strCache>
            </c:strRef>
          </c:cat>
          <c:val>
            <c:numRef>
              <c:f>Sheet1!$AW$58:$AX$58</c:f>
              <c:numCache>
                <c:formatCode>General</c:formatCode>
                <c:ptCount val="2"/>
                <c:pt idx="0">
                  <c:v>770867.69049299997</c:v>
                </c:pt>
                <c:pt idx="1">
                  <c:v>692703.42383799981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304-8AA8-270267A61A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Sheet1!$X$62</c:f>
              <c:strCache>
                <c:ptCount val="1"/>
                <c:pt idx="0">
                  <c:v>2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3D-4327-BFE8-877B63E33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3D-4327-BFE8-877B63E330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Sheet1!$Y$61:$Z$61</c:f>
              <c:strCache>
                <c:ptCount val="2"/>
                <c:pt idx="0">
                  <c:v>catch accounted for</c:v>
                </c:pt>
                <c:pt idx="1">
                  <c:v>"other"</c:v>
                </c:pt>
              </c:strCache>
            </c:strRef>
          </c:cat>
          <c:val>
            <c:numRef>
              <c:f>Sheet1!$Y$62:$Z$62</c:f>
              <c:numCache>
                <c:formatCode>0.00</c:formatCode>
                <c:ptCount val="2"/>
                <c:pt idx="0">
                  <c:v>8.3963194279406808E-2</c:v>
                </c:pt>
                <c:pt idx="1">
                  <c:v>0.91603680572059321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B3E-BB1E-D4646ADBE3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Sheet1!$X$69</c:f>
              <c:strCache>
                <c:ptCount val="1"/>
                <c:pt idx="0">
                  <c:v>3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79-4F30-AB00-E3C4284FF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79-4F30-AB00-E3C4284FF6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Sheet1!$Y$68:$Z$68</c:f>
              <c:strCache>
                <c:ptCount val="2"/>
                <c:pt idx="0">
                  <c:v>catch accounted for</c:v>
                </c:pt>
                <c:pt idx="1">
                  <c:v>"other"</c:v>
                </c:pt>
              </c:strCache>
            </c:strRef>
          </c:cat>
          <c:val>
            <c:numRef>
              <c:f>Sheet1!$Y$69:$Z$69</c:f>
              <c:numCache>
                <c:formatCode>0.00</c:formatCode>
                <c:ptCount val="2"/>
                <c:pt idx="0">
                  <c:v>0.145928227395555</c:v>
                </c:pt>
                <c:pt idx="1">
                  <c:v>0.854071772604445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1-4D18-A9E6-7ACC5096B7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Sheet1!$X$72</c:f>
              <c:strCache>
                <c:ptCount val="1"/>
                <c:pt idx="0">
                  <c:v>4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5-49BD-BC5F-E7AB3F4AC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5-49BD-BC5F-E7AB3F4AC6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Sheet1!$Y$71:$Z$71</c:f>
              <c:strCache>
                <c:ptCount val="2"/>
                <c:pt idx="0">
                  <c:v>catch accounted for</c:v>
                </c:pt>
                <c:pt idx="1">
                  <c:v>"other"</c:v>
                </c:pt>
              </c:strCache>
            </c:strRef>
          </c:cat>
          <c:val>
            <c:numRef>
              <c:f>Sheet1!$Y$72:$Z$72</c:f>
              <c:numCache>
                <c:formatCode>0.00</c:formatCode>
                <c:ptCount val="2"/>
                <c:pt idx="0">
                  <c:v>0.18230360714418231</c:v>
                </c:pt>
                <c:pt idx="1">
                  <c:v>0.81769639285581763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4DAA-852C-53CFB30730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Sheet1!$X$75</c:f>
              <c:strCache>
                <c:ptCount val="1"/>
                <c:pt idx="0">
                  <c:v>5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26-4599-B6DA-B05218724A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26-4599-B6DA-B05218724A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Sheet1!$Y$74:$Z$74</c:f>
              <c:strCache>
                <c:ptCount val="2"/>
                <c:pt idx="0">
                  <c:v>catch accounted for</c:v>
                </c:pt>
                <c:pt idx="1">
                  <c:v>"other"</c:v>
                </c:pt>
              </c:strCache>
            </c:strRef>
          </c:cat>
          <c:val>
            <c:numRef>
              <c:f>Sheet1!$Y$75:$Z$75</c:f>
              <c:numCache>
                <c:formatCode>0.00</c:formatCode>
                <c:ptCount val="2"/>
                <c:pt idx="0">
                  <c:v>0.22085457455688218</c:v>
                </c:pt>
                <c:pt idx="1">
                  <c:v>0.77914542544311782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41B4-A47E-7E23DBA880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Sheet1!$X$78</c:f>
              <c:strCache>
                <c:ptCount val="1"/>
                <c:pt idx="0">
                  <c:v>6 fleet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7-4398-81A3-C6A89B9D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57-4398-81A3-C6A89B9D0E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Sheet1!$Y$77:$Z$77</c:f>
              <c:strCache>
                <c:ptCount val="2"/>
                <c:pt idx="0">
                  <c:v>catch accounted for</c:v>
                </c:pt>
                <c:pt idx="1">
                  <c:v>"other"</c:v>
                </c:pt>
              </c:strCache>
            </c:strRef>
          </c:cat>
          <c:val>
            <c:numRef>
              <c:f>Sheet1!$Y$78:$Z$78</c:f>
              <c:numCache>
                <c:formatCode>0.00</c:formatCode>
                <c:ptCount val="2"/>
                <c:pt idx="0">
                  <c:v>0.52677237425614809</c:v>
                </c:pt>
                <c:pt idx="1">
                  <c:v>0.47322762574385191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BAD-AA1C-3983B28C01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0</xdr:rowOff>
    </xdr:from>
    <xdr:to>
      <xdr:col>10</xdr:col>
      <xdr:colOff>749624</xdr:colOff>
      <xdr:row>79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13DAB-D1CB-4135-BF7F-FB93E8FC1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80</xdr:row>
      <xdr:rowOff>0</xdr:rowOff>
    </xdr:from>
    <xdr:to>
      <xdr:col>10</xdr:col>
      <xdr:colOff>856776</xdr:colOff>
      <xdr:row>101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33AE3-1BC5-41A1-99B2-644B9AB1C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2645434</xdr:colOff>
      <xdr:row>73</xdr:row>
      <xdr:rowOff>258793</xdr:rowOff>
    </xdr:from>
    <xdr:to>
      <xdr:col>48</xdr:col>
      <xdr:colOff>883587</xdr:colOff>
      <xdr:row>92</xdr:row>
      <xdr:rowOff>26201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38E9A-A301-41DE-813D-46E2CA9C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558362</xdr:colOff>
      <xdr:row>59</xdr:row>
      <xdr:rowOff>14452</xdr:rowOff>
    </xdr:from>
    <xdr:to>
      <xdr:col>54</xdr:col>
      <xdr:colOff>584638</xdr:colOff>
      <xdr:row>73</xdr:row>
      <xdr:rowOff>182617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9151B-0270-4C75-B613-C438B503B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85397</xdr:colOff>
      <xdr:row>60</xdr:row>
      <xdr:rowOff>80142</xdr:rowOff>
    </xdr:from>
    <xdr:to>
      <xdr:col>21</xdr:col>
      <xdr:colOff>426983</xdr:colOff>
      <xdr:row>73</xdr:row>
      <xdr:rowOff>64376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23EA33-F68C-4588-A951-10CAD9A8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45983</xdr:colOff>
      <xdr:row>73</xdr:row>
      <xdr:rowOff>198383</xdr:rowOff>
    </xdr:from>
    <xdr:to>
      <xdr:col>21</xdr:col>
      <xdr:colOff>387569</xdr:colOff>
      <xdr:row>84</xdr:row>
      <xdr:rowOff>182618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7A9624-0274-4CB1-BA93-5D1AAB39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32845</xdr:colOff>
      <xdr:row>85</xdr:row>
      <xdr:rowOff>145831</xdr:rowOff>
    </xdr:from>
    <xdr:to>
      <xdr:col>21</xdr:col>
      <xdr:colOff>374431</xdr:colOff>
      <xdr:row>100</xdr:row>
      <xdr:rowOff>130065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8DED7F-5027-4617-9610-94526E86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505810</xdr:colOff>
      <xdr:row>86</xdr:row>
      <xdr:rowOff>40728</xdr:rowOff>
    </xdr:from>
    <xdr:to>
      <xdr:col>29</xdr:col>
      <xdr:colOff>59121</xdr:colOff>
      <xdr:row>101</xdr:row>
      <xdr:rowOff>24962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04FD70-BF5A-4CDA-AB7E-F94C95FD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440120</xdr:colOff>
      <xdr:row>102</xdr:row>
      <xdr:rowOff>40727</xdr:rowOff>
    </xdr:from>
    <xdr:to>
      <xdr:col>28</xdr:col>
      <xdr:colOff>597775</xdr:colOff>
      <xdr:row>117</xdr:row>
      <xdr:rowOff>24962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450000-F02B-42D0-8834-6166E71B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394854</xdr:colOff>
      <xdr:row>62</xdr:row>
      <xdr:rowOff>96983</xdr:rowOff>
    </xdr:from>
    <xdr:to>
      <xdr:col>63</xdr:col>
      <xdr:colOff>90054</xdr:colOff>
      <xdr:row>73</xdr:row>
      <xdr:rowOff>110837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811F08-050F-4005-AA77-6F680E634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63</xdr:col>
      <xdr:colOff>228599</xdr:colOff>
      <xdr:row>62</xdr:row>
      <xdr:rowOff>27709</xdr:rowOff>
    </xdr:from>
    <xdr:to>
      <xdr:col>70</xdr:col>
      <xdr:colOff>533399</xdr:colOff>
      <xdr:row>73</xdr:row>
      <xdr:rowOff>41563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A1EEAF-9F7D-45A8-8C28-281287BE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62</xdr:row>
      <xdr:rowOff>0</xdr:rowOff>
    </xdr:from>
    <xdr:to>
      <xdr:col>36</xdr:col>
      <xdr:colOff>945435</xdr:colOff>
      <xdr:row>74</xdr:row>
      <xdr:rowOff>171139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3FA68B-65D5-4854-B372-ACFAED21B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76</xdr:row>
      <xdr:rowOff>0</xdr:rowOff>
    </xdr:from>
    <xdr:to>
      <xdr:col>36</xdr:col>
      <xdr:colOff>945435</xdr:colOff>
      <xdr:row>92</xdr:row>
      <xdr:rowOff>142384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74FD19-AB29-4D86-BC4E-6592B1A48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94</xdr:row>
      <xdr:rowOff>0</xdr:rowOff>
    </xdr:from>
    <xdr:to>
      <xdr:col>36</xdr:col>
      <xdr:colOff>945435</xdr:colOff>
      <xdr:row>112</xdr:row>
      <xdr:rowOff>128007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5855108-7DF5-45DB-BBB5-D0326CA2F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115</xdr:row>
      <xdr:rowOff>0</xdr:rowOff>
    </xdr:from>
    <xdr:to>
      <xdr:col>36</xdr:col>
      <xdr:colOff>945435</xdr:colOff>
      <xdr:row>133</xdr:row>
      <xdr:rowOff>128007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EB79BD-3477-4602-A81D-FFDB131AC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137</xdr:row>
      <xdr:rowOff>0</xdr:rowOff>
    </xdr:from>
    <xdr:to>
      <xdr:col>36</xdr:col>
      <xdr:colOff>945435</xdr:colOff>
      <xdr:row>155</xdr:row>
      <xdr:rowOff>128007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B08616-4B20-4946-8744-473795A23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984850</xdr:colOff>
      <xdr:row>74</xdr:row>
      <xdr:rowOff>181152</xdr:rowOff>
    </xdr:from>
    <xdr:to>
      <xdr:col>38</xdr:col>
      <xdr:colOff>2487283</xdr:colOff>
      <xdr:row>91</xdr:row>
      <xdr:rowOff>115017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7EA757-2B08-42B6-9CCA-2EF1D2AC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1236454</xdr:colOff>
      <xdr:row>92</xdr:row>
      <xdr:rowOff>71887</xdr:rowOff>
    </xdr:from>
    <xdr:to>
      <xdr:col>38</xdr:col>
      <xdr:colOff>2286000</xdr:colOff>
      <xdr:row>111</xdr:row>
      <xdr:rowOff>71887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233BB56-7E5C-4C59-BA87-F591DE0A4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BE54-DEAA-4F8E-A24E-21FBA3529DA1}">
  <dimension ref="A1:BO78"/>
  <sheetViews>
    <sheetView tabSelected="1" zoomScale="68" zoomScaleNormal="55" workbookViewId="0">
      <selection activeCell="AN108" sqref="AN108"/>
    </sheetView>
  </sheetViews>
  <sheetFormatPr defaultRowHeight="14.4" x14ac:dyDescent="0.3"/>
  <cols>
    <col min="5" max="14" width="13.33203125" customWidth="1"/>
    <col min="26" max="26" width="11.5546875" bestFit="1" customWidth="1"/>
    <col min="30" max="30" width="19.44140625" customWidth="1"/>
    <col min="31" max="31" width="15.21875" customWidth="1"/>
    <col min="32" max="32" width="15.21875" style="5" customWidth="1"/>
    <col min="34" max="34" width="11.5546875" customWidth="1"/>
    <col min="35" max="35" width="14.6640625" customWidth="1"/>
    <col min="36" max="36" width="26.5546875" customWidth="1"/>
    <col min="37" max="37" width="29" customWidth="1"/>
    <col min="38" max="38" width="28.21875" customWidth="1"/>
    <col min="39" max="39" width="42" customWidth="1"/>
    <col min="40" max="41" width="48.44140625" customWidth="1"/>
    <col min="42" max="42" width="16.21875" customWidth="1"/>
    <col min="43" max="43" width="16.109375" customWidth="1"/>
    <col min="44" max="44" width="13.109375" customWidth="1"/>
    <col min="46" max="46" width="14.21875" customWidth="1"/>
    <col min="49" max="49" width="13.44140625" style="5" customWidth="1"/>
    <col min="50" max="50" width="8.88671875" style="5"/>
  </cols>
  <sheetData>
    <row r="1" spans="1:67" x14ac:dyDescent="0.3">
      <c r="D1" t="s">
        <v>19</v>
      </c>
    </row>
    <row r="2" spans="1:67" x14ac:dyDescent="0.3">
      <c r="G2" t="s">
        <v>22</v>
      </c>
      <c r="BJ2" t="s">
        <v>56</v>
      </c>
      <c r="BN2" t="s">
        <v>59</v>
      </c>
    </row>
    <row r="3" spans="1:67" x14ac:dyDescent="0.3">
      <c r="E3" s="2" t="s">
        <v>20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s="2" t="s">
        <v>20</v>
      </c>
      <c r="M3" s="2" t="s">
        <v>20</v>
      </c>
      <c r="P3" t="s">
        <v>18</v>
      </c>
      <c r="AM3" t="s">
        <v>43</v>
      </c>
      <c r="AN3" t="s">
        <v>53</v>
      </c>
      <c r="AO3" t="s">
        <v>54</v>
      </c>
      <c r="AZ3" t="s">
        <v>37</v>
      </c>
      <c r="BD3" t="s">
        <v>39</v>
      </c>
      <c r="BF3" t="s">
        <v>41</v>
      </c>
    </row>
    <row r="4" spans="1:67" x14ac:dyDescent="0.3">
      <c r="A4" t="s">
        <v>17</v>
      </c>
      <c r="E4" s="2" t="s">
        <v>5</v>
      </c>
      <c r="F4" s="2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s="2" t="s">
        <v>14</v>
      </c>
      <c r="M4" s="2" t="s">
        <v>15</v>
      </c>
      <c r="N4" t="s">
        <v>16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12</v>
      </c>
      <c r="V4" s="1" t="s">
        <v>13</v>
      </c>
      <c r="Z4" t="s">
        <v>23</v>
      </c>
      <c r="AB4" t="s">
        <v>24</v>
      </c>
      <c r="AC4" t="s">
        <v>25</v>
      </c>
      <c r="AD4" t="s">
        <v>26</v>
      </c>
      <c r="AE4" t="s">
        <v>27</v>
      </c>
      <c r="AF4" s="5" t="s">
        <v>31</v>
      </c>
      <c r="AH4" t="s">
        <v>44</v>
      </c>
      <c r="AI4" t="s">
        <v>45</v>
      </c>
      <c r="AJ4" t="s">
        <v>28</v>
      </c>
      <c r="AK4" t="s">
        <v>29</v>
      </c>
      <c r="AL4" t="s">
        <v>30</v>
      </c>
      <c r="AM4" t="s">
        <v>32</v>
      </c>
      <c r="AN4" t="s">
        <v>52</v>
      </c>
      <c r="AO4" t="s">
        <v>55</v>
      </c>
      <c r="AP4" s="3">
        <v>1968</v>
      </c>
      <c r="AQ4" t="s">
        <v>60</v>
      </c>
      <c r="AR4" t="s">
        <v>61</v>
      </c>
      <c r="AT4" t="s">
        <v>34</v>
      </c>
      <c r="AU4" t="s">
        <v>35</v>
      </c>
      <c r="AW4" s="5" t="s">
        <v>36</v>
      </c>
      <c r="AX4" s="5" t="s">
        <v>35</v>
      </c>
      <c r="AZ4" t="s">
        <v>38</v>
      </c>
      <c r="BD4" t="s">
        <v>40</v>
      </c>
      <c r="BF4" t="s">
        <v>42</v>
      </c>
      <c r="BJ4" t="s">
        <v>57</v>
      </c>
      <c r="BK4" t="s">
        <v>35</v>
      </c>
      <c r="BN4" t="s">
        <v>43</v>
      </c>
    </row>
    <row r="5" spans="1:67" x14ac:dyDescent="0.3">
      <c r="A5">
        <v>1950</v>
      </c>
      <c r="B5">
        <v>7</v>
      </c>
      <c r="C5">
        <v>485</v>
      </c>
      <c r="D5">
        <v>1968</v>
      </c>
      <c r="E5">
        <v>795</v>
      </c>
      <c r="F5">
        <v>753.01</v>
      </c>
      <c r="G5">
        <v>0</v>
      </c>
      <c r="H5">
        <v>1930.7157299999999</v>
      </c>
      <c r="I5">
        <v>569.28426999999999</v>
      </c>
      <c r="J5">
        <v>0</v>
      </c>
      <c r="K5">
        <v>1308.442</v>
      </c>
      <c r="L5">
        <v>3894.51</v>
      </c>
      <c r="M5">
        <v>879</v>
      </c>
      <c r="N5">
        <f t="shared" ref="N5:N36" si="0">+SUM(P5:V5)</f>
        <v>3415.3639999999996</v>
      </c>
      <c r="P5" s="1">
        <v>1314.124</v>
      </c>
      <c r="Q5" s="1">
        <v>0</v>
      </c>
      <c r="R5" s="1">
        <v>13</v>
      </c>
      <c r="S5" s="1">
        <v>0</v>
      </c>
      <c r="T5" s="1">
        <v>0</v>
      </c>
      <c r="U5" s="1">
        <v>2088.2399999999998</v>
      </c>
      <c r="V5" s="1">
        <v>0</v>
      </c>
      <c r="Y5" s="3">
        <v>1968</v>
      </c>
      <c r="Z5">
        <f t="shared" ref="Z5:Z36" si="1">SUM(E5:N5)</f>
        <v>13545.325999999999</v>
      </c>
      <c r="AB5">
        <f t="shared" ref="AB5:AB36" si="2">SUM(U5:V5)</f>
        <v>2088.2399999999998</v>
      </c>
      <c r="AC5">
        <f t="shared" ref="AC5:AC36" si="3">SUM(P5:Q5)</f>
        <v>1314.124</v>
      </c>
      <c r="AD5">
        <f t="shared" ref="AD5:AD36" si="4">R5</f>
        <v>13</v>
      </c>
      <c r="AE5">
        <f t="shared" ref="AE5:AE36" si="5">SUM(S5:T5)</f>
        <v>0</v>
      </c>
      <c r="AF5" s="5">
        <f>I5+J5+H5</f>
        <v>2500</v>
      </c>
      <c r="AH5">
        <f>Z5-AB5</f>
        <v>11457.085999999999</v>
      </c>
      <c r="AI5">
        <f>Z5-AB5-AC5</f>
        <v>10142.962</v>
      </c>
      <c r="AJ5">
        <f>Z5-AB5-AC5</f>
        <v>10142.962</v>
      </c>
      <c r="AK5">
        <f>Z5-AB5-AC5-AE5</f>
        <v>10142.962</v>
      </c>
      <c r="AL5">
        <f t="shared" ref="AL5:AL36" si="6">Z5-AB5-AC5-AF5-AE5</f>
        <v>7642.9619999999995</v>
      </c>
      <c r="AM5">
        <f>Z5-AB5-AC5-AE5-AF5</f>
        <v>7642.9619999999995</v>
      </c>
      <c r="AN5">
        <f t="shared" ref="AN5:AN49" si="7">AM5-F5</f>
        <v>6889.9519999999993</v>
      </c>
      <c r="AO5">
        <f>AM5-G5</f>
        <v>7642.9619999999995</v>
      </c>
      <c r="AP5" s="3">
        <v>1969</v>
      </c>
      <c r="AQ5">
        <f>Z5</f>
        <v>13545.325999999999</v>
      </c>
      <c r="AR5">
        <f>Z5</f>
        <v>13545.325999999999</v>
      </c>
      <c r="AT5">
        <f t="shared" ref="AT5:AT36" si="8">AE5+AD5+AC5+AB5</f>
        <v>3415.3639999999996</v>
      </c>
      <c r="AU5">
        <f t="shared" ref="AU5:AU36" si="9">AK5</f>
        <v>10142.962</v>
      </c>
      <c r="AW5" s="5">
        <f t="shared" ref="AW5:AW36" si="10">AT5+AF5</f>
        <v>5915.3639999999996</v>
      </c>
      <c r="AX5" s="5">
        <f t="shared" ref="AX5:AX36" si="11">AM5</f>
        <v>7642.9619999999995</v>
      </c>
      <c r="AZ5">
        <f>Z5-AB5-AC5-AF5</f>
        <v>7642.9619999999995</v>
      </c>
      <c r="BD5">
        <f>Z5</f>
        <v>13545.325999999999</v>
      </c>
      <c r="BF5">
        <f t="shared" ref="BF5:BF36" si="12">Z5-AB5-AC5-AF5</f>
        <v>7642.9619999999995</v>
      </c>
      <c r="BJ5">
        <f t="shared" ref="BJ5:BJ36" si="13">AW5+G5</f>
        <v>5915.3639999999996</v>
      </c>
      <c r="BK5">
        <f t="shared" ref="BK5:BK36" si="14">Z5-BJ5</f>
        <v>7629.9619999999995</v>
      </c>
      <c r="BN5">
        <f t="shared" ref="BN5:BN36" si="15">SUM(AW5,F5)</f>
        <v>6668.3739999999998</v>
      </c>
      <c r="BO5">
        <f t="shared" ref="BO5:BO36" si="16">Z5-BN5</f>
        <v>6876.9519999999993</v>
      </c>
    </row>
    <row r="6" spans="1:67" x14ac:dyDescent="0.3">
      <c r="A6">
        <v>1951</v>
      </c>
      <c r="B6">
        <v>7</v>
      </c>
      <c r="C6">
        <v>294</v>
      </c>
      <c r="D6">
        <v>1969</v>
      </c>
      <c r="E6">
        <v>599</v>
      </c>
      <c r="F6">
        <v>841.67499999999995</v>
      </c>
      <c r="G6">
        <v>0</v>
      </c>
      <c r="H6">
        <v>1158.4294299999999</v>
      </c>
      <c r="I6">
        <v>341.57056999999998</v>
      </c>
      <c r="J6">
        <v>0</v>
      </c>
      <c r="K6">
        <v>2816.1239999999998</v>
      </c>
      <c r="L6">
        <v>4015.7988</v>
      </c>
      <c r="M6">
        <v>797</v>
      </c>
      <c r="N6">
        <f t="shared" si="0"/>
        <v>4454.4971999999998</v>
      </c>
      <c r="P6" s="1">
        <v>1760.4</v>
      </c>
      <c r="Q6" s="1">
        <v>0</v>
      </c>
      <c r="R6" s="1">
        <v>2</v>
      </c>
      <c r="S6" s="1">
        <v>0</v>
      </c>
      <c r="T6" s="1">
        <v>0</v>
      </c>
      <c r="U6" s="1">
        <v>2692.0972000000002</v>
      </c>
      <c r="V6" s="1">
        <v>0</v>
      </c>
      <c r="Y6" s="3">
        <v>1969</v>
      </c>
      <c r="Z6">
        <f t="shared" si="1"/>
        <v>15024.094999999999</v>
      </c>
      <c r="AB6">
        <f t="shared" si="2"/>
        <v>2692.0972000000002</v>
      </c>
      <c r="AC6">
        <f t="shared" si="3"/>
        <v>1760.4</v>
      </c>
      <c r="AD6">
        <f t="shared" si="4"/>
        <v>2</v>
      </c>
      <c r="AE6">
        <f t="shared" si="5"/>
        <v>0</v>
      </c>
      <c r="AF6" s="5">
        <f t="shared" ref="AF6:AF57" si="17">I6+J6+H6</f>
        <v>1500</v>
      </c>
      <c r="AH6">
        <f t="shared" ref="AH6:AH57" si="18">Z6-AB6</f>
        <v>12331.997799999999</v>
      </c>
      <c r="AI6">
        <f t="shared" ref="AI6:AI57" si="19">Z6-AB6-AC6</f>
        <v>10571.5978</v>
      </c>
      <c r="AJ6">
        <f t="shared" ref="AJ6:AJ11" si="20">Z6-AB6-AC6</f>
        <v>10571.5978</v>
      </c>
      <c r="AK6">
        <f>Z6-AB6-AC6-AE6</f>
        <v>10571.5978</v>
      </c>
      <c r="AL6">
        <f t="shared" si="6"/>
        <v>9071.5977999999996</v>
      </c>
      <c r="AM6">
        <f>Z6-AB6-AC6-AE6-AF6</f>
        <v>9071.5977999999996</v>
      </c>
      <c r="AN6">
        <f t="shared" si="7"/>
        <v>8229.9228000000003</v>
      </c>
      <c r="AO6">
        <f t="shared" ref="AO6:AO57" si="21">AM6-G6</f>
        <v>9071.5977999999996</v>
      </c>
      <c r="AP6" s="3">
        <v>1970</v>
      </c>
      <c r="AQ6">
        <f t="shared" ref="AQ6:AQ11" si="22">Z6</f>
        <v>15024.094999999999</v>
      </c>
      <c r="AR6">
        <f t="shared" ref="AR6:AR25" si="23">Z6</f>
        <v>15024.094999999999</v>
      </c>
      <c r="AT6">
        <f t="shared" si="8"/>
        <v>4454.4971999999998</v>
      </c>
      <c r="AU6">
        <f t="shared" si="9"/>
        <v>10571.5978</v>
      </c>
      <c r="AW6" s="5">
        <f t="shared" si="10"/>
        <v>5954.4971999999998</v>
      </c>
      <c r="AX6" s="5">
        <f t="shared" si="11"/>
        <v>9071.5977999999996</v>
      </c>
      <c r="AZ6">
        <f>Z6-AB6-AC6-AF6</f>
        <v>9071.5977999999996</v>
      </c>
      <c r="BD6">
        <f>Z6</f>
        <v>15024.094999999999</v>
      </c>
      <c r="BF6">
        <f t="shared" si="12"/>
        <v>9071.5977999999996</v>
      </c>
      <c r="BJ6">
        <f t="shared" si="13"/>
        <v>5954.4971999999998</v>
      </c>
      <c r="BK6">
        <f t="shared" si="14"/>
        <v>9069.5977999999996</v>
      </c>
      <c r="BN6">
        <f t="shared" si="15"/>
        <v>6796.1722</v>
      </c>
      <c r="BO6">
        <f t="shared" si="16"/>
        <v>8227.9228000000003</v>
      </c>
    </row>
    <row r="7" spans="1:67" x14ac:dyDescent="0.3">
      <c r="A7">
        <v>1952</v>
      </c>
      <c r="B7">
        <v>7</v>
      </c>
      <c r="C7">
        <v>5600</v>
      </c>
      <c r="D7">
        <v>1970</v>
      </c>
      <c r="E7">
        <v>322</v>
      </c>
      <c r="F7">
        <v>470.31</v>
      </c>
      <c r="G7">
        <v>0</v>
      </c>
      <c r="H7">
        <v>849.51490999999999</v>
      </c>
      <c r="I7">
        <v>250.48509000000001</v>
      </c>
      <c r="J7">
        <v>0</v>
      </c>
      <c r="K7">
        <v>1702.444</v>
      </c>
      <c r="L7">
        <v>1936.1538</v>
      </c>
      <c r="M7">
        <v>789.05</v>
      </c>
      <c r="N7">
        <f t="shared" si="0"/>
        <v>4488.3369999999995</v>
      </c>
      <c r="P7" s="1">
        <v>2366.9070000000002</v>
      </c>
      <c r="Q7" s="1">
        <v>0</v>
      </c>
      <c r="R7" s="1">
        <v>21</v>
      </c>
      <c r="S7" s="1">
        <v>0</v>
      </c>
      <c r="T7" s="1">
        <v>0</v>
      </c>
      <c r="U7" s="1">
        <v>2100.4299999999998</v>
      </c>
      <c r="V7" s="1">
        <v>0</v>
      </c>
      <c r="Y7" s="3">
        <v>1970</v>
      </c>
      <c r="Z7">
        <f t="shared" si="1"/>
        <v>10808.2948</v>
      </c>
      <c r="AB7">
        <f t="shared" si="2"/>
        <v>2100.4299999999998</v>
      </c>
      <c r="AC7">
        <f t="shared" si="3"/>
        <v>2366.9070000000002</v>
      </c>
      <c r="AD7">
        <f t="shared" si="4"/>
        <v>21</v>
      </c>
      <c r="AE7">
        <f t="shared" si="5"/>
        <v>0</v>
      </c>
      <c r="AF7" s="5">
        <f t="shared" si="17"/>
        <v>1100</v>
      </c>
      <c r="AH7">
        <f t="shared" si="18"/>
        <v>8707.8647999999994</v>
      </c>
      <c r="AI7">
        <f t="shared" si="19"/>
        <v>6340.9577999999992</v>
      </c>
      <c r="AJ7">
        <f t="shared" si="20"/>
        <v>6340.9577999999992</v>
      </c>
      <c r="AK7">
        <f>Z7-AB7-AC7-AE7</f>
        <v>6340.9577999999992</v>
      </c>
      <c r="AL7">
        <f t="shared" si="6"/>
        <v>5240.9577999999992</v>
      </c>
      <c r="AM7">
        <f>Z7-AB7-AC7-AE7-AF7</f>
        <v>5240.9577999999992</v>
      </c>
      <c r="AN7">
        <f t="shared" si="7"/>
        <v>4770.6477999999988</v>
      </c>
      <c r="AO7">
        <f t="shared" si="21"/>
        <v>5240.9577999999992</v>
      </c>
      <c r="AP7" s="3">
        <v>1971</v>
      </c>
      <c r="AQ7">
        <f t="shared" si="22"/>
        <v>10808.2948</v>
      </c>
      <c r="AR7">
        <f t="shared" si="23"/>
        <v>10808.2948</v>
      </c>
      <c r="AT7">
        <f t="shared" si="8"/>
        <v>4488.3369999999995</v>
      </c>
      <c r="AU7">
        <f t="shared" si="9"/>
        <v>6340.9577999999992</v>
      </c>
      <c r="AW7" s="5">
        <f t="shared" si="10"/>
        <v>5588.3369999999995</v>
      </c>
      <c r="AX7" s="5">
        <f t="shared" si="11"/>
        <v>5240.9577999999992</v>
      </c>
      <c r="AZ7">
        <f>Z7-AB7-AC7-AF7</f>
        <v>5240.9577999999992</v>
      </c>
      <c r="BD7">
        <f>Z7</f>
        <v>10808.2948</v>
      </c>
      <c r="BF7">
        <f t="shared" si="12"/>
        <v>5240.9577999999992</v>
      </c>
      <c r="BJ7">
        <f t="shared" si="13"/>
        <v>5588.3369999999995</v>
      </c>
      <c r="BK7">
        <f t="shared" si="14"/>
        <v>5219.9578000000001</v>
      </c>
      <c r="BN7">
        <f t="shared" si="15"/>
        <v>6058.6469999999999</v>
      </c>
      <c r="BO7">
        <f t="shared" si="16"/>
        <v>4749.6477999999997</v>
      </c>
    </row>
    <row r="8" spans="1:67" x14ac:dyDescent="0.3">
      <c r="A8">
        <v>1953</v>
      </c>
      <c r="B8">
        <v>7</v>
      </c>
      <c r="C8">
        <v>16476</v>
      </c>
      <c r="D8">
        <v>1971</v>
      </c>
      <c r="E8">
        <v>226</v>
      </c>
      <c r="F8">
        <v>652.78</v>
      </c>
      <c r="G8">
        <v>0</v>
      </c>
      <c r="H8">
        <v>1699.0298399999999</v>
      </c>
      <c r="I8">
        <v>500.97016000000002</v>
      </c>
      <c r="J8">
        <v>0</v>
      </c>
      <c r="K8">
        <v>1736.0825</v>
      </c>
      <c r="L8">
        <v>2147.0850999999998</v>
      </c>
      <c r="M8">
        <v>1007.9</v>
      </c>
      <c r="N8">
        <f t="shared" si="0"/>
        <v>3215.4695000000002</v>
      </c>
      <c r="P8" s="1">
        <v>2255.0819999999999</v>
      </c>
      <c r="Q8" s="1">
        <v>0</v>
      </c>
      <c r="R8" s="1">
        <v>156</v>
      </c>
      <c r="S8" s="1">
        <v>1</v>
      </c>
      <c r="T8" s="1">
        <v>0</v>
      </c>
      <c r="U8" s="1">
        <v>803.38750000000005</v>
      </c>
      <c r="V8" s="1">
        <v>0</v>
      </c>
      <c r="Y8" s="3">
        <v>1971</v>
      </c>
      <c r="Z8">
        <f t="shared" si="1"/>
        <v>11185.3171</v>
      </c>
      <c r="AB8">
        <f t="shared" si="2"/>
        <v>803.38750000000005</v>
      </c>
      <c r="AC8">
        <f t="shared" si="3"/>
        <v>2255.0819999999999</v>
      </c>
      <c r="AD8">
        <f t="shared" si="4"/>
        <v>156</v>
      </c>
      <c r="AE8">
        <f t="shared" si="5"/>
        <v>1</v>
      </c>
      <c r="AF8" s="5">
        <f t="shared" si="17"/>
        <v>2200</v>
      </c>
      <c r="AH8">
        <f t="shared" si="18"/>
        <v>10381.929599999999</v>
      </c>
      <c r="AI8">
        <f t="shared" si="19"/>
        <v>8126.8475999999991</v>
      </c>
      <c r="AJ8">
        <f t="shared" si="20"/>
        <v>8126.8475999999991</v>
      </c>
      <c r="AK8">
        <f>Z8-AB8-AC8-AE8</f>
        <v>8125.8475999999991</v>
      </c>
      <c r="AL8">
        <f t="shared" si="6"/>
        <v>5925.8475999999991</v>
      </c>
      <c r="AM8">
        <f>Z8-AB8-AC8-AE8-AF8</f>
        <v>5925.8475999999991</v>
      </c>
      <c r="AN8">
        <f t="shared" si="7"/>
        <v>5273.0675999999994</v>
      </c>
      <c r="AO8">
        <f t="shared" si="21"/>
        <v>5925.8475999999991</v>
      </c>
      <c r="AP8" s="3">
        <v>1972</v>
      </c>
      <c r="AQ8">
        <f t="shared" si="22"/>
        <v>11185.3171</v>
      </c>
      <c r="AR8">
        <f t="shared" si="23"/>
        <v>11185.3171</v>
      </c>
      <c r="AT8">
        <f t="shared" si="8"/>
        <v>3215.4695000000002</v>
      </c>
      <c r="AU8">
        <f t="shared" si="9"/>
        <v>8125.8475999999991</v>
      </c>
      <c r="AW8" s="5">
        <f t="shared" si="10"/>
        <v>5415.4695000000002</v>
      </c>
      <c r="AX8" s="5">
        <f t="shared" si="11"/>
        <v>5925.8475999999991</v>
      </c>
      <c r="AZ8">
        <f>Z8-AB8-AC8-AF8</f>
        <v>5926.8475999999991</v>
      </c>
      <c r="BD8">
        <f>Z8</f>
        <v>11185.3171</v>
      </c>
      <c r="BF8">
        <f t="shared" si="12"/>
        <v>5926.8475999999991</v>
      </c>
      <c r="BJ8">
        <f t="shared" si="13"/>
        <v>5415.4695000000002</v>
      </c>
      <c r="BK8">
        <f t="shared" si="14"/>
        <v>5769.8476000000001</v>
      </c>
      <c r="BN8">
        <f t="shared" si="15"/>
        <v>6068.2494999999999</v>
      </c>
      <c r="BO8">
        <f t="shared" si="16"/>
        <v>5117.0676000000003</v>
      </c>
    </row>
    <row r="9" spans="1:67" x14ac:dyDescent="0.3">
      <c r="A9">
        <v>1954</v>
      </c>
      <c r="B9">
        <v>7</v>
      </c>
      <c r="C9">
        <v>27487</v>
      </c>
      <c r="D9">
        <v>1972</v>
      </c>
      <c r="E9">
        <v>145</v>
      </c>
      <c r="F9">
        <v>430.47500000000002</v>
      </c>
      <c r="G9">
        <v>0</v>
      </c>
      <c r="H9">
        <v>849.51490999999999</v>
      </c>
      <c r="I9">
        <v>250.48509000000001</v>
      </c>
      <c r="J9">
        <v>0</v>
      </c>
      <c r="K9">
        <v>3515</v>
      </c>
      <c r="L9">
        <v>1451.32</v>
      </c>
      <c r="M9">
        <v>1141.2</v>
      </c>
      <c r="N9">
        <f t="shared" si="0"/>
        <v>3047.0720000000001</v>
      </c>
      <c r="P9" s="1">
        <v>2101.982</v>
      </c>
      <c r="Q9" s="1">
        <v>0</v>
      </c>
      <c r="R9" s="1">
        <v>344</v>
      </c>
      <c r="S9" s="1">
        <v>8</v>
      </c>
      <c r="T9" s="1">
        <v>0</v>
      </c>
      <c r="U9" s="1">
        <v>593.09</v>
      </c>
      <c r="V9" s="1">
        <v>0</v>
      </c>
      <c r="Y9" s="3">
        <v>1972</v>
      </c>
      <c r="Z9">
        <f t="shared" si="1"/>
        <v>10830.066999999999</v>
      </c>
      <c r="AB9">
        <f t="shared" si="2"/>
        <v>593.09</v>
      </c>
      <c r="AC9">
        <f t="shared" si="3"/>
        <v>2101.982</v>
      </c>
      <c r="AD9">
        <f t="shared" si="4"/>
        <v>344</v>
      </c>
      <c r="AE9">
        <f t="shared" si="5"/>
        <v>8</v>
      </c>
      <c r="AF9" s="5">
        <f t="shared" si="17"/>
        <v>1100</v>
      </c>
      <c r="AH9">
        <f t="shared" si="18"/>
        <v>10236.976999999999</v>
      </c>
      <c r="AI9">
        <f t="shared" si="19"/>
        <v>8134.994999999999</v>
      </c>
      <c r="AJ9">
        <f t="shared" si="20"/>
        <v>8134.994999999999</v>
      </c>
      <c r="AK9">
        <f t="shared" ref="AK9:AK40" si="24">Z9-AB9-AC9-AD9-AE9</f>
        <v>7782.994999999999</v>
      </c>
      <c r="AL9">
        <f t="shared" si="6"/>
        <v>7026.994999999999</v>
      </c>
      <c r="AM9">
        <f t="shared" ref="AM9:AM40" si="25">Z9-AB9-AC9-AD9-AE9-AF9</f>
        <v>6682.994999999999</v>
      </c>
      <c r="AN9">
        <f t="shared" si="7"/>
        <v>6252.5199999999986</v>
      </c>
      <c r="AO9">
        <f t="shared" si="21"/>
        <v>6682.994999999999</v>
      </c>
      <c r="AP9" s="3">
        <v>1973</v>
      </c>
      <c r="AQ9">
        <f t="shared" si="22"/>
        <v>10830.066999999999</v>
      </c>
      <c r="AR9">
        <f t="shared" si="23"/>
        <v>10830.066999999999</v>
      </c>
      <c r="AT9">
        <f t="shared" si="8"/>
        <v>3047.0720000000001</v>
      </c>
      <c r="AU9">
        <f t="shared" si="9"/>
        <v>7782.994999999999</v>
      </c>
      <c r="AW9" s="5">
        <f t="shared" si="10"/>
        <v>4147.0720000000001</v>
      </c>
      <c r="AX9" s="5">
        <f t="shared" si="11"/>
        <v>6682.994999999999</v>
      </c>
      <c r="AZ9">
        <f t="shared" ref="AZ9:AZ40" si="26">Z9-AB9-AC9-AF9-AD9</f>
        <v>6690.994999999999</v>
      </c>
      <c r="BD9">
        <f t="shared" ref="BD9:BD40" si="27">Z9-AD9</f>
        <v>10486.066999999999</v>
      </c>
      <c r="BF9">
        <f t="shared" si="12"/>
        <v>7034.994999999999</v>
      </c>
      <c r="BJ9">
        <f t="shared" si="13"/>
        <v>4147.0720000000001</v>
      </c>
      <c r="BK9">
        <f t="shared" si="14"/>
        <v>6682.994999999999</v>
      </c>
      <c r="BN9">
        <f t="shared" si="15"/>
        <v>4577.5470000000005</v>
      </c>
      <c r="BO9">
        <f t="shared" si="16"/>
        <v>6252.5199999999986</v>
      </c>
    </row>
    <row r="10" spans="1:67" x14ac:dyDescent="0.3">
      <c r="A10">
        <v>1955</v>
      </c>
      <c r="B10">
        <v>7</v>
      </c>
      <c r="C10">
        <v>23694</v>
      </c>
      <c r="D10">
        <v>1973</v>
      </c>
      <c r="E10">
        <v>321</v>
      </c>
      <c r="F10">
        <v>421.48</v>
      </c>
      <c r="G10">
        <v>0</v>
      </c>
      <c r="H10">
        <v>1081.2008000000001</v>
      </c>
      <c r="I10">
        <v>318.79919999999998</v>
      </c>
      <c r="J10">
        <v>0</v>
      </c>
      <c r="K10">
        <v>3436</v>
      </c>
      <c r="L10">
        <v>1002.355</v>
      </c>
      <c r="M10">
        <v>1078.4000000000001</v>
      </c>
      <c r="N10">
        <f t="shared" si="0"/>
        <v>3352.9780000000001</v>
      </c>
      <c r="P10" s="1">
        <v>2410.1080000000002</v>
      </c>
      <c r="Q10" s="1">
        <v>0</v>
      </c>
      <c r="R10" s="1">
        <v>281</v>
      </c>
      <c r="S10" s="1">
        <v>9</v>
      </c>
      <c r="T10" s="1">
        <v>0</v>
      </c>
      <c r="U10" s="1">
        <v>652.87</v>
      </c>
      <c r="V10" s="1">
        <v>0</v>
      </c>
      <c r="Y10" s="3">
        <v>1973</v>
      </c>
      <c r="Z10">
        <f t="shared" si="1"/>
        <v>11012.213</v>
      </c>
      <c r="AB10">
        <f t="shared" si="2"/>
        <v>652.87</v>
      </c>
      <c r="AC10">
        <f t="shared" si="3"/>
        <v>2410.1080000000002</v>
      </c>
      <c r="AD10">
        <f t="shared" si="4"/>
        <v>281</v>
      </c>
      <c r="AE10">
        <f t="shared" si="5"/>
        <v>9</v>
      </c>
      <c r="AF10" s="5">
        <f t="shared" si="17"/>
        <v>1400</v>
      </c>
      <c r="AH10">
        <f t="shared" si="18"/>
        <v>10359.342999999999</v>
      </c>
      <c r="AI10">
        <f t="shared" si="19"/>
        <v>7949.2349999999988</v>
      </c>
      <c r="AJ10">
        <f t="shared" si="20"/>
        <v>7949.2349999999988</v>
      </c>
      <c r="AK10">
        <f t="shared" si="24"/>
        <v>7659.2349999999988</v>
      </c>
      <c r="AL10">
        <f t="shared" si="6"/>
        <v>6540.2349999999988</v>
      </c>
      <c r="AM10">
        <f t="shared" si="25"/>
        <v>6259.2349999999988</v>
      </c>
      <c r="AN10">
        <f t="shared" si="7"/>
        <v>5837.7549999999992</v>
      </c>
      <c r="AO10">
        <f t="shared" si="21"/>
        <v>6259.2349999999988</v>
      </c>
      <c r="AP10" s="3">
        <v>1974</v>
      </c>
      <c r="AQ10">
        <f t="shared" si="22"/>
        <v>11012.213</v>
      </c>
      <c r="AR10">
        <f t="shared" si="23"/>
        <v>11012.213</v>
      </c>
      <c r="AT10">
        <f t="shared" si="8"/>
        <v>3352.9780000000001</v>
      </c>
      <c r="AU10">
        <f t="shared" si="9"/>
        <v>7659.2349999999988</v>
      </c>
      <c r="AW10" s="5">
        <f t="shared" si="10"/>
        <v>4752.9780000000001</v>
      </c>
      <c r="AX10" s="5">
        <f t="shared" si="11"/>
        <v>6259.2349999999988</v>
      </c>
      <c r="AZ10">
        <f t="shared" si="26"/>
        <v>6268.2349999999988</v>
      </c>
      <c r="BD10">
        <f t="shared" si="27"/>
        <v>10731.213</v>
      </c>
      <c r="BF10">
        <f t="shared" si="12"/>
        <v>6549.2349999999988</v>
      </c>
      <c r="BJ10">
        <f t="shared" si="13"/>
        <v>4752.9780000000001</v>
      </c>
      <c r="BK10">
        <f t="shared" si="14"/>
        <v>6259.2349999999997</v>
      </c>
      <c r="BN10">
        <f t="shared" si="15"/>
        <v>5174.4580000000005</v>
      </c>
      <c r="BO10">
        <f t="shared" si="16"/>
        <v>5837.7549999999992</v>
      </c>
    </row>
    <row r="11" spans="1:67" x14ac:dyDescent="0.3">
      <c r="A11">
        <v>1956</v>
      </c>
      <c r="B11">
        <v>7</v>
      </c>
      <c r="C11">
        <v>17018</v>
      </c>
      <c r="D11">
        <v>1974</v>
      </c>
      <c r="E11">
        <v>261</v>
      </c>
      <c r="F11">
        <v>868.66</v>
      </c>
      <c r="G11">
        <v>0</v>
      </c>
      <c r="H11">
        <v>1390.1153200000001</v>
      </c>
      <c r="I11">
        <v>409.88468</v>
      </c>
      <c r="J11">
        <v>0</v>
      </c>
      <c r="K11">
        <v>6909</v>
      </c>
      <c r="L11">
        <v>2457.5437999999999</v>
      </c>
      <c r="M11">
        <v>855.16</v>
      </c>
      <c r="N11">
        <f t="shared" si="0"/>
        <v>6133.8071</v>
      </c>
      <c r="P11" s="1">
        <v>1648.289</v>
      </c>
      <c r="Q11" s="1">
        <v>0</v>
      </c>
      <c r="R11" s="1">
        <v>3031</v>
      </c>
      <c r="S11" s="1">
        <v>1359</v>
      </c>
      <c r="T11" s="1">
        <v>0</v>
      </c>
      <c r="U11" s="1">
        <v>95.518100000000004</v>
      </c>
      <c r="V11" s="1">
        <v>0</v>
      </c>
      <c r="Y11" s="3">
        <v>1974</v>
      </c>
      <c r="Z11">
        <f t="shared" si="1"/>
        <v>19285.170899999997</v>
      </c>
      <c r="AB11">
        <f t="shared" si="2"/>
        <v>95.518100000000004</v>
      </c>
      <c r="AC11">
        <f t="shared" si="3"/>
        <v>1648.289</v>
      </c>
      <c r="AD11">
        <f t="shared" si="4"/>
        <v>3031</v>
      </c>
      <c r="AE11">
        <f t="shared" si="5"/>
        <v>1359</v>
      </c>
      <c r="AF11" s="5">
        <f t="shared" si="17"/>
        <v>1800</v>
      </c>
      <c r="AH11">
        <f t="shared" si="18"/>
        <v>19189.652799999996</v>
      </c>
      <c r="AI11">
        <f t="shared" si="19"/>
        <v>17541.363799999996</v>
      </c>
      <c r="AJ11">
        <f t="shared" si="20"/>
        <v>17541.363799999996</v>
      </c>
      <c r="AK11">
        <f t="shared" si="24"/>
        <v>13151.363799999996</v>
      </c>
      <c r="AL11">
        <f t="shared" si="6"/>
        <v>14382.363799999996</v>
      </c>
      <c r="AM11">
        <f t="shared" si="25"/>
        <v>11351.363799999996</v>
      </c>
      <c r="AN11">
        <f t="shared" si="7"/>
        <v>10482.703799999996</v>
      </c>
      <c r="AO11">
        <f t="shared" si="21"/>
        <v>11351.363799999996</v>
      </c>
      <c r="AP11" s="3">
        <v>1975</v>
      </c>
      <c r="AQ11">
        <f t="shared" si="22"/>
        <v>19285.170899999997</v>
      </c>
      <c r="AR11">
        <f t="shared" si="23"/>
        <v>19285.170899999997</v>
      </c>
      <c r="AT11">
        <f t="shared" si="8"/>
        <v>6133.8071</v>
      </c>
      <c r="AU11">
        <f t="shared" si="9"/>
        <v>13151.363799999996</v>
      </c>
      <c r="AW11" s="5">
        <f t="shared" si="10"/>
        <v>7933.8071</v>
      </c>
      <c r="AX11" s="5">
        <f t="shared" si="11"/>
        <v>11351.363799999996</v>
      </c>
      <c r="AZ11">
        <f t="shared" si="26"/>
        <v>12710.363799999996</v>
      </c>
      <c r="BD11">
        <f t="shared" si="27"/>
        <v>16254.170899999997</v>
      </c>
      <c r="BF11">
        <f t="shared" si="12"/>
        <v>15741.363799999996</v>
      </c>
      <c r="BJ11">
        <f t="shared" si="13"/>
        <v>7933.8071</v>
      </c>
      <c r="BK11">
        <f t="shared" si="14"/>
        <v>11351.363799999997</v>
      </c>
      <c r="BN11">
        <f t="shared" si="15"/>
        <v>8802.4670999999998</v>
      </c>
      <c r="BO11">
        <f t="shared" si="16"/>
        <v>10482.703799999997</v>
      </c>
    </row>
    <row r="12" spans="1:67" x14ac:dyDescent="0.3">
      <c r="A12">
        <v>1957</v>
      </c>
      <c r="B12">
        <v>7</v>
      </c>
      <c r="C12">
        <v>30560</v>
      </c>
      <c r="D12">
        <v>1975</v>
      </c>
      <c r="E12">
        <v>163</v>
      </c>
      <c r="F12">
        <v>988</v>
      </c>
      <c r="G12">
        <v>0</v>
      </c>
      <c r="H12">
        <v>1235.65807</v>
      </c>
      <c r="I12">
        <v>364.34192999999999</v>
      </c>
      <c r="J12">
        <v>0</v>
      </c>
      <c r="K12">
        <v>9089</v>
      </c>
      <c r="L12">
        <v>1663.2663</v>
      </c>
      <c r="M12">
        <v>1438.28</v>
      </c>
      <c r="N12">
        <f t="shared" si="0"/>
        <v>6523.4480000000003</v>
      </c>
      <c r="P12" s="1">
        <v>1912.4480000000001</v>
      </c>
      <c r="Q12" s="1">
        <v>0</v>
      </c>
      <c r="R12" s="1">
        <v>3654</v>
      </c>
      <c r="S12" s="1">
        <v>506</v>
      </c>
      <c r="T12" s="1">
        <v>0</v>
      </c>
      <c r="U12" s="1">
        <v>451</v>
      </c>
      <c r="V12" s="1">
        <v>0</v>
      </c>
      <c r="Y12" s="3">
        <v>1975</v>
      </c>
      <c r="Z12">
        <f t="shared" si="1"/>
        <v>21464.994299999998</v>
      </c>
      <c r="AB12">
        <f t="shared" si="2"/>
        <v>451</v>
      </c>
      <c r="AC12">
        <f t="shared" si="3"/>
        <v>1912.4480000000001</v>
      </c>
      <c r="AD12">
        <f t="shared" si="4"/>
        <v>3654</v>
      </c>
      <c r="AE12">
        <f t="shared" si="5"/>
        <v>506</v>
      </c>
      <c r="AF12" s="5">
        <f t="shared" si="17"/>
        <v>1600</v>
      </c>
      <c r="AH12">
        <f t="shared" si="18"/>
        <v>21013.994299999998</v>
      </c>
      <c r="AI12">
        <f t="shared" si="19"/>
        <v>19101.546299999998</v>
      </c>
      <c r="AJ12">
        <f t="shared" ref="AJ12:AJ36" si="28">Z12-AB12-AC12-AD12</f>
        <v>15447.546299999998</v>
      </c>
      <c r="AK12">
        <f t="shared" si="24"/>
        <v>14941.546299999998</v>
      </c>
      <c r="AL12">
        <f t="shared" si="6"/>
        <v>16995.546299999998</v>
      </c>
      <c r="AM12">
        <f t="shared" si="25"/>
        <v>13341.546299999998</v>
      </c>
      <c r="AN12">
        <f t="shared" si="7"/>
        <v>12353.546299999998</v>
      </c>
      <c r="AO12">
        <f t="shared" si="21"/>
        <v>13341.546299999998</v>
      </c>
      <c r="AP12" s="3">
        <v>1976</v>
      </c>
      <c r="AQ12">
        <f t="shared" ref="AQ12:AQ57" si="29">Z12-AD12</f>
        <v>17810.994299999998</v>
      </c>
      <c r="AR12">
        <f t="shared" si="23"/>
        <v>21464.994299999998</v>
      </c>
      <c r="AT12">
        <f t="shared" si="8"/>
        <v>6523.4480000000003</v>
      </c>
      <c r="AU12">
        <f t="shared" si="9"/>
        <v>14941.546299999998</v>
      </c>
      <c r="AW12" s="5">
        <f t="shared" si="10"/>
        <v>8123.4480000000003</v>
      </c>
      <c r="AX12" s="5">
        <f t="shared" si="11"/>
        <v>13341.546299999998</v>
      </c>
      <c r="AZ12">
        <f t="shared" si="26"/>
        <v>13847.546299999998</v>
      </c>
      <c r="BD12">
        <f t="shared" si="27"/>
        <v>17810.994299999998</v>
      </c>
      <c r="BF12">
        <f t="shared" si="12"/>
        <v>17501.546299999998</v>
      </c>
      <c r="BJ12">
        <f t="shared" si="13"/>
        <v>8123.4480000000003</v>
      </c>
      <c r="BK12">
        <f t="shared" si="14"/>
        <v>13341.546299999998</v>
      </c>
      <c r="BN12">
        <f t="shared" si="15"/>
        <v>9111.4480000000003</v>
      </c>
      <c r="BO12">
        <f t="shared" si="16"/>
        <v>12353.546299999998</v>
      </c>
    </row>
    <row r="13" spans="1:67" x14ac:dyDescent="0.3">
      <c r="A13">
        <v>1958</v>
      </c>
      <c r="B13">
        <v>7</v>
      </c>
      <c r="C13">
        <v>21486</v>
      </c>
      <c r="D13">
        <v>1976</v>
      </c>
      <c r="E13">
        <v>350</v>
      </c>
      <c r="F13">
        <v>529</v>
      </c>
      <c r="G13">
        <v>0</v>
      </c>
      <c r="H13">
        <v>3168.61852</v>
      </c>
      <c r="I13">
        <v>631.38148000000001</v>
      </c>
      <c r="J13">
        <v>0</v>
      </c>
      <c r="K13">
        <v>10501</v>
      </c>
      <c r="L13">
        <v>1752.93</v>
      </c>
      <c r="M13">
        <v>988.63199999999995</v>
      </c>
      <c r="N13">
        <f t="shared" si="0"/>
        <v>4446</v>
      </c>
      <c r="P13" s="1">
        <v>1012</v>
      </c>
      <c r="Q13" s="1">
        <v>0</v>
      </c>
      <c r="R13" s="1">
        <v>2777</v>
      </c>
      <c r="S13" s="1">
        <v>164</v>
      </c>
      <c r="T13" s="1">
        <v>0</v>
      </c>
      <c r="U13" s="1">
        <v>493</v>
      </c>
      <c r="V13" s="1">
        <v>0</v>
      </c>
      <c r="Y13" s="3">
        <v>1976</v>
      </c>
      <c r="Z13">
        <f t="shared" si="1"/>
        <v>22367.562000000002</v>
      </c>
      <c r="AB13">
        <f t="shared" si="2"/>
        <v>493</v>
      </c>
      <c r="AC13">
        <f t="shared" si="3"/>
        <v>1012</v>
      </c>
      <c r="AD13">
        <f t="shared" si="4"/>
        <v>2777</v>
      </c>
      <c r="AE13">
        <f t="shared" si="5"/>
        <v>164</v>
      </c>
      <c r="AF13" s="5">
        <f t="shared" si="17"/>
        <v>3800</v>
      </c>
      <c r="AH13">
        <f t="shared" si="18"/>
        <v>21874.562000000002</v>
      </c>
      <c r="AI13">
        <f t="shared" si="19"/>
        <v>20862.562000000002</v>
      </c>
      <c r="AJ13">
        <f t="shared" si="28"/>
        <v>18085.562000000002</v>
      </c>
      <c r="AK13">
        <f t="shared" si="24"/>
        <v>17921.562000000002</v>
      </c>
      <c r="AL13">
        <f t="shared" si="6"/>
        <v>16898.562000000002</v>
      </c>
      <c r="AM13">
        <f t="shared" si="25"/>
        <v>14121.562000000002</v>
      </c>
      <c r="AN13">
        <f t="shared" si="7"/>
        <v>13592.562000000002</v>
      </c>
      <c r="AO13">
        <f t="shared" si="21"/>
        <v>14121.562000000002</v>
      </c>
      <c r="AP13" s="3">
        <v>1977</v>
      </c>
      <c r="AQ13">
        <f t="shared" si="29"/>
        <v>19590.562000000002</v>
      </c>
      <c r="AR13">
        <f t="shared" si="23"/>
        <v>22367.562000000002</v>
      </c>
      <c r="AT13">
        <f t="shared" si="8"/>
        <v>4446</v>
      </c>
      <c r="AU13">
        <f t="shared" si="9"/>
        <v>17921.562000000002</v>
      </c>
      <c r="AW13" s="5">
        <f t="shared" si="10"/>
        <v>8246</v>
      </c>
      <c r="AX13" s="5">
        <f t="shared" si="11"/>
        <v>14121.562000000002</v>
      </c>
      <c r="AZ13">
        <f t="shared" si="26"/>
        <v>14285.562000000002</v>
      </c>
      <c r="BD13">
        <f t="shared" si="27"/>
        <v>19590.562000000002</v>
      </c>
      <c r="BF13">
        <f t="shared" si="12"/>
        <v>17062.562000000002</v>
      </c>
      <c r="BJ13">
        <f t="shared" si="13"/>
        <v>8246</v>
      </c>
      <c r="BK13">
        <f t="shared" si="14"/>
        <v>14121.562000000002</v>
      </c>
      <c r="BN13">
        <f t="shared" si="15"/>
        <v>8775</v>
      </c>
      <c r="BO13">
        <f t="shared" si="16"/>
        <v>13592.562000000002</v>
      </c>
    </row>
    <row r="14" spans="1:67" x14ac:dyDescent="0.3">
      <c r="A14">
        <v>1959</v>
      </c>
      <c r="B14">
        <v>7</v>
      </c>
      <c r="C14">
        <v>16081</v>
      </c>
      <c r="D14">
        <v>1977</v>
      </c>
      <c r="E14">
        <v>331</v>
      </c>
      <c r="F14">
        <v>764</v>
      </c>
      <c r="G14">
        <v>0</v>
      </c>
      <c r="H14">
        <v>2861.2691500000001</v>
      </c>
      <c r="I14">
        <v>320.73084999999998</v>
      </c>
      <c r="J14">
        <v>0</v>
      </c>
      <c r="K14">
        <v>7043</v>
      </c>
      <c r="L14">
        <v>1371</v>
      </c>
      <c r="M14">
        <v>1821.441</v>
      </c>
      <c r="N14">
        <f t="shared" si="0"/>
        <v>4467.6149999999998</v>
      </c>
      <c r="P14" s="1">
        <v>1790.615</v>
      </c>
      <c r="Q14" s="1">
        <v>0</v>
      </c>
      <c r="R14" s="1">
        <v>2062</v>
      </c>
      <c r="S14" s="1">
        <v>52</v>
      </c>
      <c r="T14" s="1">
        <v>0</v>
      </c>
      <c r="U14" s="1">
        <v>563</v>
      </c>
      <c r="V14" s="1">
        <v>0</v>
      </c>
      <c r="Y14" s="3">
        <v>1977</v>
      </c>
      <c r="Z14">
        <f t="shared" si="1"/>
        <v>18980.056</v>
      </c>
      <c r="AB14">
        <f t="shared" si="2"/>
        <v>563</v>
      </c>
      <c r="AC14">
        <f t="shared" si="3"/>
        <v>1790.615</v>
      </c>
      <c r="AD14">
        <f t="shared" si="4"/>
        <v>2062</v>
      </c>
      <c r="AE14">
        <f t="shared" si="5"/>
        <v>52</v>
      </c>
      <c r="AF14" s="5">
        <f t="shared" si="17"/>
        <v>3182</v>
      </c>
      <c r="AH14">
        <f t="shared" si="18"/>
        <v>18417.056</v>
      </c>
      <c r="AI14">
        <f t="shared" si="19"/>
        <v>16626.440999999999</v>
      </c>
      <c r="AJ14">
        <f t="shared" si="28"/>
        <v>14564.440999999999</v>
      </c>
      <c r="AK14">
        <f t="shared" si="24"/>
        <v>14512.440999999999</v>
      </c>
      <c r="AL14">
        <f t="shared" si="6"/>
        <v>13392.440999999999</v>
      </c>
      <c r="AM14">
        <f t="shared" si="25"/>
        <v>11330.440999999999</v>
      </c>
      <c r="AN14">
        <f t="shared" si="7"/>
        <v>10566.440999999999</v>
      </c>
      <c r="AO14">
        <f t="shared" si="21"/>
        <v>11330.440999999999</v>
      </c>
      <c r="AP14" s="3">
        <v>1978</v>
      </c>
      <c r="AQ14">
        <f t="shared" si="29"/>
        <v>16918.056</v>
      </c>
      <c r="AR14">
        <f t="shared" si="23"/>
        <v>18980.056</v>
      </c>
      <c r="AT14">
        <f t="shared" si="8"/>
        <v>4467.6149999999998</v>
      </c>
      <c r="AU14">
        <f t="shared" si="9"/>
        <v>14512.440999999999</v>
      </c>
      <c r="AW14" s="5">
        <f t="shared" si="10"/>
        <v>7649.6149999999998</v>
      </c>
      <c r="AX14" s="5">
        <f t="shared" si="11"/>
        <v>11330.440999999999</v>
      </c>
      <c r="AZ14">
        <f t="shared" si="26"/>
        <v>11382.440999999999</v>
      </c>
      <c r="BD14">
        <f t="shared" si="27"/>
        <v>16918.056</v>
      </c>
      <c r="BF14">
        <f t="shared" si="12"/>
        <v>13444.440999999999</v>
      </c>
      <c r="BJ14">
        <f t="shared" si="13"/>
        <v>7649.6149999999998</v>
      </c>
      <c r="BK14">
        <f t="shared" si="14"/>
        <v>11330.441000000001</v>
      </c>
      <c r="BN14">
        <f t="shared" si="15"/>
        <v>8413.6149999999998</v>
      </c>
      <c r="BO14">
        <f t="shared" si="16"/>
        <v>10566.441000000001</v>
      </c>
    </row>
    <row r="15" spans="1:67" x14ac:dyDescent="0.3">
      <c r="A15">
        <v>1960</v>
      </c>
      <c r="B15">
        <v>7</v>
      </c>
      <c r="C15">
        <v>21808</v>
      </c>
      <c r="D15">
        <v>1978</v>
      </c>
      <c r="E15">
        <v>274</v>
      </c>
      <c r="F15">
        <v>221</v>
      </c>
      <c r="G15">
        <v>0</v>
      </c>
      <c r="H15">
        <v>1259.6978300000001</v>
      </c>
      <c r="I15">
        <v>306.30216999999999</v>
      </c>
      <c r="J15">
        <v>0</v>
      </c>
      <c r="K15">
        <v>5769</v>
      </c>
      <c r="L15">
        <v>1218.0999999999999</v>
      </c>
      <c r="M15">
        <v>2272.1669999999999</v>
      </c>
      <c r="N15">
        <f t="shared" si="0"/>
        <v>3794.422</v>
      </c>
      <c r="P15" s="1">
        <v>2522.0219999999999</v>
      </c>
      <c r="Q15" s="1">
        <v>0</v>
      </c>
      <c r="R15" s="1">
        <v>566</v>
      </c>
      <c r="S15" s="1">
        <v>72</v>
      </c>
      <c r="T15" s="1">
        <v>0</v>
      </c>
      <c r="U15" s="1">
        <v>634.4</v>
      </c>
      <c r="V15" s="1">
        <v>0</v>
      </c>
      <c r="Y15" s="3">
        <v>1978</v>
      </c>
      <c r="Z15">
        <f t="shared" si="1"/>
        <v>15114.689</v>
      </c>
      <c r="AB15">
        <f t="shared" si="2"/>
        <v>634.4</v>
      </c>
      <c r="AC15">
        <f t="shared" si="3"/>
        <v>2522.0219999999999</v>
      </c>
      <c r="AD15">
        <f t="shared" si="4"/>
        <v>566</v>
      </c>
      <c r="AE15">
        <f t="shared" si="5"/>
        <v>72</v>
      </c>
      <c r="AF15" s="5">
        <f t="shared" si="17"/>
        <v>1566</v>
      </c>
      <c r="AH15">
        <f t="shared" si="18"/>
        <v>14480.289000000001</v>
      </c>
      <c r="AI15">
        <f t="shared" si="19"/>
        <v>11958.267</v>
      </c>
      <c r="AJ15">
        <f t="shared" si="28"/>
        <v>11392.267</v>
      </c>
      <c r="AK15">
        <f t="shared" si="24"/>
        <v>11320.267</v>
      </c>
      <c r="AL15">
        <f t="shared" si="6"/>
        <v>10320.267</v>
      </c>
      <c r="AM15">
        <f t="shared" si="25"/>
        <v>9754.2669999999998</v>
      </c>
      <c r="AN15">
        <f t="shared" si="7"/>
        <v>9533.2669999999998</v>
      </c>
      <c r="AO15">
        <f t="shared" si="21"/>
        <v>9754.2669999999998</v>
      </c>
      <c r="AP15" s="3">
        <v>1979</v>
      </c>
      <c r="AQ15">
        <f t="shared" si="29"/>
        <v>14548.689</v>
      </c>
      <c r="AR15">
        <f t="shared" si="23"/>
        <v>15114.689</v>
      </c>
      <c r="AT15">
        <f t="shared" si="8"/>
        <v>3794.422</v>
      </c>
      <c r="AU15">
        <f t="shared" si="9"/>
        <v>11320.267</v>
      </c>
      <c r="AW15" s="5">
        <f t="shared" si="10"/>
        <v>5360.4220000000005</v>
      </c>
      <c r="AX15" s="5">
        <f t="shared" si="11"/>
        <v>9754.2669999999998</v>
      </c>
      <c r="AZ15">
        <f t="shared" si="26"/>
        <v>9826.2669999999998</v>
      </c>
      <c r="BD15">
        <f t="shared" si="27"/>
        <v>14548.689</v>
      </c>
      <c r="BF15">
        <f t="shared" si="12"/>
        <v>10392.267</v>
      </c>
      <c r="BJ15">
        <f t="shared" si="13"/>
        <v>5360.4220000000005</v>
      </c>
      <c r="BK15">
        <f t="shared" si="14"/>
        <v>9754.2669999999998</v>
      </c>
      <c r="BN15">
        <f t="shared" si="15"/>
        <v>5581.4220000000005</v>
      </c>
      <c r="BO15">
        <f t="shared" si="16"/>
        <v>9533.2669999999998</v>
      </c>
    </row>
    <row r="16" spans="1:67" x14ac:dyDescent="0.3">
      <c r="A16">
        <v>1961</v>
      </c>
      <c r="B16">
        <v>7</v>
      </c>
      <c r="C16">
        <v>38435</v>
      </c>
      <c r="D16">
        <v>1979</v>
      </c>
      <c r="E16">
        <v>241</v>
      </c>
      <c r="F16">
        <v>60</v>
      </c>
      <c r="G16">
        <v>0</v>
      </c>
      <c r="H16">
        <v>1378.9604999999999</v>
      </c>
      <c r="I16">
        <v>148.0395</v>
      </c>
      <c r="J16">
        <v>0</v>
      </c>
      <c r="K16">
        <v>4782</v>
      </c>
      <c r="L16">
        <v>1016.32</v>
      </c>
      <c r="M16">
        <v>2008.193</v>
      </c>
      <c r="N16">
        <f t="shared" si="0"/>
        <v>2800.9209999999998</v>
      </c>
      <c r="P16" s="1">
        <v>1448.3209999999999</v>
      </c>
      <c r="Q16" s="1">
        <v>0</v>
      </c>
      <c r="R16" s="1">
        <v>710</v>
      </c>
      <c r="S16" s="1">
        <v>19</v>
      </c>
      <c r="T16" s="1">
        <v>0</v>
      </c>
      <c r="U16" s="1">
        <v>623.6</v>
      </c>
      <c r="V16" s="1">
        <v>0</v>
      </c>
      <c r="Y16" s="3">
        <v>1979</v>
      </c>
      <c r="Z16">
        <f t="shared" si="1"/>
        <v>12435.433999999999</v>
      </c>
      <c r="AB16">
        <f t="shared" si="2"/>
        <v>623.6</v>
      </c>
      <c r="AC16">
        <f t="shared" si="3"/>
        <v>1448.3209999999999</v>
      </c>
      <c r="AD16">
        <f t="shared" si="4"/>
        <v>710</v>
      </c>
      <c r="AE16">
        <f t="shared" si="5"/>
        <v>19</v>
      </c>
      <c r="AF16" s="5">
        <f t="shared" si="17"/>
        <v>1527</v>
      </c>
      <c r="AH16">
        <f t="shared" si="18"/>
        <v>11811.833999999999</v>
      </c>
      <c r="AI16">
        <f t="shared" si="19"/>
        <v>10363.512999999999</v>
      </c>
      <c r="AJ16">
        <f t="shared" si="28"/>
        <v>9653.512999999999</v>
      </c>
      <c r="AK16">
        <f t="shared" si="24"/>
        <v>9634.512999999999</v>
      </c>
      <c r="AL16">
        <f t="shared" si="6"/>
        <v>8817.512999999999</v>
      </c>
      <c r="AM16">
        <f t="shared" si="25"/>
        <v>8107.512999999999</v>
      </c>
      <c r="AN16">
        <f t="shared" si="7"/>
        <v>8047.512999999999</v>
      </c>
      <c r="AO16">
        <f t="shared" si="21"/>
        <v>8107.512999999999</v>
      </c>
      <c r="AP16" s="3">
        <v>1980</v>
      </c>
      <c r="AQ16">
        <f t="shared" si="29"/>
        <v>11725.433999999999</v>
      </c>
      <c r="AR16">
        <f t="shared" si="23"/>
        <v>12435.433999999999</v>
      </c>
      <c r="AT16">
        <f t="shared" si="8"/>
        <v>2800.9209999999998</v>
      </c>
      <c r="AU16">
        <f t="shared" si="9"/>
        <v>9634.512999999999</v>
      </c>
      <c r="AW16" s="5">
        <f t="shared" si="10"/>
        <v>4327.9210000000003</v>
      </c>
      <c r="AX16" s="5">
        <f t="shared" si="11"/>
        <v>8107.512999999999</v>
      </c>
      <c r="AZ16">
        <f t="shared" si="26"/>
        <v>8126.512999999999</v>
      </c>
      <c r="BD16">
        <f t="shared" si="27"/>
        <v>11725.433999999999</v>
      </c>
      <c r="BF16">
        <f t="shared" si="12"/>
        <v>8836.512999999999</v>
      </c>
      <c r="BJ16">
        <f t="shared" si="13"/>
        <v>4327.9210000000003</v>
      </c>
      <c r="BK16">
        <f t="shared" si="14"/>
        <v>8107.512999999999</v>
      </c>
      <c r="BN16">
        <f t="shared" si="15"/>
        <v>4387.9210000000003</v>
      </c>
      <c r="BO16">
        <f t="shared" si="16"/>
        <v>8047.512999999999</v>
      </c>
    </row>
    <row r="17" spans="1:67" x14ac:dyDescent="0.3">
      <c r="A17">
        <v>1962</v>
      </c>
      <c r="B17">
        <v>7</v>
      </c>
      <c r="C17">
        <v>36915</v>
      </c>
      <c r="D17">
        <v>1980</v>
      </c>
      <c r="E17">
        <v>256</v>
      </c>
      <c r="F17">
        <v>282</v>
      </c>
      <c r="G17">
        <v>0</v>
      </c>
      <c r="H17">
        <v>1156.2284099999999</v>
      </c>
      <c r="I17">
        <v>544.77158999999995</v>
      </c>
      <c r="J17">
        <v>0</v>
      </c>
      <c r="K17">
        <v>6995</v>
      </c>
      <c r="L17">
        <v>1197.92</v>
      </c>
      <c r="M17">
        <v>525.34699999999998</v>
      </c>
      <c r="N17">
        <f t="shared" si="0"/>
        <v>3102.0819999999999</v>
      </c>
      <c r="P17" s="1">
        <v>1285.932</v>
      </c>
      <c r="Q17" s="1">
        <v>0</v>
      </c>
      <c r="R17" s="1">
        <v>983</v>
      </c>
      <c r="S17" s="1">
        <v>16</v>
      </c>
      <c r="T17" s="1">
        <v>0</v>
      </c>
      <c r="U17" s="1">
        <v>817.15</v>
      </c>
      <c r="V17" s="1">
        <v>0</v>
      </c>
      <c r="Y17" s="3">
        <v>1980</v>
      </c>
      <c r="Z17">
        <f t="shared" si="1"/>
        <v>14059.349</v>
      </c>
      <c r="AB17">
        <f t="shared" si="2"/>
        <v>817.15</v>
      </c>
      <c r="AC17">
        <f t="shared" si="3"/>
        <v>1285.932</v>
      </c>
      <c r="AD17">
        <f t="shared" si="4"/>
        <v>983</v>
      </c>
      <c r="AE17">
        <f t="shared" si="5"/>
        <v>16</v>
      </c>
      <c r="AF17" s="5">
        <f t="shared" si="17"/>
        <v>1701</v>
      </c>
      <c r="AH17">
        <f t="shared" si="18"/>
        <v>13242.199000000001</v>
      </c>
      <c r="AI17">
        <f t="shared" si="19"/>
        <v>11956.267</v>
      </c>
      <c r="AJ17">
        <f t="shared" si="28"/>
        <v>10973.267</v>
      </c>
      <c r="AK17">
        <f t="shared" si="24"/>
        <v>10957.267</v>
      </c>
      <c r="AL17">
        <f t="shared" si="6"/>
        <v>10239.267</v>
      </c>
      <c r="AM17">
        <f t="shared" si="25"/>
        <v>9256.2669999999998</v>
      </c>
      <c r="AN17">
        <f t="shared" si="7"/>
        <v>8974.2669999999998</v>
      </c>
      <c r="AO17">
        <f t="shared" si="21"/>
        <v>9256.2669999999998</v>
      </c>
      <c r="AP17" s="3">
        <v>1981</v>
      </c>
      <c r="AQ17">
        <f t="shared" si="29"/>
        <v>13076.349</v>
      </c>
      <c r="AR17">
        <f t="shared" si="23"/>
        <v>14059.349</v>
      </c>
      <c r="AT17">
        <f t="shared" si="8"/>
        <v>3102.0819999999999</v>
      </c>
      <c r="AU17">
        <f t="shared" si="9"/>
        <v>10957.267</v>
      </c>
      <c r="AW17" s="5">
        <f t="shared" si="10"/>
        <v>4803.0820000000003</v>
      </c>
      <c r="AX17" s="5">
        <f t="shared" si="11"/>
        <v>9256.2669999999998</v>
      </c>
      <c r="AZ17">
        <f t="shared" si="26"/>
        <v>9272.2669999999998</v>
      </c>
      <c r="BD17">
        <f t="shared" si="27"/>
        <v>13076.349</v>
      </c>
      <c r="BF17">
        <f t="shared" si="12"/>
        <v>10255.267</v>
      </c>
      <c r="BJ17">
        <f t="shared" si="13"/>
        <v>4803.0820000000003</v>
      </c>
      <c r="BK17">
        <f t="shared" si="14"/>
        <v>9256.2669999999998</v>
      </c>
      <c r="BN17">
        <f t="shared" si="15"/>
        <v>5085.0820000000003</v>
      </c>
      <c r="BO17">
        <f t="shared" si="16"/>
        <v>8974.2669999999998</v>
      </c>
    </row>
    <row r="18" spans="1:67" x14ac:dyDescent="0.3">
      <c r="A18">
        <v>1963</v>
      </c>
      <c r="B18">
        <v>7</v>
      </c>
      <c r="C18">
        <v>615</v>
      </c>
      <c r="D18">
        <v>1981</v>
      </c>
      <c r="E18">
        <v>350</v>
      </c>
      <c r="F18">
        <v>161</v>
      </c>
      <c r="G18">
        <v>0</v>
      </c>
      <c r="H18">
        <v>1409.9968899999999</v>
      </c>
      <c r="I18">
        <v>940.00310999999999</v>
      </c>
      <c r="J18">
        <v>0</v>
      </c>
      <c r="K18">
        <v>6284</v>
      </c>
      <c r="L18">
        <v>1385</v>
      </c>
      <c r="M18">
        <v>832.68799999999999</v>
      </c>
      <c r="N18">
        <f t="shared" si="0"/>
        <v>2742.2110000000002</v>
      </c>
      <c r="P18" s="1">
        <v>938.31100000000004</v>
      </c>
      <c r="Q18" s="1">
        <v>0</v>
      </c>
      <c r="R18" s="1">
        <v>596</v>
      </c>
      <c r="S18" s="1">
        <v>19</v>
      </c>
      <c r="T18" s="1">
        <v>0</v>
      </c>
      <c r="U18" s="1">
        <v>1188.9000000000001</v>
      </c>
      <c r="V18" s="1">
        <v>0</v>
      </c>
      <c r="Y18" s="3">
        <v>1981</v>
      </c>
      <c r="Z18">
        <f t="shared" si="1"/>
        <v>14104.899000000001</v>
      </c>
      <c r="AB18">
        <f t="shared" si="2"/>
        <v>1188.9000000000001</v>
      </c>
      <c r="AC18">
        <f t="shared" si="3"/>
        <v>938.31100000000004</v>
      </c>
      <c r="AD18">
        <f t="shared" si="4"/>
        <v>596</v>
      </c>
      <c r="AE18">
        <f t="shared" si="5"/>
        <v>19</v>
      </c>
      <c r="AF18" s="5">
        <f t="shared" si="17"/>
        <v>2350</v>
      </c>
      <c r="AH18">
        <f t="shared" si="18"/>
        <v>12915.999000000002</v>
      </c>
      <c r="AI18">
        <f t="shared" si="19"/>
        <v>11977.688000000002</v>
      </c>
      <c r="AJ18">
        <f t="shared" si="28"/>
        <v>11381.688000000002</v>
      </c>
      <c r="AK18">
        <f t="shared" si="24"/>
        <v>11362.688000000002</v>
      </c>
      <c r="AL18">
        <f t="shared" si="6"/>
        <v>9608.6880000000019</v>
      </c>
      <c r="AM18">
        <f t="shared" si="25"/>
        <v>9012.6880000000019</v>
      </c>
      <c r="AN18">
        <f t="shared" si="7"/>
        <v>8851.6880000000019</v>
      </c>
      <c r="AO18">
        <f t="shared" si="21"/>
        <v>9012.6880000000019</v>
      </c>
      <c r="AP18" s="3">
        <v>1982</v>
      </c>
      <c r="AQ18">
        <f t="shared" si="29"/>
        <v>13508.899000000001</v>
      </c>
      <c r="AR18">
        <f t="shared" si="23"/>
        <v>14104.899000000001</v>
      </c>
      <c r="AT18">
        <f t="shared" si="8"/>
        <v>2742.2110000000002</v>
      </c>
      <c r="AU18">
        <f t="shared" si="9"/>
        <v>11362.688000000002</v>
      </c>
      <c r="AW18" s="5">
        <f t="shared" si="10"/>
        <v>5092.2110000000002</v>
      </c>
      <c r="AX18" s="5">
        <f t="shared" si="11"/>
        <v>9012.6880000000019</v>
      </c>
      <c r="AZ18">
        <f t="shared" si="26"/>
        <v>9031.6880000000019</v>
      </c>
      <c r="BD18">
        <f t="shared" si="27"/>
        <v>13508.899000000001</v>
      </c>
      <c r="BF18">
        <f t="shared" si="12"/>
        <v>9627.6880000000019</v>
      </c>
      <c r="BJ18">
        <f t="shared" si="13"/>
        <v>5092.2110000000002</v>
      </c>
      <c r="BK18">
        <f t="shared" si="14"/>
        <v>9012.6880000000019</v>
      </c>
      <c r="BN18">
        <f t="shared" si="15"/>
        <v>5253.2110000000002</v>
      </c>
      <c r="BO18">
        <f t="shared" si="16"/>
        <v>8851.6880000000019</v>
      </c>
    </row>
    <row r="19" spans="1:67" x14ac:dyDescent="0.3">
      <c r="A19">
        <v>1964</v>
      </c>
      <c r="B19">
        <v>7</v>
      </c>
      <c r="C19">
        <v>4839</v>
      </c>
      <c r="D19">
        <v>1982</v>
      </c>
      <c r="E19">
        <v>768</v>
      </c>
      <c r="F19">
        <v>50</v>
      </c>
      <c r="G19">
        <v>0</v>
      </c>
      <c r="H19">
        <v>3087.9688299999998</v>
      </c>
      <c r="I19">
        <v>2007.03117</v>
      </c>
      <c r="J19">
        <v>0</v>
      </c>
      <c r="K19">
        <v>7636</v>
      </c>
      <c r="L19">
        <v>1728</v>
      </c>
      <c r="M19">
        <v>320.91199999999998</v>
      </c>
      <c r="N19">
        <f t="shared" si="0"/>
        <v>6822.7820000000002</v>
      </c>
      <c r="P19" s="1">
        <v>913.78200000000004</v>
      </c>
      <c r="Q19" s="1">
        <v>0</v>
      </c>
      <c r="R19" s="1">
        <v>3479</v>
      </c>
      <c r="S19" s="1">
        <v>55</v>
      </c>
      <c r="T19" s="1">
        <v>0</v>
      </c>
      <c r="U19" s="1">
        <v>2375</v>
      </c>
      <c r="V19" s="1">
        <v>0</v>
      </c>
      <c r="Y19" s="3">
        <v>1982</v>
      </c>
      <c r="Z19">
        <f t="shared" si="1"/>
        <v>22420.694</v>
      </c>
      <c r="AB19">
        <f t="shared" si="2"/>
        <v>2375</v>
      </c>
      <c r="AC19">
        <f t="shared" si="3"/>
        <v>913.78200000000004</v>
      </c>
      <c r="AD19">
        <f t="shared" si="4"/>
        <v>3479</v>
      </c>
      <c r="AE19">
        <f t="shared" si="5"/>
        <v>55</v>
      </c>
      <c r="AF19" s="5">
        <f t="shared" si="17"/>
        <v>5095</v>
      </c>
      <c r="AH19">
        <f t="shared" si="18"/>
        <v>20045.694</v>
      </c>
      <c r="AI19">
        <f t="shared" si="19"/>
        <v>19131.912</v>
      </c>
      <c r="AJ19">
        <f t="shared" si="28"/>
        <v>15652.912</v>
      </c>
      <c r="AK19">
        <f t="shared" si="24"/>
        <v>15597.912</v>
      </c>
      <c r="AL19">
        <f t="shared" si="6"/>
        <v>13981.912</v>
      </c>
      <c r="AM19">
        <f t="shared" si="25"/>
        <v>10502.912</v>
      </c>
      <c r="AN19">
        <f t="shared" si="7"/>
        <v>10452.912</v>
      </c>
      <c r="AO19">
        <f t="shared" si="21"/>
        <v>10502.912</v>
      </c>
      <c r="AP19" s="3">
        <v>1983</v>
      </c>
      <c r="AQ19">
        <f t="shared" si="29"/>
        <v>18941.694</v>
      </c>
      <c r="AR19">
        <f t="shared" si="23"/>
        <v>22420.694</v>
      </c>
      <c r="AT19">
        <f t="shared" si="8"/>
        <v>6822.7820000000002</v>
      </c>
      <c r="AU19">
        <f t="shared" si="9"/>
        <v>15597.912</v>
      </c>
      <c r="AW19" s="5">
        <f t="shared" si="10"/>
        <v>11917.781999999999</v>
      </c>
      <c r="AX19" s="5">
        <f t="shared" si="11"/>
        <v>10502.912</v>
      </c>
      <c r="AZ19">
        <f t="shared" si="26"/>
        <v>10557.912</v>
      </c>
      <c r="BD19">
        <f t="shared" si="27"/>
        <v>18941.694</v>
      </c>
      <c r="BF19">
        <f t="shared" si="12"/>
        <v>14036.912</v>
      </c>
      <c r="BJ19">
        <f t="shared" si="13"/>
        <v>11917.781999999999</v>
      </c>
      <c r="BK19">
        <f t="shared" si="14"/>
        <v>10502.912</v>
      </c>
      <c r="BN19">
        <f t="shared" si="15"/>
        <v>11967.781999999999</v>
      </c>
      <c r="BO19">
        <f t="shared" si="16"/>
        <v>10452.912</v>
      </c>
    </row>
    <row r="20" spans="1:67" x14ac:dyDescent="0.3">
      <c r="A20">
        <v>1965</v>
      </c>
      <c r="B20">
        <v>7</v>
      </c>
      <c r="C20">
        <v>8382</v>
      </c>
      <c r="D20">
        <v>1983</v>
      </c>
      <c r="E20">
        <v>320</v>
      </c>
      <c r="F20">
        <v>1</v>
      </c>
      <c r="G20">
        <v>0</v>
      </c>
      <c r="H20">
        <v>2145.92254</v>
      </c>
      <c r="I20">
        <v>1454.07746</v>
      </c>
      <c r="J20">
        <v>0</v>
      </c>
      <c r="K20">
        <v>7146</v>
      </c>
      <c r="L20">
        <v>1513</v>
      </c>
      <c r="M20">
        <v>1080.777</v>
      </c>
      <c r="N20">
        <f t="shared" si="0"/>
        <v>8037.9179999999997</v>
      </c>
      <c r="P20" s="1">
        <v>2758.9180000000001</v>
      </c>
      <c r="Q20" s="1">
        <v>0</v>
      </c>
      <c r="R20" s="1">
        <v>3216</v>
      </c>
      <c r="S20" s="1">
        <v>70</v>
      </c>
      <c r="T20" s="1">
        <v>0</v>
      </c>
      <c r="U20" s="1">
        <v>1993</v>
      </c>
      <c r="V20" s="1">
        <v>0</v>
      </c>
      <c r="Y20" s="3">
        <v>1983</v>
      </c>
      <c r="Z20">
        <f t="shared" si="1"/>
        <v>21698.695</v>
      </c>
      <c r="AB20">
        <f t="shared" si="2"/>
        <v>1993</v>
      </c>
      <c r="AC20">
        <f t="shared" si="3"/>
        <v>2758.9180000000001</v>
      </c>
      <c r="AD20">
        <f t="shared" si="4"/>
        <v>3216</v>
      </c>
      <c r="AE20">
        <f t="shared" si="5"/>
        <v>70</v>
      </c>
      <c r="AF20" s="5">
        <f t="shared" si="17"/>
        <v>3600</v>
      </c>
      <c r="AH20">
        <f t="shared" si="18"/>
        <v>19705.695</v>
      </c>
      <c r="AI20">
        <f t="shared" si="19"/>
        <v>16946.776999999998</v>
      </c>
      <c r="AJ20">
        <f t="shared" si="28"/>
        <v>13730.776999999998</v>
      </c>
      <c r="AK20">
        <f t="shared" si="24"/>
        <v>13660.776999999998</v>
      </c>
      <c r="AL20">
        <f t="shared" si="6"/>
        <v>13276.776999999998</v>
      </c>
      <c r="AM20">
        <f t="shared" si="25"/>
        <v>10060.776999999998</v>
      </c>
      <c r="AN20">
        <f t="shared" si="7"/>
        <v>10059.776999999998</v>
      </c>
      <c r="AO20">
        <f t="shared" si="21"/>
        <v>10060.776999999998</v>
      </c>
      <c r="AP20" s="3">
        <v>1984</v>
      </c>
      <c r="AQ20">
        <f t="shared" si="29"/>
        <v>18482.695</v>
      </c>
      <c r="AR20">
        <f t="shared" si="23"/>
        <v>21698.695</v>
      </c>
      <c r="AT20">
        <f t="shared" si="8"/>
        <v>8037.9179999999997</v>
      </c>
      <c r="AU20">
        <f t="shared" si="9"/>
        <v>13660.776999999998</v>
      </c>
      <c r="AW20" s="5">
        <f t="shared" si="10"/>
        <v>11637.918</v>
      </c>
      <c r="AX20" s="5">
        <f t="shared" si="11"/>
        <v>10060.776999999998</v>
      </c>
      <c r="AZ20">
        <f t="shared" si="26"/>
        <v>10130.776999999998</v>
      </c>
      <c r="BD20">
        <f t="shared" si="27"/>
        <v>18482.695</v>
      </c>
      <c r="BF20">
        <f t="shared" si="12"/>
        <v>13346.776999999998</v>
      </c>
      <c r="BJ20">
        <f t="shared" si="13"/>
        <v>11637.918</v>
      </c>
      <c r="BK20">
        <f t="shared" si="14"/>
        <v>10060.777</v>
      </c>
      <c r="BN20">
        <f t="shared" si="15"/>
        <v>11638.918</v>
      </c>
      <c r="BO20">
        <f t="shared" si="16"/>
        <v>10059.777</v>
      </c>
    </row>
    <row r="21" spans="1:67" x14ac:dyDescent="0.3">
      <c r="A21">
        <v>1966</v>
      </c>
      <c r="B21">
        <v>7</v>
      </c>
      <c r="C21">
        <v>3292</v>
      </c>
      <c r="D21">
        <v>1984</v>
      </c>
      <c r="E21">
        <v>387.05399999999997</v>
      </c>
      <c r="F21">
        <v>243</v>
      </c>
      <c r="G21">
        <v>0</v>
      </c>
      <c r="H21">
        <v>2189.6453499999998</v>
      </c>
      <c r="I21">
        <v>1459.35465</v>
      </c>
      <c r="J21">
        <v>0</v>
      </c>
      <c r="K21">
        <v>7104.7093640000003</v>
      </c>
      <c r="L21">
        <v>1869</v>
      </c>
      <c r="M21">
        <v>2816.135683</v>
      </c>
      <c r="N21">
        <f t="shared" si="0"/>
        <v>8404.125</v>
      </c>
      <c r="P21" s="1">
        <v>2931.1849999999999</v>
      </c>
      <c r="Q21" s="1">
        <v>0</v>
      </c>
      <c r="R21" s="1">
        <v>2518</v>
      </c>
      <c r="S21" s="1">
        <v>32</v>
      </c>
      <c r="T21" s="1">
        <v>0</v>
      </c>
      <c r="U21" s="1">
        <v>2922.94</v>
      </c>
      <c r="V21" s="1">
        <v>0</v>
      </c>
      <c r="Y21" s="3">
        <v>1984</v>
      </c>
      <c r="Z21">
        <f t="shared" si="1"/>
        <v>24473.024046999999</v>
      </c>
      <c r="AB21">
        <f t="shared" si="2"/>
        <v>2922.94</v>
      </c>
      <c r="AC21">
        <f t="shared" si="3"/>
        <v>2931.1849999999999</v>
      </c>
      <c r="AD21">
        <f t="shared" si="4"/>
        <v>2518</v>
      </c>
      <c r="AE21">
        <f t="shared" si="5"/>
        <v>32</v>
      </c>
      <c r="AF21" s="5">
        <f t="shared" si="17"/>
        <v>3649</v>
      </c>
      <c r="AH21">
        <f t="shared" si="18"/>
        <v>21550.084047</v>
      </c>
      <c r="AI21">
        <f t="shared" si="19"/>
        <v>18618.899046999999</v>
      </c>
      <c r="AJ21">
        <f t="shared" si="28"/>
        <v>16100.899046999999</v>
      </c>
      <c r="AK21">
        <f t="shared" si="24"/>
        <v>16068.899046999999</v>
      </c>
      <c r="AL21">
        <f t="shared" si="6"/>
        <v>14937.899046999999</v>
      </c>
      <c r="AM21">
        <f t="shared" si="25"/>
        <v>12419.899046999999</v>
      </c>
      <c r="AN21">
        <f t="shared" si="7"/>
        <v>12176.899046999999</v>
      </c>
      <c r="AO21">
        <f t="shared" si="21"/>
        <v>12419.899046999999</v>
      </c>
      <c r="AP21" s="3">
        <v>1985</v>
      </c>
      <c r="AQ21">
        <f t="shared" si="29"/>
        <v>21955.024046999999</v>
      </c>
      <c r="AR21">
        <f t="shared" si="23"/>
        <v>24473.024046999999</v>
      </c>
      <c r="AT21">
        <f t="shared" si="8"/>
        <v>8404.125</v>
      </c>
      <c r="AU21">
        <f t="shared" si="9"/>
        <v>16068.899046999999</v>
      </c>
      <c r="AW21" s="5">
        <f t="shared" si="10"/>
        <v>12053.125</v>
      </c>
      <c r="AX21" s="5">
        <f t="shared" si="11"/>
        <v>12419.899046999999</v>
      </c>
      <c r="AZ21">
        <f t="shared" si="26"/>
        <v>12451.899046999999</v>
      </c>
      <c r="BD21">
        <f t="shared" si="27"/>
        <v>21955.024046999999</v>
      </c>
      <c r="BF21">
        <f t="shared" si="12"/>
        <v>14969.899046999999</v>
      </c>
      <c r="BJ21">
        <f t="shared" si="13"/>
        <v>12053.125</v>
      </c>
      <c r="BK21">
        <f t="shared" si="14"/>
        <v>12419.899046999999</v>
      </c>
      <c r="BN21">
        <f t="shared" si="15"/>
        <v>12296.125</v>
      </c>
      <c r="BO21">
        <f t="shared" si="16"/>
        <v>12176.899046999999</v>
      </c>
    </row>
    <row r="22" spans="1:67" x14ac:dyDescent="0.3">
      <c r="A22">
        <v>1967</v>
      </c>
      <c r="B22">
        <v>7</v>
      </c>
      <c r="C22">
        <v>6353</v>
      </c>
      <c r="D22">
        <v>1985</v>
      </c>
      <c r="E22">
        <v>545.70699999999999</v>
      </c>
      <c r="F22">
        <v>0</v>
      </c>
      <c r="G22">
        <v>0</v>
      </c>
      <c r="H22">
        <v>3253.9755431190001</v>
      </c>
      <c r="I22">
        <v>2191.0244568809999</v>
      </c>
      <c r="J22">
        <v>0</v>
      </c>
      <c r="K22">
        <v>7101.2717309999998</v>
      </c>
      <c r="L22">
        <v>1018</v>
      </c>
      <c r="M22">
        <v>2367.4066280000002</v>
      </c>
      <c r="N22">
        <f t="shared" si="0"/>
        <v>5585.7530000000006</v>
      </c>
      <c r="P22" s="1">
        <v>2227.7530000000002</v>
      </c>
      <c r="Q22" s="1">
        <v>0</v>
      </c>
      <c r="R22" s="1">
        <v>1406</v>
      </c>
      <c r="S22" s="1">
        <v>20</v>
      </c>
      <c r="T22" s="1">
        <v>0</v>
      </c>
      <c r="U22" s="1">
        <v>1932</v>
      </c>
      <c r="V22" s="1">
        <v>0</v>
      </c>
      <c r="Y22" s="3">
        <v>1985</v>
      </c>
      <c r="Z22">
        <f t="shared" si="1"/>
        <v>22063.138359</v>
      </c>
      <c r="AB22">
        <f t="shared" si="2"/>
        <v>1932</v>
      </c>
      <c r="AC22">
        <f t="shared" si="3"/>
        <v>2227.7530000000002</v>
      </c>
      <c r="AD22">
        <f t="shared" si="4"/>
        <v>1406</v>
      </c>
      <c r="AE22">
        <f t="shared" si="5"/>
        <v>20</v>
      </c>
      <c r="AF22" s="5">
        <f t="shared" si="17"/>
        <v>5445</v>
      </c>
      <c r="AH22">
        <f t="shared" si="18"/>
        <v>20131.138359</v>
      </c>
      <c r="AI22">
        <f t="shared" si="19"/>
        <v>17903.385359</v>
      </c>
      <c r="AJ22">
        <f t="shared" si="28"/>
        <v>16497.385359</v>
      </c>
      <c r="AK22">
        <f t="shared" si="24"/>
        <v>16477.385359</v>
      </c>
      <c r="AL22">
        <f t="shared" si="6"/>
        <v>12438.385359</v>
      </c>
      <c r="AM22">
        <f t="shared" si="25"/>
        <v>11032.385359</v>
      </c>
      <c r="AN22">
        <f t="shared" si="7"/>
        <v>11032.385359</v>
      </c>
      <c r="AO22">
        <f t="shared" si="21"/>
        <v>11032.385359</v>
      </c>
      <c r="AP22" s="3">
        <v>1986</v>
      </c>
      <c r="AQ22">
        <f t="shared" si="29"/>
        <v>20657.138359</v>
      </c>
      <c r="AR22">
        <f t="shared" si="23"/>
        <v>22063.138359</v>
      </c>
      <c r="AT22">
        <f t="shared" si="8"/>
        <v>5585.7530000000006</v>
      </c>
      <c r="AU22">
        <f t="shared" si="9"/>
        <v>16477.385359</v>
      </c>
      <c r="AW22" s="5">
        <f t="shared" si="10"/>
        <v>11030.753000000001</v>
      </c>
      <c r="AX22" s="5">
        <f t="shared" si="11"/>
        <v>11032.385359</v>
      </c>
      <c r="AZ22">
        <f t="shared" si="26"/>
        <v>11052.385359</v>
      </c>
      <c r="BD22">
        <f t="shared" si="27"/>
        <v>20657.138359</v>
      </c>
      <c r="BF22">
        <f t="shared" si="12"/>
        <v>12458.385359</v>
      </c>
      <c r="BJ22">
        <f t="shared" si="13"/>
        <v>11030.753000000001</v>
      </c>
      <c r="BK22">
        <f t="shared" si="14"/>
        <v>11032.385359</v>
      </c>
      <c r="BN22">
        <f t="shared" si="15"/>
        <v>11030.753000000001</v>
      </c>
      <c r="BO22">
        <f t="shared" si="16"/>
        <v>11032.385359</v>
      </c>
    </row>
    <row r="23" spans="1:67" x14ac:dyDescent="0.3">
      <c r="A23">
        <v>1968</v>
      </c>
      <c r="B23">
        <v>7</v>
      </c>
      <c r="C23" s="1">
        <v>2259</v>
      </c>
      <c r="D23">
        <v>1986</v>
      </c>
      <c r="E23">
        <v>893.83100000000002</v>
      </c>
      <c r="F23">
        <v>31</v>
      </c>
      <c r="G23">
        <v>0</v>
      </c>
      <c r="H23">
        <v>3116.27504</v>
      </c>
      <c r="I23">
        <v>453.72496000000001</v>
      </c>
      <c r="J23">
        <v>0</v>
      </c>
      <c r="K23">
        <v>7790.9891939999998</v>
      </c>
      <c r="L23">
        <v>946.8</v>
      </c>
      <c r="M23">
        <v>1536.785292</v>
      </c>
      <c r="N23">
        <f t="shared" si="0"/>
        <v>4490.1720000000005</v>
      </c>
      <c r="P23" s="1">
        <v>2147.172</v>
      </c>
      <c r="Q23" s="1">
        <v>0</v>
      </c>
      <c r="R23" s="1">
        <v>1017</v>
      </c>
      <c r="S23" s="1">
        <v>63</v>
      </c>
      <c r="T23" s="1">
        <v>0</v>
      </c>
      <c r="U23" s="1">
        <v>1263</v>
      </c>
      <c r="V23" s="1">
        <v>0</v>
      </c>
      <c r="Y23" s="3">
        <v>1986</v>
      </c>
      <c r="Z23">
        <f t="shared" si="1"/>
        <v>19259.577486000002</v>
      </c>
      <c r="AB23">
        <f t="shared" si="2"/>
        <v>1263</v>
      </c>
      <c r="AC23">
        <f t="shared" si="3"/>
        <v>2147.172</v>
      </c>
      <c r="AD23">
        <f t="shared" si="4"/>
        <v>1017</v>
      </c>
      <c r="AE23">
        <f t="shared" si="5"/>
        <v>63</v>
      </c>
      <c r="AF23" s="5">
        <f t="shared" si="17"/>
        <v>3570</v>
      </c>
      <c r="AH23">
        <f t="shared" si="18"/>
        <v>17996.577486000002</v>
      </c>
      <c r="AI23">
        <f t="shared" si="19"/>
        <v>15849.405486000001</v>
      </c>
      <c r="AJ23">
        <f t="shared" si="28"/>
        <v>14832.405486000001</v>
      </c>
      <c r="AK23">
        <f t="shared" si="24"/>
        <v>14769.405486000001</v>
      </c>
      <c r="AL23">
        <f t="shared" si="6"/>
        <v>12216.405486000001</v>
      </c>
      <c r="AM23">
        <f t="shared" si="25"/>
        <v>11199.405486000001</v>
      </c>
      <c r="AN23">
        <f t="shared" si="7"/>
        <v>11168.405486000001</v>
      </c>
      <c r="AO23">
        <f t="shared" si="21"/>
        <v>11199.405486000001</v>
      </c>
      <c r="AP23" s="3">
        <v>1987</v>
      </c>
      <c r="AQ23">
        <f t="shared" si="29"/>
        <v>18242.577486000002</v>
      </c>
      <c r="AR23">
        <f t="shared" si="23"/>
        <v>19259.577486000002</v>
      </c>
      <c r="AT23">
        <f t="shared" si="8"/>
        <v>4490.1720000000005</v>
      </c>
      <c r="AU23">
        <f t="shared" si="9"/>
        <v>14769.405486000001</v>
      </c>
      <c r="AW23" s="5">
        <f t="shared" si="10"/>
        <v>8060.1720000000005</v>
      </c>
      <c r="AX23" s="5">
        <f t="shared" si="11"/>
        <v>11199.405486000001</v>
      </c>
      <c r="AZ23">
        <f t="shared" si="26"/>
        <v>11262.405486000001</v>
      </c>
      <c r="BD23">
        <f t="shared" si="27"/>
        <v>18242.577486000002</v>
      </c>
      <c r="BF23">
        <f t="shared" si="12"/>
        <v>12279.405486000001</v>
      </c>
      <c r="BJ23">
        <f t="shared" si="13"/>
        <v>8060.1720000000005</v>
      </c>
      <c r="BK23">
        <f t="shared" si="14"/>
        <v>11199.405486000001</v>
      </c>
      <c r="BN23">
        <f t="shared" si="15"/>
        <v>8091.1720000000005</v>
      </c>
      <c r="BO23">
        <f t="shared" si="16"/>
        <v>11168.405486000001</v>
      </c>
    </row>
    <row r="24" spans="1:67" x14ac:dyDescent="0.3">
      <c r="A24">
        <v>1969</v>
      </c>
      <c r="B24">
        <v>7</v>
      </c>
      <c r="C24" s="1">
        <v>1944</v>
      </c>
      <c r="D24">
        <v>1987</v>
      </c>
      <c r="E24">
        <v>820.63099999999997</v>
      </c>
      <c r="F24">
        <v>0</v>
      </c>
      <c r="G24">
        <v>0</v>
      </c>
      <c r="H24">
        <v>3898.7911899999999</v>
      </c>
      <c r="I24">
        <v>571.20880999999997</v>
      </c>
      <c r="J24">
        <v>0</v>
      </c>
      <c r="K24">
        <v>5817.1243990000003</v>
      </c>
      <c r="L24">
        <v>1010</v>
      </c>
      <c r="M24">
        <v>1515.4630729999999</v>
      </c>
      <c r="N24">
        <f t="shared" si="0"/>
        <v>4638</v>
      </c>
      <c r="P24" s="1">
        <v>2046</v>
      </c>
      <c r="Q24" s="1">
        <v>0</v>
      </c>
      <c r="R24" s="1">
        <v>1150</v>
      </c>
      <c r="S24" s="1">
        <v>30</v>
      </c>
      <c r="T24" s="1">
        <v>0</v>
      </c>
      <c r="U24" s="1">
        <v>1412</v>
      </c>
      <c r="V24" s="1">
        <v>0</v>
      </c>
      <c r="Y24" s="3">
        <v>1987</v>
      </c>
      <c r="Z24">
        <f t="shared" si="1"/>
        <v>18271.218472</v>
      </c>
      <c r="AB24">
        <f t="shared" si="2"/>
        <v>1412</v>
      </c>
      <c r="AC24">
        <f t="shared" si="3"/>
        <v>2046</v>
      </c>
      <c r="AD24">
        <f t="shared" si="4"/>
        <v>1150</v>
      </c>
      <c r="AE24">
        <f t="shared" si="5"/>
        <v>30</v>
      </c>
      <c r="AF24" s="5">
        <f t="shared" si="17"/>
        <v>4470</v>
      </c>
      <c r="AH24">
        <f t="shared" si="18"/>
        <v>16859.218472</v>
      </c>
      <c r="AI24">
        <f t="shared" si="19"/>
        <v>14813.218472</v>
      </c>
      <c r="AJ24">
        <f t="shared" si="28"/>
        <v>13663.218472</v>
      </c>
      <c r="AK24">
        <f t="shared" si="24"/>
        <v>13633.218472</v>
      </c>
      <c r="AL24">
        <f t="shared" si="6"/>
        <v>10313.218472</v>
      </c>
      <c r="AM24">
        <f t="shared" si="25"/>
        <v>9163.2184720000005</v>
      </c>
      <c r="AN24">
        <f t="shared" si="7"/>
        <v>9163.2184720000005</v>
      </c>
      <c r="AO24">
        <f t="shared" si="21"/>
        <v>9163.2184720000005</v>
      </c>
      <c r="AP24" s="3">
        <v>1988</v>
      </c>
      <c r="AQ24">
        <f t="shared" si="29"/>
        <v>17121.218472</v>
      </c>
      <c r="AR24">
        <f t="shared" si="23"/>
        <v>18271.218472</v>
      </c>
      <c r="AT24">
        <f t="shared" si="8"/>
        <v>4638</v>
      </c>
      <c r="AU24">
        <f t="shared" si="9"/>
        <v>13633.218472</v>
      </c>
      <c r="AW24" s="5">
        <f t="shared" si="10"/>
        <v>9108</v>
      </c>
      <c r="AX24" s="5">
        <f t="shared" si="11"/>
        <v>9163.2184720000005</v>
      </c>
      <c r="AZ24">
        <f t="shared" si="26"/>
        <v>9193.2184720000005</v>
      </c>
      <c r="BD24">
        <f t="shared" si="27"/>
        <v>17121.218472</v>
      </c>
      <c r="BF24">
        <f t="shared" si="12"/>
        <v>10343.218472</v>
      </c>
      <c r="BJ24">
        <f t="shared" si="13"/>
        <v>9108</v>
      </c>
      <c r="BK24">
        <f t="shared" si="14"/>
        <v>9163.2184720000005</v>
      </c>
      <c r="BN24">
        <f t="shared" si="15"/>
        <v>9108</v>
      </c>
      <c r="BO24">
        <f t="shared" si="16"/>
        <v>9163.2184720000005</v>
      </c>
    </row>
    <row r="25" spans="1:67" x14ac:dyDescent="0.3">
      <c r="A25">
        <v>1970</v>
      </c>
      <c r="B25">
        <v>7</v>
      </c>
      <c r="C25" s="1">
        <v>812</v>
      </c>
      <c r="D25">
        <v>1988</v>
      </c>
      <c r="E25">
        <v>1195.1010000000001</v>
      </c>
      <c r="F25">
        <v>0</v>
      </c>
      <c r="G25">
        <v>0</v>
      </c>
      <c r="H25">
        <v>5097.13555</v>
      </c>
      <c r="I25">
        <v>812.86445000000003</v>
      </c>
      <c r="J25">
        <v>0</v>
      </c>
      <c r="K25">
        <v>6857.8535970000003</v>
      </c>
      <c r="L25">
        <v>1213.0999999999999</v>
      </c>
      <c r="M25">
        <v>2017.45733</v>
      </c>
      <c r="N25">
        <f t="shared" si="0"/>
        <v>6935.6030000000001</v>
      </c>
      <c r="P25" s="1">
        <v>2560.6030000000001</v>
      </c>
      <c r="Q25" s="1">
        <v>0</v>
      </c>
      <c r="R25" s="1">
        <v>1410</v>
      </c>
      <c r="S25" s="1">
        <v>17</v>
      </c>
      <c r="T25" s="1">
        <v>0</v>
      </c>
      <c r="U25" s="1">
        <v>2948</v>
      </c>
      <c r="V25" s="1">
        <v>0</v>
      </c>
      <c r="Y25" s="3">
        <v>1988</v>
      </c>
      <c r="Z25">
        <f t="shared" si="1"/>
        <v>24129.114926999999</v>
      </c>
      <c r="AB25">
        <f t="shared" si="2"/>
        <v>2948</v>
      </c>
      <c r="AC25">
        <f t="shared" si="3"/>
        <v>2560.6030000000001</v>
      </c>
      <c r="AD25">
        <f t="shared" si="4"/>
        <v>1410</v>
      </c>
      <c r="AE25">
        <f t="shared" si="5"/>
        <v>17</v>
      </c>
      <c r="AF25" s="5">
        <f t="shared" si="17"/>
        <v>5910</v>
      </c>
      <c r="AH25">
        <f t="shared" si="18"/>
        <v>21181.114926999999</v>
      </c>
      <c r="AI25">
        <f t="shared" si="19"/>
        <v>18620.511927</v>
      </c>
      <c r="AJ25">
        <f t="shared" si="28"/>
        <v>17210.511927</v>
      </c>
      <c r="AK25">
        <f t="shared" si="24"/>
        <v>17193.511927</v>
      </c>
      <c r="AL25">
        <f t="shared" si="6"/>
        <v>12693.511927</v>
      </c>
      <c r="AM25">
        <f t="shared" si="25"/>
        <v>11283.511927</v>
      </c>
      <c r="AN25">
        <f t="shared" si="7"/>
        <v>11283.511927</v>
      </c>
      <c r="AO25">
        <f t="shared" si="21"/>
        <v>11283.511927</v>
      </c>
      <c r="AP25" s="3">
        <v>1989</v>
      </c>
      <c r="AQ25">
        <f t="shared" si="29"/>
        <v>22719.114926999999</v>
      </c>
      <c r="AR25">
        <f t="shared" si="23"/>
        <v>24129.114926999999</v>
      </c>
      <c r="AT25">
        <f t="shared" si="8"/>
        <v>6935.6030000000001</v>
      </c>
      <c r="AU25">
        <f t="shared" si="9"/>
        <v>17193.511927</v>
      </c>
      <c r="AW25" s="5">
        <f t="shared" si="10"/>
        <v>12845.602999999999</v>
      </c>
      <c r="AX25" s="5">
        <f t="shared" si="11"/>
        <v>11283.511927</v>
      </c>
      <c r="AZ25">
        <f t="shared" si="26"/>
        <v>11300.511927</v>
      </c>
      <c r="BD25">
        <f t="shared" si="27"/>
        <v>22719.114926999999</v>
      </c>
      <c r="BF25">
        <f t="shared" si="12"/>
        <v>12710.511927</v>
      </c>
      <c r="BJ25">
        <f t="shared" si="13"/>
        <v>12845.602999999999</v>
      </c>
      <c r="BK25">
        <f t="shared" si="14"/>
        <v>11283.511927</v>
      </c>
      <c r="BN25">
        <f t="shared" si="15"/>
        <v>12845.602999999999</v>
      </c>
      <c r="BO25">
        <f t="shared" si="16"/>
        <v>11283.511927</v>
      </c>
    </row>
    <row r="26" spans="1:67" x14ac:dyDescent="0.3">
      <c r="A26">
        <v>1971</v>
      </c>
      <c r="B26">
        <v>7</v>
      </c>
      <c r="C26" s="1">
        <v>1637</v>
      </c>
      <c r="D26">
        <v>1989</v>
      </c>
      <c r="E26">
        <v>1361.501</v>
      </c>
      <c r="F26">
        <v>0</v>
      </c>
      <c r="G26">
        <v>0</v>
      </c>
      <c r="H26">
        <v>3971.5147999999999</v>
      </c>
      <c r="I26">
        <v>732.48519999999996</v>
      </c>
      <c r="J26">
        <v>0</v>
      </c>
      <c r="K26">
        <v>6325.9535969999997</v>
      </c>
      <c r="L26">
        <v>1124</v>
      </c>
      <c r="M26">
        <v>2180.0243300000002</v>
      </c>
      <c r="N26">
        <f t="shared" si="0"/>
        <v>5465.43</v>
      </c>
      <c r="P26" s="1">
        <v>2419</v>
      </c>
      <c r="Q26" s="1">
        <v>0</v>
      </c>
      <c r="R26" s="1">
        <v>586</v>
      </c>
      <c r="S26" s="1">
        <v>379</v>
      </c>
      <c r="T26" s="1">
        <v>0</v>
      </c>
      <c r="U26" s="1">
        <v>2081.4299999999998</v>
      </c>
      <c r="V26" s="1">
        <v>0</v>
      </c>
      <c r="Y26" s="3">
        <v>1989</v>
      </c>
      <c r="Z26">
        <f t="shared" si="1"/>
        <v>21160.908927</v>
      </c>
      <c r="AB26">
        <f t="shared" si="2"/>
        <v>2081.4299999999998</v>
      </c>
      <c r="AC26">
        <f t="shared" si="3"/>
        <v>2419</v>
      </c>
      <c r="AD26">
        <f t="shared" si="4"/>
        <v>586</v>
      </c>
      <c r="AE26">
        <f t="shared" si="5"/>
        <v>379</v>
      </c>
      <c r="AF26" s="5">
        <f t="shared" si="17"/>
        <v>4704</v>
      </c>
      <c r="AH26">
        <f t="shared" si="18"/>
        <v>19079.478927</v>
      </c>
      <c r="AI26">
        <f t="shared" si="19"/>
        <v>16660.478927</v>
      </c>
      <c r="AJ26">
        <f t="shared" si="28"/>
        <v>16074.478927</v>
      </c>
      <c r="AK26">
        <f t="shared" si="24"/>
        <v>15695.478927</v>
      </c>
      <c r="AL26">
        <f t="shared" si="6"/>
        <v>11577.478927</v>
      </c>
      <c r="AM26">
        <f t="shared" si="25"/>
        <v>10991.478927</v>
      </c>
      <c r="AN26">
        <f t="shared" si="7"/>
        <v>10991.478927</v>
      </c>
      <c r="AO26">
        <f t="shared" si="21"/>
        <v>10991.478927</v>
      </c>
      <c r="AP26" s="3">
        <v>1990</v>
      </c>
      <c r="AQ26">
        <f t="shared" si="29"/>
        <v>20574.908927</v>
      </c>
      <c r="AR26">
        <f t="shared" ref="AR26:AR57" si="30">Z26-AE26</f>
        <v>20781.908927</v>
      </c>
      <c r="AT26">
        <f t="shared" si="8"/>
        <v>5465.43</v>
      </c>
      <c r="AU26">
        <f t="shared" si="9"/>
        <v>15695.478927</v>
      </c>
      <c r="AW26" s="5">
        <f t="shared" si="10"/>
        <v>10169.43</v>
      </c>
      <c r="AX26" s="5">
        <f t="shared" si="11"/>
        <v>10991.478927</v>
      </c>
      <c r="AZ26">
        <f t="shared" si="26"/>
        <v>11370.478927</v>
      </c>
      <c r="BD26">
        <f t="shared" si="27"/>
        <v>20574.908927</v>
      </c>
      <c r="BF26">
        <f t="shared" si="12"/>
        <v>11956.478927</v>
      </c>
      <c r="BJ26">
        <f t="shared" si="13"/>
        <v>10169.43</v>
      </c>
      <c r="BK26">
        <f t="shared" si="14"/>
        <v>10991.478927</v>
      </c>
      <c r="BN26">
        <f t="shared" si="15"/>
        <v>10169.43</v>
      </c>
      <c r="BO26">
        <f t="shared" si="16"/>
        <v>10991.478927</v>
      </c>
    </row>
    <row r="27" spans="1:67" x14ac:dyDescent="0.3">
      <c r="A27">
        <v>1972</v>
      </c>
      <c r="B27">
        <v>7</v>
      </c>
      <c r="C27" s="1">
        <v>299</v>
      </c>
      <c r="D27">
        <v>1990</v>
      </c>
      <c r="E27">
        <v>1051.9580000000001</v>
      </c>
      <c r="F27">
        <v>0</v>
      </c>
      <c r="G27">
        <v>0</v>
      </c>
      <c r="H27">
        <v>4325.8900000000003</v>
      </c>
      <c r="I27">
        <v>972.11</v>
      </c>
      <c r="J27">
        <v>0</v>
      </c>
      <c r="K27">
        <v>6553.4</v>
      </c>
      <c r="L27">
        <v>794.17</v>
      </c>
      <c r="M27">
        <v>2313.44</v>
      </c>
      <c r="N27">
        <f t="shared" si="0"/>
        <v>7587.9889999999996</v>
      </c>
      <c r="P27" s="1">
        <v>1859.6110000000001</v>
      </c>
      <c r="Q27" s="1">
        <v>0</v>
      </c>
      <c r="R27" s="1">
        <v>1002</v>
      </c>
      <c r="S27" s="1">
        <v>634</v>
      </c>
      <c r="T27" s="1">
        <v>0</v>
      </c>
      <c r="U27" s="1">
        <v>4092.3780000000002</v>
      </c>
      <c r="V27" s="1">
        <v>0</v>
      </c>
      <c r="Y27" s="3">
        <v>1990</v>
      </c>
      <c r="Z27">
        <f t="shared" si="1"/>
        <v>23598.957000000002</v>
      </c>
      <c r="AB27">
        <f t="shared" si="2"/>
        <v>4092.3780000000002</v>
      </c>
      <c r="AC27">
        <f t="shared" si="3"/>
        <v>1859.6110000000001</v>
      </c>
      <c r="AD27">
        <f t="shared" si="4"/>
        <v>1002</v>
      </c>
      <c r="AE27">
        <f t="shared" si="5"/>
        <v>634</v>
      </c>
      <c r="AF27" s="5">
        <f t="shared" si="17"/>
        <v>5298</v>
      </c>
      <c r="AH27">
        <f t="shared" si="18"/>
        <v>19506.579000000002</v>
      </c>
      <c r="AI27">
        <f t="shared" si="19"/>
        <v>17646.968000000001</v>
      </c>
      <c r="AJ27">
        <f t="shared" si="28"/>
        <v>16644.968000000001</v>
      </c>
      <c r="AK27">
        <f t="shared" si="24"/>
        <v>16010.968000000001</v>
      </c>
      <c r="AL27">
        <f t="shared" si="6"/>
        <v>11714.968000000001</v>
      </c>
      <c r="AM27">
        <f t="shared" si="25"/>
        <v>10712.968000000001</v>
      </c>
      <c r="AN27">
        <f t="shared" si="7"/>
        <v>10712.968000000001</v>
      </c>
      <c r="AO27">
        <f t="shared" si="21"/>
        <v>10712.968000000001</v>
      </c>
      <c r="AP27" s="3">
        <v>1991</v>
      </c>
      <c r="AQ27">
        <f t="shared" si="29"/>
        <v>22596.957000000002</v>
      </c>
      <c r="AR27">
        <f t="shared" si="30"/>
        <v>22964.957000000002</v>
      </c>
      <c r="AT27">
        <f t="shared" si="8"/>
        <v>7587.9889999999996</v>
      </c>
      <c r="AU27">
        <f t="shared" si="9"/>
        <v>16010.968000000001</v>
      </c>
      <c r="AW27" s="5">
        <f t="shared" si="10"/>
        <v>12885.989</v>
      </c>
      <c r="AX27" s="5">
        <f t="shared" si="11"/>
        <v>10712.968000000001</v>
      </c>
      <c r="AZ27">
        <f t="shared" si="26"/>
        <v>11346.968000000001</v>
      </c>
      <c r="BD27">
        <f t="shared" si="27"/>
        <v>22596.957000000002</v>
      </c>
      <c r="BF27">
        <f t="shared" si="12"/>
        <v>12348.968000000001</v>
      </c>
      <c r="BJ27">
        <f t="shared" si="13"/>
        <v>12885.989</v>
      </c>
      <c r="BK27">
        <f t="shared" si="14"/>
        <v>10712.968000000003</v>
      </c>
      <c r="BN27">
        <f t="shared" si="15"/>
        <v>12885.989</v>
      </c>
      <c r="BO27">
        <f t="shared" si="16"/>
        <v>10712.968000000003</v>
      </c>
    </row>
    <row r="28" spans="1:67" x14ac:dyDescent="0.3">
      <c r="A28">
        <v>1973</v>
      </c>
      <c r="B28">
        <v>7</v>
      </c>
      <c r="C28" s="1">
        <v>193</v>
      </c>
      <c r="D28">
        <v>1991</v>
      </c>
      <c r="E28">
        <v>3187.3139999999999</v>
      </c>
      <c r="F28">
        <v>0</v>
      </c>
      <c r="G28">
        <v>1418</v>
      </c>
      <c r="H28">
        <v>4441.2430999999997</v>
      </c>
      <c r="I28">
        <v>935.75689999999997</v>
      </c>
      <c r="J28">
        <v>0</v>
      </c>
      <c r="K28">
        <v>7056</v>
      </c>
      <c r="L28">
        <v>775</v>
      </c>
      <c r="M28">
        <v>1462.482</v>
      </c>
      <c r="N28">
        <f t="shared" si="0"/>
        <v>7113</v>
      </c>
      <c r="P28" s="1">
        <v>1589</v>
      </c>
      <c r="Q28" s="1">
        <v>0</v>
      </c>
      <c r="R28" s="1">
        <v>1606</v>
      </c>
      <c r="S28" s="1">
        <v>1460</v>
      </c>
      <c r="T28" s="1">
        <v>0</v>
      </c>
      <c r="U28" s="1">
        <v>2458</v>
      </c>
      <c r="V28" s="1">
        <v>0</v>
      </c>
      <c r="Y28" s="3">
        <v>1991</v>
      </c>
      <c r="Z28">
        <f t="shared" si="1"/>
        <v>26388.795999999998</v>
      </c>
      <c r="AB28">
        <f t="shared" si="2"/>
        <v>2458</v>
      </c>
      <c r="AC28">
        <f t="shared" si="3"/>
        <v>1589</v>
      </c>
      <c r="AD28">
        <f t="shared" si="4"/>
        <v>1606</v>
      </c>
      <c r="AE28">
        <f t="shared" si="5"/>
        <v>1460</v>
      </c>
      <c r="AF28" s="5">
        <f t="shared" si="17"/>
        <v>5377</v>
      </c>
      <c r="AH28">
        <f t="shared" si="18"/>
        <v>23930.795999999998</v>
      </c>
      <c r="AI28">
        <f t="shared" si="19"/>
        <v>22341.795999999998</v>
      </c>
      <c r="AJ28">
        <f t="shared" si="28"/>
        <v>20735.795999999998</v>
      </c>
      <c r="AK28">
        <f t="shared" si="24"/>
        <v>19275.795999999998</v>
      </c>
      <c r="AL28">
        <f t="shared" si="6"/>
        <v>15504.795999999998</v>
      </c>
      <c r="AM28">
        <f t="shared" si="25"/>
        <v>13898.795999999998</v>
      </c>
      <c r="AN28">
        <f t="shared" si="7"/>
        <v>13898.795999999998</v>
      </c>
      <c r="AO28">
        <f t="shared" si="21"/>
        <v>12480.795999999998</v>
      </c>
      <c r="AP28" s="3">
        <v>1992</v>
      </c>
      <c r="AQ28">
        <f t="shared" si="29"/>
        <v>24782.795999999998</v>
      </c>
      <c r="AR28">
        <f t="shared" si="30"/>
        <v>24928.795999999998</v>
      </c>
      <c r="AT28">
        <f t="shared" si="8"/>
        <v>7113</v>
      </c>
      <c r="AU28">
        <f t="shared" si="9"/>
        <v>19275.795999999998</v>
      </c>
      <c r="AW28" s="5">
        <f t="shared" si="10"/>
        <v>12490</v>
      </c>
      <c r="AX28" s="5">
        <f t="shared" si="11"/>
        <v>13898.795999999998</v>
      </c>
      <c r="AZ28">
        <f t="shared" si="26"/>
        <v>15358.795999999998</v>
      </c>
      <c r="BD28">
        <f t="shared" si="27"/>
        <v>24782.795999999998</v>
      </c>
      <c r="BF28">
        <f t="shared" si="12"/>
        <v>16964.795999999998</v>
      </c>
      <c r="BJ28">
        <f t="shared" si="13"/>
        <v>13908</v>
      </c>
      <c r="BK28">
        <f t="shared" si="14"/>
        <v>12480.795999999998</v>
      </c>
      <c r="BN28">
        <f t="shared" si="15"/>
        <v>12490</v>
      </c>
      <c r="BO28">
        <f t="shared" si="16"/>
        <v>13898.795999999998</v>
      </c>
    </row>
    <row r="29" spans="1:67" x14ac:dyDescent="0.3">
      <c r="A29">
        <v>1974</v>
      </c>
      <c r="B29">
        <v>7</v>
      </c>
      <c r="C29" s="1">
        <v>2286</v>
      </c>
      <c r="D29">
        <v>1992</v>
      </c>
      <c r="E29">
        <v>3290.2130000000002</v>
      </c>
      <c r="F29">
        <v>0</v>
      </c>
      <c r="G29">
        <v>1076</v>
      </c>
      <c r="H29">
        <v>7339.3755000000001</v>
      </c>
      <c r="I29">
        <v>1372.6244999999999</v>
      </c>
      <c r="J29">
        <v>0</v>
      </c>
      <c r="K29">
        <v>9253.7999999999993</v>
      </c>
      <c r="L29">
        <v>935.2</v>
      </c>
      <c r="M29">
        <v>2120.288</v>
      </c>
      <c r="N29">
        <f t="shared" si="0"/>
        <v>6443.6900000000005</v>
      </c>
      <c r="P29" s="1">
        <v>1388.69</v>
      </c>
      <c r="Q29" s="1">
        <v>0</v>
      </c>
      <c r="R29" s="1">
        <v>1883</v>
      </c>
      <c r="S29" s="1">
        <v>1590</v>
      </c>
      <c r="T29" s="1">
        <v>0</v>
      </c>
      <c r="U29" s="1">
        <v>1582</v>
      </c>
      <c r="V29" s="1">
        <v>0</v>
      </c>
      <c r="Y29" s="3">
        <v>1992</v>
      </c>
      <c r="Z29">
        <f t="shared" si="1"/>
        <v>31831.190999999999</v>
      </c>
      <c r="AB29">
        <f t="shared" si="2"/>
        <v>1582</v>
      </c>
      <c r="AC29">
        <f t="shared" si="3"/>
        <v>1388.69</v>
      </c>
      <c r="AD29">
        <f t="shared" si="4"/>
        <v>1883</v>
      </c>
      <c r="AE29">
        <f t="shared" si="5"/>
        <v>1590</v>
      </c>
      <c r="AF29" s="5">
        <f t="shared" si="17"/>
        <v>8712</v>
      </c>
      <c r="AH29">
        <f t="shared" si="18"/>
        <v>30249.190999999999</v>
      </c>
      <c r="AI29">
        <f t="shared" si="19"/>
        <v>28860.501</v>
      </c>
      <c r="AJ29">
        <f t="shared" si="28"/>
        <v>26977.501</v>
      </c>
      <c r="AK29">
        <f t="shared" si="24"/>
        <v>25387.501</v>
      </c>
      <c r="AL29">
        <f t="shared" si="6"/>
        <v>18558.501</v>
      </c>
      <c r="AM29">
        <f t="shared" si="25"/>
        <v>16675.501</v>
      </c>
      <c r="AN29">
        <f t="shared" si="7"/>
        <v>16675.501</v>
      </c>
      <c r="AO29">
        <f t="shared" si="21"/>
        <v>15599.501</v>
      </c>
      <c r="AP29" s="3">
        <v>1993</v>
      </c>
      <c r="AQ29">
        <f t="shared" si="29"/>
        <v>29948.190999999999</v>
      </c>
      <c r="AR29">
        <f t="shared" si="30"/>
        <v>30241.190999999999</v>
      </c>
      <c r="AT29">
        <f t="shared" si="8"/>
        <v>6443.6900000000005</v>
      </c>
      <c r="AU29">
        <f t="shared" si="9"/>
        <v>25387.501</v>
      </c>
      <c r="AW29" s="5">
        <f t="shared" si="10"/>
        <v>15155.69</v>
      </c>
      <c r="AX29" s="5">
        <f t="shared" si="11"/>
        <v>16675.501</v>
      </c>
      <c r="AZ29">
        <f t="shared" si="26"/>
        <v>18265.501</v>
      </c>
      <c r="BD29">
        <f t="shared" si="27"/>
        <v>29948.190999999999</v>
      </c>
      <c r="BF29">
        <f t="shared" si="12"/>
        <v>20148.501</v>
      </c>
      <c r="BJ29">
        <f t="shared" si="13"/>
        <v>16231.69</v>
      </c>
      <c r="BK29">
        <f t="shared" si="14"/>
        <v>15599.500999999998</v>
      </c>
      <c r="BN29">
        <f t="shared" si="15"/>
        <v>15155.69</v>
      </c>
      <c r="BO29">
        <f t="shared" si="16"/>
        <v>16675.500999999997</v>
      </c>
    </row>
    <row r="30" spans="1:67" x14ac:dyDescent="0.3">
      <c r="A30">
        <v>1975</v>
      </c>
      <c r="B30">
        <v>7</v>
      </c>
      <c r="C30" s="1">
        <v>2797</v>
      </c>
      <c r="D30">
        <v>1993</v>
      </c>
      <c r="E30">
        <v>1994.903</v>
      </c>
      <c r="F30">
        <v>0</v>
      </c>
      <c r="G30">
        <v>1058</v>
      </c>
      <c r="H30">
        <v>6670.5637999999999</v>
      </c>
      <c r="I30">
        <v>1725.4362000000001</v>
      </c>
      <c r="J30">
        <v>0</v>
      </c>
      <c r="K30">
        <v>10634.9</v>
      </c>
      <c r="L30">
        <v>670</v>
      </c>
      <c r="M30">
        <v>2813.1689999999999</v>
      </c>
      <c r="N30">
        <f t="shared" si="0"/>
        <v>8691.0460000000003</v>
      </c>
      <c r="P30" s="1">
        <v>3704.0459999999998</v>
      </c>
      <c r="Q30" s="1">
        <v>0</v>
      </c>
      <c r="R30" s="1">
        <v>2213</v>
      </c>
      <c r="S30" s="1">
        <v>1064</v>
      </c>
      <c r="T30" s="1">
        <v>0</v>
      </c>
      <c r="U30" s="1">
        <v>1710</v>
      </c>
      <c r="V30" s="1">
        <v>0</v>
      </c>
      <c r="Y30" s="3">
        <v>1993</v>
      </c>
      <c r="Z30">
        <f t="shared" si="1"/>
        <v>34258.018000000004</v>
      </c>
      <c r="AB30">
        <f t="shared" si="2"/>
        <v>1710</v>
      </c>
      <c r="AC30">
        <f t="shared" si="3"/>
        <v>3704.0459999999998</v>
      </c>
      <c r="AD30">
        <f t="shared" si="4"/>
        <v>2213</v>
      </c>
      <c r="AE30">
        <f t="shared" si="5"/>
        <v>1064</v>
      </c>
      <c r="AF30" s="5">
        <f t="shared" si="17"/>
        <v>8396</v>
      </c>
      <c r="AH30">
        <f t="shared" si="18"/>
        <v>32548.018000000004</v>
      </c>
      <c r="AI30">
        <f t="shared" si="19"/>
        <v>28843.972000000005</v>
      </c>
      <c r="AJ30">
        <f t="shared" si="28"/>
        <v>26630.972000000005</v>
      </c>
      <c r="AK30">
        <f t="shared" si="24"/>
        <v>25566.972000000005</v>
      </c>
      <c r="AL30">
        <f t="shared" si="6"/>
        <v>19383.972000000005</v>
      </c>
      <c r="AM30">
        <f t="shared" si="25"/>
        <v>17170.972000000005</v>
      </c>
      <c r="AN30">
        <f t="shared" si="7"/>
        <v>17170.972000000005</v>
      </c>
      <c r="AO30">
        <f t="shared" si="21"/>
        <v>16112.972000000005</v>
      </c>
      <c r="AP30" s="3">
        <v>1994</v>
      </c>
      <c r="AQ30">
        <f t="shared" si="29"/>
        <v>32045.018000000004</v>
      </c>
      <c r="AR30">
        <f t="shared" si="30"/>
        <v>33194.018000000004</v>
      </c>
      <c r="AT30">
        <f t="shared" si="8"/>
        <v>8691.0460000000003</v>
      </c>
      <c r="AU30">
        <f t="shared" si="9"/>
        <v>25566.972000000005</v>
      </c>
      <c r="AW30" s="5">
        <f t="shared" si="10"/>
        <v>17087.046000000002</v>
      </c>
      <c r="AX30" s="5">
        <f t="shared" si="11"/>
        <v>17170.972000000005</v>
      </c>
      <c r="AZ30">
        <f t="shared" si="26"/>
        <v>18234.972000000005</v>
      </c>
      <c r="BD30">
        <f t="shared" si="27"/>
        <v>32045.018000000004</v>
      </c>
      <c r="BF30">
        <f t="shared" si="12"/>
        <v>20447.972000000005</v>
      </c>
      <c r="BJ30">
        <f t="shared" si="13"/>
        <v>18145.046000000002</v>
      </c>
      <c r="BK30">
        <f t="shared" si="14"/>
        <v>16112.972000000002</v>
      </c>
      <c r="BN30">
        <f t="shared" si="15"/>
        <v>17087.046000000002</v>
      </c>
      <c r="BO30">
        <f t="shared" si="16"/>
        <v>17170.972000000002</v>
      </c>
    </row>
    <row r="31" spans="1:67" x14ac:dyDescent="0.3">
      <c r="A31">
        <v>1976</v>
      </c>
      <c r="B31">
        <v>7</v>
      </c>
      <c r="C31" s="1">
        <v>1797</v>
      </c>
      <c r="D31">
        <v>1994</v>
      </c>
      <c r="E31">
        <v>6693.2259999999997</v>
      </c>
      <c r="F31">
        <v>0</v>
      </c>
      <c r="G31">
        <v>1410</v>
      </c>
      <c r="H31">
        <v>11148.4933</v>
      </c>
      <c r="I31">
        <v>2379.5066999999999</v>
      </c>
      <c r="J31">
        <v>0</v>
      </c>
      <c r="K31">
        <v>13223.02</v>
      </c>
      <c r="L31">
        <v>987.86</v>
      </c>
      <c r="M31">
        <v>4622.51</v>
      </c>
      <c r="N31">
        <f t="shared" si="0"/>
        <v>6303.9089999999997</v>
      </c>
      <c r="P31" s="1">
        <v>1359.9090000000001</v>
      </c>
      <c r="Q31" s="1">
        <v>0</v>
      </c>
      <c r="R31" s="1">
        <v>1658</v>
      </c>
      <c r="S31" s="1">
        <v>953</v>
      </c>
      <c r="T31" s="1">
        <v>0</v>
      </c>
      <c r="U31" s="1">
        <v>2333</v>
      </c>
      <c r="V31" s="1">
        <v>0</v>
      </c>
      <c r="Y31" s="3">
        <v>1994</v>
      </c>
      <c r="Z31">
        <f t="shared" si="1"/>
        <v>46768.525000000001</v>
      </c>
      <c r="AB31">
        <f t="shared" si="2"/>
        <v>2333</v>
      </c>
      <c r="AC31">
        <f t="shared" si="3"/>
        <v>1359.9090000000001</v>
      </c>
      <c r="AD31">
        <f t="shared" si="4"/>
        <v>1658</v>
      </c>
      <c r="AE31">
        <f t="shared" si="5"/>
        <v>953</v>
      </c>
      <c r="AF31" s="5">
        <f t="shared" si="17"/>
        <v>13528</v>
      </c>
      <c r="AH31">
        <f t="shared" si="18"/>
        <v>44435.525000000001</v>
      </c>
      <c r="AI31">
        <f t="shared" si="19"/>
        <v>43075.616000000002</v>
      </c>
      <c r="AJ31">
        <f t="shared" si="28"/>
        <v>41417.616000000002</v>
      </c>
      <c r="AK31">
        <f t="shared" si="24"/>
        <v>40464.616000000002</v>
      </c>
      <c r="AL31">
        <f t="shared" si="6"/>
        <v>28594.616000000002</v>
      </c>
      <c r="AM31">
        <f t="shared" si="25"/>
        <v>26936.616000000002</v>
      </c>
      <c r="AN31">
        <f t="shared" si="7"/>
        <v>26936.616000000002</v>
      </c>
      <c r="AO31">
        <f t="shared" si="21"/>
        <v>25526.616000000002</v>
      </c>
      <c r="AP31" s="3">
        <v>1995</v>
      </c>
      <c r="AQ31">
        <f t="shared" si="29"/>
        <v>45110.525000000001</v>
      </c>
      <c r="AR31">
        <f t="shared" si="30"/>
        <v>45815.525000000001</v>
      </c>
      <c r="AT31">
        <f t="shared" si="8"/>
        <v>6303.9089999999997</v>
      </c>
      <c r="AU31">
        <f t="shared" si="9"/>
        <v>40464.616000000002</v>
      </c>
      <c r="AW31" s="5">
        <f t="shared" si="10"/>
        <v>19831.909</v>
      </c>
      <c r="AX31" s="5">
        <f t="shared" si="11"/>
        <v>26936.616000000002</v>
      </c>
      <c r="AZ31">
        <f t="shared" si="26"/>
        <v>27889.616000000002</v>
      </c>
      <c r="BD31">
        <f t="shared" si="27"/>
        <v>45110.525000000001</v>
      </c>
      <c r="BF31">
        <f t="shared" si="12"/>
        <v>29547.616000000002</v>
      </c>
      <c r="BJ31">
        <f t="shared" si="13"/>
        <v>21241.909</v>
      </c>
      <c r="BK31">
        <f t="shared" si="14"/>
        <v>25526.616000000002</v>
      </c>
      <c r="BN31">
        <f t="shared" si="15"/>
        <v>19831.909</v>
      </c>
      <c r="BO31">
        <f t="shared" si="16"/>
        <v>26936.616000000002</v>
      </c>
    </row>
    <row r="32" spans="1:67" x14ac:dyDescent="0.3">
      <c r="A32">
        <v>1977</v>
      </c>
      <c r="B32">
        <v>7</v>
      </c>
      <c r="C32" s="1">
        <v>1547</v>
      </c>
      <c r="D32">
        <v>1995</v>
      </c>
      <c r="E32">
        <v>8207.0380000000005</v>
      </c>
      <c r="F32">
        <v>0</v>
      </c>
      <c r="G32">
        <v>1220</v>
      </c>
      <c r="H32">
        <v>9301.7373000000007</v>
      </c>
      <c r="I32">
        <v>3088.2627000000002</v>
      </c>
      <c r="J32">
        <v>0</v>
      </c>
      <c r="K32">
        <v>10647.1</v>
      </c>
      <c r="L32">
        <v>813.96</v>
      </c>
      <c r="M32">
        <v>5007.8140000000003</v>
      </c>
      <c r="N32">
        <f t="shared" si="0"/>
        <v>9016.7180000000008</v>
      </c>
      <c r="P32" s="1">
        <v>2952.7179999999998</v>
      </c>
      <c r="Q32" s="1">
        <v>0</v>
      </c>
      <c r="R32" s="1">
        <v>2482</v>
      </c>
      <c r="S32" s="1">
        <v>2302</v>
      </c>
      <c r="T32" s="1">
        <v>0</v>
      </c>
      <c r="U32" s="1">
        <v>1280</v>
      </c>
      <c r="V32" s="1">
        <v>0</v>
      </c>
      <c r="Y32" s="3">
        <v>1995</v>
      </c>
      <c r="Z32">
        <f t="shared" si="1"/>
        <v>47302.63</v>
      </c>
      <c r="AB32">
        <f t="shared" si="2"/>
        <v>1280</v>
      </c>
      <c r="AC32">
        <f t="shared" si="3"/>
        <v>2952.7179999999998</v>
      </c>
      <c r="AD32">
        <f t="shared" si="4"/>
        <v>2482</v>
      </c>
      <c r="AE32">
        <f t="shared" si="5"/>
        <v>2302</v>
      </c>
      <c r="AF32" s="5">
        <f t="shared" si="17"/>
        <v>12390</v>
      </c>
      <c r="AH32">
        <f t="shared" si="18"/>
        <v>46022.63</v>
      </c>
      <c r="AI32">
        <f t="shared" si="19"/>
        <v>43069.911999999997</v>
      </c>
      <c r="AJ32">
        <f t="shared" si="28"/>
        <v>40587.911999999997</v>
      </c>
      <c r="AK32">
        <f t="shared" si="24"/>
        <v>38285.911999999997</v>
      </c>
      <c r="AL32">
        <f t="shared" si="6"/>
        <v>28377.911999999997</v>
      </c>
      <c r="AM32">
        <f t="shared" si="25"/>
        <v>25895.911999999997</v>
      </c>
      <c r="AN32">
        <f t="shared" si="7"/>
        <v>25895.911999999997</v>
      </c>
      <c r="AO32">
        <f t="shared" si="21"/>
        <v>24675.911999999997</v>
      </c>
      <c r="AP32" s="3">
        <v>1996</v>
      </c>
      <c r="AQ32">
        <f t="shared" si="29"/>
        <v>44820.63</v>
      </c>
      <c r="AR32">
        <f t="shared" si="30"/>
        <v>45000.63</v>
      </c>
      <c r="AT32">
        <f t="shared" si="8"/>
        <v>9016.7180000000008</v>
      </c>
      <c r="AU32">
        <f t="shared" si="9"/>
        <v>38285.911999999997</v>
      </c>
      <c r="AW32" s="5">
        <f t="shared" si="10"/>
        <v>21406.718000000001</v>
      </c>
      <c r="AX32" s="5">
        <f t="shared" si="11"/>
        <v>25895.911999999997</v>
      </c>
      <c r="AZ32">
        <f t="shared" si="26"/>
        <v>28197.911999999997</v>
      </c>
      <c r="BD32">
        <f t="shared" si="27"/>
        <v>44820.63</v>
      </c>
      <c r="BF32">
        <f t="shared" si="12"/>
        <v>30679.911999999997</v>
      </c>
      <c r="BJ32">
        <f t="shared" si="13"/>
        <v>22626.718000000001</v>
      </c>
      <c r="BK32">
        <f t="shared" si="14"/>
        <v>24675.911999999997</v>
      </c>
      <c r="BN32">
        <f t="shared" si="15"/>
        <v>21406.718000000001</v>
      </c>
      <c r="BO32">
        <f t="shared" si="16"/>
        <v>25895.911999999997</v>
      </c>
    </row>
    <row r="33" spans="1:67" x14ac:dyDescent="0.3">
      <c r="A33">
        <v>1978</v>
      </c>
      <c r="B33">
        <v>7</v>
      </c>
      <c r="C33" s="1">
        <v>534</v>
      </c>
      <c r="D33">
        <v>1996</v>
      </c>
      <c r="E33">
        <v>9961.5840000000007</v>
      </c>
      <c r="F33">
        <v>0</v>
      </c>
      <c r="G33">
        <v>1360</v>
      </c>
      <c r="H33">
        <v>8240.5508000000009</v>
      </c>
      <c r="I33">
        <v>1963.4492</v>
      </c>
      <c r="J33">
        <v>0</v>
      </c>
      <c r="K33">
        <v>14780</v>
      </c>
      <c r="L33">
        <v>934.61</v>
      </c>
      <c r="M33">
        <v>3180.85</v>
      </c>
      <c r="N33">
        <f t="shared" si="0"/>
        <v>11075.881000000001</v>
      </c>
      <c r="P33" s="1">
        <v>5032.8810000000003</v>
      </c>
      <c r="Q33" s="1">
        <v>0</v>
      </c>
      <c r="R33" s="1">
        <v>1558</v>
      </c>
      <c r="S33" s="1">
        <v>2548</v>
      </c>
      <c r="T33" s="1">
        <v>0</v>
      </c>
      <c r="U33" s="1">
        <v>1937</v>
      </c>
      <c r="V33" s="1">
        <v>0</v>
      </c>
      <c r="Y33" s="3">
        <v>1996</v>
      </c>
      <c r="Z33">
        <f t="shared" si="1"/>
        <v>51496.925000000003</v>
      </c>
      <c r="AB33">
        <f t="shared" si="2"/>
        <v>1937</v>
      </c>
      <c r="AC33">
        <f t="shared" si="3"/>
        <v>5032.8810000000003</v>
      </c>
      <c r="AD33">
        <f t="shared" si="4"/>
        <v>1558</v>
      </c>
      <c r="AE33">
        <f t="shared" si="5"/>
        <v>2548</v>
      </c>
      <c r="AF33" s="5">
        <f t="shared" si="17"/>
        <v>10204</v>
      </c>
      <c r="AH33">
        <f t="shared" si="18"/>
        <v>49559.925000000003</v>
      </c>
      <c r="AI33">
        <f t="shared" si="19"/>
        <v>44527.044000000002</v>
      </c>
      <c r="AJ33">
        <f t="shared" si="28"/>
        <v>42969.044000000002</v>
      </c>
      <c r="AK33">
        <f t="shared" si="24"/>
        <v>40421.044000000002</v>
      </c>
      <c r="AL33">
        <f t="shared" si="6"/>
        <v>31775.044000000002</v>
      </c>
      <c r="AM33">
        <f t="shared" si="25"/>
        <v>30217.044000000002</v>
      </c>
      <c r="AN33">
        <f t="shared" si="7"/>
        <v>30217.044000000002</v>
      </c>
      <c r="AO33">
        <f t="shared" si="21"/>
        <v>28857.044000000002</v>
      </c>
      <c r="AP33" s="3">
        <v>1997</v>
      </c>
      <c r="AQ33">
        <f t="shared" si="29"/>
        <v>49938.925000000003</v>
      </c>
      <c r="AR33">
        <f t="shared" si="30"/>
        <v>48948.925000000003</v>
      </c>
      <c r="AT33">
        <f t="shared" si="8"/>
        <v>11075.881000000001</v>
      </c>
      <c r="AU33">
        <f t="shared" si="9"/>
        <v>40421.044000000002</v>
      </c>
      <c r="AW33" s="5">
        <f t="shared" si="10"/>
        <v>21279.881000000001</v>
      </c>
      <c r="AX33" s="5">
        <f t="shared" si="11"/>
        <v>30217.044000000002</v>
      </c>
      <c r="AZ33">
        <f t="shared" si="26"/>
        <v>32765.044000000002</v>
      </c>
      <c r="BD33">
        <f t="shared" si="27"/>
        <v>49938.925000000003</v>
      </c>
      <c r="BF33">
        <f t="shared" si="12"/>
        <v>34323.044000000002</v>
      </c>
      <c r="BJ33">
        <f t="shared" si="13"/>
        <v>22639.881000000001</v>
      </c>
      <c r="BK33">
        <f t="shared" si="14"/>
        <v>28857.044000000002</v>
      </c>
      <c r="BN33">
        <f t="shared" si="15"/>
        <v>21279.881000000001</v>
      </c>
      <c r="BO33">
        <f t="shared" si="16"/>
        <v>30217.044000000002</v>
      </c>
    </row>
    <row r="34" spans="1:67" x14ac:dyDescent="0.3">
      <c r="A34">
        <v>1979</v>
      </c>
      <c r="B34">
        <v>7</v>
      </c>
      <c r="C34" s="1">
        <v>310</v>
      </c>
      <c r="D34">
        <v>1997</v>
      </c>
      <c r="E34">
        <v>8280.625</v>
      </c>
      <c r="F34">
        <v>0</v>
      </c>
      <c r="G34">
        <v>1088</v>
      </c>
      <c r="H34">
        <v>3978.2321390000002</v>
      </c>
      <c r="I34">
        <v>4894.7678610000003</v>
      </c>
      <c r="J34">
        <v>0</v>
      </c>
      <c r="K34">
        <v>15146</v>
      </c>
      <c r="L34">
        <v>548.9</v>
      </c>
      <c r="M34">
        <v>3944.6419999999998</v>
      </c>
      <c r="N34">
        <f t="shared" si="0"/>
        <v>13329.556</v>
      </c>
      <c r="P34" s="1">
        <v>6193.5559999999996</v>
      </c>
      <c r="Q34" s="1">
        <v>0</v>
      </c>
      <c r="R34" s="1">
        <v>981</v>
      </c>
      <c r="S34" s="1">
        <v>2109</v>
      </c>
      <c r="T34" s="1">
        <v>0</v>
      </c>
      <c r="U34" s="1">
        <v>4046</v>
      </c>
      <c r="V34" s="1">
        <v>0</v>
      </c>
      <c r="Y34" s="3">
        <v>1997</v>
      </c>
      <c r="Z34">
        <f t="shared" si="1"/>
        <v>51210.722999999998</v>
      </c>
      <c r="AB34">
        <f t="shared" si="2"/>
        <v>4046</v>
      </c>
      <c r="AC34">
        <f t="shared" si="3"/>
        <v>6193.5559999999996</v>
      </c>
      <c r="AD34">
        <f t="shared" si="4"/>
        <v>981</v>
      </c>
      <c r="AE34">
        <f t="shared" si="5"/>
        <v>2109</v>
      </c>
      <c r="AF34" s="5">
        <f t="shared" si="17"/>
        <v>8873</v>
      </c>
      <c r="AH34">
        <f t="shared" si="18"/>
        <v>47164.722999999998</v>
      </c>
      <c r="AI34">
        <f t="shared" si="19"/>
        <v>40971.167000000001</v>
      </c>
      <c r="AJ34">
        <f t="shared" si="28"/>
        <v>39990.167000000001</v>
      </c>
      <c r="AK34">
        <f t="shared" si="24"/>
        <v>37881.167000000001</v>
      </c>
      <c r="AL34">
        <f t="shared" si="6"/>
        <v>29989.167000000001</v>
      </c>
      <c r="AM34">
        <f t="shared" si="25"/>
        <v>29008.167000000001</v>
      </c>
      <c r="AN34">
        <f t="shared" si="7"/>
        <v>29008.167000000001</v>
      </c>
      <c r="AO34">
        <f t="shared" si="21"/>
        <v>27920.167000000001</v>
      </c>
      <c r="AP34" s="3">
        <v>1998</v>
      </c>
      <c r="AQ34">
        <f t="shared" si="29"/>
        <v>50229.722999999998</v>
      </c>
      <c r="AR34">
        <f t="shared" si="30"/>
        <v>49101.722999999998</v>
      </c>
      <c r="AT34">
        <f t="shared" si="8"/>
        <v>13329.556</v>
      </c>
      <c r="AU34">
        <f t="shared" si="9"/>
        <v>37881.167000000001</v>
      </c>
      <c r="AW34" s="5">
        <f t="shared" si="10"/>
        <v>22202.556</v>
      </c>
      <c r="AX34" s="5">
        <f t="shared" si="11"/>
        <v>29008.167000000001</v>
      </c>
      <c r="AZ34">
        <f t="shared" si="26"/>
        <v>31117.167000000001</v>
      </c>
      <c r="BD34">
        <f t="shared" si="27"/>
        <v>50229.722999999998</v>
      </c>
      <c r="BF34">
        <f t="shared" si="12"/>
        <v>32098.167000000001</v>
      </c>
      <c r="BJ34">
        <f t="shared" si="13"/>
        <v>23290.556</v>
      </c>
      <c r="BK34">
        <f t="shared" si="14"/>
        <v>27920.166999999998</v>
      </c>
      <c r="BN34">
        <f t="shared" si="15"/>
        <v>22202.556</v>
      </c>
      <c r="BO34">
        <f t="shared" si="16"/>
        <v>29008.166999999998</v>
      </c>
    </row>
    <row r="35" spans="1:67" x14ac:dyDescent="0.3">
      <c r="A35">
        <v>1980</v>
      </c>
      <c r="B35">
        <v>7</v>
      </c>
      <c r="C35" s="1">
        <v>734</v>
      </c>
      <c r="D35">
        <v>1998</v>
      </c>
      <c r="E35">
        <v>4350.0720000000001</v>
      </c>
      <c r="F35">
        <v>0</v>
      </c>
      <c r="G35">
        <v>889</v>
      </c>
      <c r="H35">
        <v>7820.3495940000003</v>
      </c>
      <c r="I35">
        <v>10023.777405999999</v>
      </c>
      <c r="J35">
        <v>0</v>
      </c>
      <c r="K35">
        <v>13759</v>
      </c>
      <c r="L35">
        <v>1034</v>
      </c>
      <c r="M35">
        <v>2147.201</v>
      </c>
      <c r="N35">
        <f t="shared" si="0"/>
        <v>9976.6</v>
      </c>
      <c r="P35" s="1">
        <v>2794.2130000000002</v>
      </c>
      <c r="Q35" s="1">
        <v>0</v>
      </c>
      <c r="R35" s="1">
        <v>1639</v>
      </c>
      <c r="S35" s="1">
        <v>1917</v>
      </c>
      <c r="T35" s="1">
        <v>0</v>
      </c>
      <c r="U35" s="1">
        <v>3626.3870000000002</v>
      </c>
      <c r="V35" s="1">
        <v>0</v>
      </c>
      <c r="Y35" s="3">
        <v>1998</v>
      </c>
      <c r="Z35">
        <f t="shared" si="1"/>
        <v>50000</v>
      </c>
      <c r="AB35">
        <f t="shared" si="2"/>
        <v>3626.3870000000002</v>
      </c>
      <c r="AC35">
        <f t="shared" si="3"/>
        <v>2794.2130000000002</v>
      </c>
      <c r="AD35">
        <f t="shared" si="4"/>
        <v>1639</v>
      </c>
      <c r="AE35">
        <f t="shared" si="5"/>
        <v>1917</v>
      </c>
      <c r="AF35" s="5">
        <f t="shared" si="17"/>
        <v>17844.127</v>
      </c>
      <c r="AH35">
        <f t="shared" si="18"/>
        <v>46373.612999999998</v>
      </c>
      <c r="AI35">
        <f t="shared" si="19"/>
        <v>43579.399999999994</v>
      </c>
      <c r="AJ35">
        <f t="shared" si="28"/>
        <v>41940.399999999994</v>
      </c>
      <c r="AK35">
        <f t="shared" si="24"/>
        <v>40023.399999999994</v>
      </c>
      <c r="AL35">
        <f t="shared" si="6"/>
        <v>23818.272999999994</v>
      </c>
      <c r="AM35">
        <f t="shared" si="25"/>
        <v>22179.272999999994</v>
      </c>
      <c r="AN35">
        <f t="shared" si="7"/>
        <v>22179.272999999994</v>
      </c>
      <c r="AO35">
        <f t="shared" si="21"/>
        <v>21290.272999999994</v>
      </c>
      <c r="AP35" s="3">
        <v>1999</v>
      </c>
      <c r="AQ35">
        <f t="shared" si="29"/>
        <v>48361</v>
      </c>
      <c r="AR35">
        <f t="shared" si="30"/>
        <v>48083</v>
      </c>
      <c r="AT35">
        <f t="shared" si="8"/>
        <v>9976.6</v>
      </c>
      <c r="AU35">
        <f t="shared" si="9"/>
        <v>40023.399999999994</v>
      </c>
      <c r="AW35" s="5">
        <f t="shared" si="10"/>
        <v>27820.726999999999</v>
      </c>
      <c r="AX35" s="5">
        <f t="shared" si="11"/>
        <v>22179.272999999994</v>
      </c>
      <c r="AZ35">
        <f t="shared" si="26"/>
        <v>24096.272999999994</v>
      </c>
      <c r="BD35">
        <f t="shared" si="27"/>
        <v>48361</v>
      </c>
      <c r="BF35">
        <f t="shared" si="12"/>
        <v>25735.272999999994</v>
      </c>
      <c r="BJ35">
        <f t="shared" si="13"/>
        <v>28709.726999999999</v>
      </c>
      <c r="BK35">
        <f t="shared" si="14"/>
        <v>21290.273000000001</v>
      </c>
      <c r="BN35">
        <f t="shared" si="15"/>
        <v>27820.726999999999</v>
      </c>
      <c r="BO35">
        <f t="shared" si="16"/>
        <v>22179.273000000001</v>
      </c>
    </row>
    <row r="36" spans="1:67" x14ac:dyDescent="0.3">
      <c r="A36">
        <v>1981</v>
      </c>
      <c r="B36">
        <v>7</v>
      </c>
      <c r="C36" s="1">
        <v>459</v>
      </c>
      <c r="D36">
        <v>1999</v>
      </c>
      <c r="E36">
        <v>3837.239</v>
      </c>
      <c r="F36">
        <v>5</v>
      </c>
      <c r="G36">
        <v>921</v>
      </c>
      <c r="H36">
        <v>9965.9995959999997</v>
      </c>
      <c r="I36">
        <v>14338.496404</v>
      </c>
      <c r="J36">
        <v>0</v>
      </c>
      <c r="K36">
        <v>9294.1</v>
      </c>
      <c r="L36">
        <v>821</v>
      </c>
      <c r="M36">
        <v>2291.7220010000001</v>
      </c>
      <c r="N36">
        <f t="shared" si="0"/>
        <v>8525.4430000000011</v>
      </c>
      <c r="P36" s="1">
        <v>1463.672</v>
      </c>
      <c r="Q36" s="1">
        <v>0</v>
      </c>
      <c r="R36" s="1">
        <v>784</v>
      </c>
      <c r="S36" s="1">
        <v>2287</v>
      </c>
      <c r="T36" s="1">
        <v>0</v>
      </c>
      <c r="U36" s="1">
        <v>3990.7710000000002</v>
      </c>
      <c r="V36" s="1">
        <v>0</v>
      </c>
      <c r="Y36" s="3">
        <v>1999</v>
      </c>
      <c r="Z36">
        <f t="shared" si="1"/>
        <v>50000.000001</v>
      </c>
      <c r="AB36">
        <f t="shared" si="2"/>
        <v>3990.7710000000002</v>
      </c>
      <c r="AC36">
        <f t="shared" si="3"/>
        <v>1463.672</v>
      </c>
      <c r="AD36">
        <f t="shared" si="4"/>
        <v>784</v>
      </c>
      <c r="AE36">
        <f t="shared" si="5"/>
        <v>2287</v>
      </c>
      <c r="AF36" s="5">
        <f t="shared" si="17"/>
        <v>24304.495999999999</v>
      </c>
      <c r="AH36">
        <f t="shared" si="18"/>
        <v>46009.229001</v>
      </c>
      <c r="AI36">
        <f t="shared" si="19"/>
        <v>44545.557001000001</v>
      </c>
      <c r="AJ36">
        <f t="shared" si="28"/>
        <v>43761.557001000001</v>
      </c>
      <c r="AK36">
        <f t="shared" si="24"/>
        <v>41474.557001000001</v>
      </c>
      <c r="AL36">
        <f t="shared" si="6"/>
        <v>17954.061001000002</v>
      </c>
      <c r="AM36">
        <f t="shared" si="25"/>
        <v>17170.061001000002</v>
      </c>
      <c r="AN36">
        <f t="shared" si="7"/>
        <v>17165.061001000002</v>
      </c>
      <c r="AO36">
        <f t="shared" si="21"/>
        <v>16249.061001000002</v>
      </c>
      <c r="AP36" s="3">
        <v>2000</v>
      </c>
      <c r="AQ36">
        <f t="shared" si="29"/>
        <v>49216.000001</v>
      </c>
      <c r="AR36">
        <f t="shared" si="30"/>
        <v>47713.000001</v>
      </c>
      <c r="AT36">
        <f t="shared" si="8"/>
        <v>8525.4430000000011</v>
      </c>
      <c r="AU36">
        <f t="shared" si="9"/>
        <v>41474.557001000001</v>
      </c>
      <c r="AW36" s="5">
        <f t="shared" si="10"/>
        <v>32829.938999999998</v>
      </c>
      <c r="AX36" s="5">
        <f t="shared" si="11"/>
        <v>17170.061001000002</v>
      </c>
      <c r="AZ36">
        <f t="shared" si="26"/>
        <v>19457.061001000002</v>
      </c>
      <c r="BD36">
        <f t="shared" si="27"/>
        <v>49216.000001</v>
      </c>
      <c r="BF36">
        <f t="shared" si="12"/>
        <v>20241.061001000002</v>
      </c>
      <c r="BJ36">
        <f t="shared" si="13"/>
        <v>33750.938999999998</v>
      </c>
      <c r="BK36">
        <f t="shared" si="14"/>
        <v>16249.061001000002</v>
      </c>
      <c r="BN36">
        <f t="shared" si="15"/>
        <v>32834.938999999998</v>
      </c>
      <c r="BO36">
        <f t="shared" si="16"/>
        <v>17165.061001000002</v>
      </c>
    </row>
    <row r="37" spans="1:67" x14ac:dyDescent="0.3">
      <c r="A37">
        <v>1984</v>
      </c>
      <c r="B37">
        <v>7</v>
      </c>
      <c r="C37" s="1">
        <v>1468</v>
      </c>
      <c r="D37">
        <v>2000</v>
      </c>
      <c r="E37">
        <v>4128.616</v>
      </c>
      <c r="F37">
        <v>0</v>
      </c>
      <c r="G37">
        <v>914.4</v>
      </c>
      <c r="H37">
        <v>10100.832633</v>
      </c>
      <c r="I37">
        <v>14813.117367000001</v>
      </c>
      <c r="J37">
        <v>0</v>
      </c>
      <c r="K37">
        <v>8070.232</v>
      </c>
      <c r="L37">
        <v>699.86900000000003</v>
      </c>
      <c r="M37">
        <v>3896.2749990000002</v>
      </c>
      <c r="N37">
        <f t="shared" ref="N37:N57" si="31">+SUM(P37:V37)</f>
        <v>7376.6580000000004</v>
      </c>
      <c r="P37" s="1">
        <v>1310.0999999999999</v>
      </c>
      <c r="Q37" s="1">
        <v>0</v>
      </c>
      <c r="R37" s="1">
        <v>1005</v>
      </c>
      <c r="S37" s="1">
        <v>2026</v>
      </c>
      <c r="T37" s="1">
        <v>0</v>
      </c>
      <c r="U37" s="1">
        <v>3035.558</v>
      </c>
      <c r="V37" s="1">
        <v>0</v>
      </c>
      <c r="Y37" s="3">
        <v>2000</v>
      </c>
      <c r="Z37">
        <f t="shared" ref="Z37:Z57" si="32">SUM(E37:N37)</f>
        <v>49999.999999000007</v>
      </c>
      <c r="AB37">
        <f t="shared" ref="AB37:AB57" si="33">SUM(U37:V37)</f>
        <v>3035.558</v>
      </c>
      <c r="AC37">
        <f t="shared" ref="AC37:AC57" si="34">SUM(P37:Q37)</f>
        <v>1310.0999999999999</v>
      </c>
      <c r="AD37">
        <f t="shared" ref="AD37:AD57" si="35">R37</f>
        <v>1005</v>
      </c>
      <c r="AE37">
        <f t="shared" ref="AE37:AE57" si="36">SUM(S37:T37)</f>
        <v>2026</v>
      </c>
      <c r="AF37" s="5">
        <f t="shared" si="17"/>
        <v>24913.95</v>
      </c>
      <c r="AH37">
        <f t="shared" si="18"/>
        <v>46964.44199900001</v>
      </c>
      <c r="AI37">
        <f t="shared" si="19"/>
        <v>45654.341999000011</v>
      </c>
      <c r="AJ37">
        <f t="shared" ref="AJ37:AJ57" si="37">Z37-AB37-AC37-AD37</f>
        <v>44649.341999000011</v>
      </c>
      <c r="AK37">
        <f t="shared" si="24"/>
        <v>42623.341999000011</v>
      </c>
      <c r="AL37">
        <f t="shared" ref="AL37:AL57" si="38">Z37-AB37-AC37-AF37-AE37</f>
        <v>18714.39199900001</v>
      </c>
      <c r="AM37">
        <f t="shared" si="25"/>
        <v>17709.39199900001</v>
      </c>
      <c r="AN37">
        <f t="shared" si="7"/>
        <v>17709.39199900001</v>
      </c>
      <c r="AO37">
        <f t="shared" si="21"/>
        <v>16794.991999000009</v>
      </c>
      <c r="AP37" s="3">
        <v>2001</v>
      </c>
      <c r="AQ37">
        <f t="shared" si="29"/>
        <v>48994.999999000007</v>
      </c>
      <c r="AR37">
        <f t="shared" si="30"/>
        <v>47973.999999000007</v>
      </c>
      <c r="AT37">
        <f t="shared" ref="AT37:AT57" si="39">AE37+AD37+AC37+AB37</f>
        <v>7376.6580000000004</v>
      </c>
      <c r="AU37">
        <f t="shared" ref="AU37:AU57" si="40">AK37</f>
        <v>42623.341999000011</v>
      </c>
      <c r="AW37" s="5">
        <f t="shared" ref="AW37:AW57" si="41">AT37+AF37</f>
        <v>32290.608</v>
      </c>
      <c r="AX37" s="5">
        <f t="shared" ref="AX37:AX57" si="42">AM37</f>
        <v>17709.39199900001</v>
      </c>
      <c r="AZ37">
        <f t="shared" si="26"/>
        <v>19735.39199900001</v>
      </c>
      <c r="BD37">
        <f t="shared" si="27"/>
        <v>48994.999999000007</v>
      </c>
      <c r="BF37">
        <f t="shared" ref="BF37:BF57" si="43">Z37-AB37-AC37-AF37</f>
        <v>20740.39199900001</v>
      </c>
      <c r="BJ37">
        <f t="shared" ref="BJ37:BJ57" si="44">AW37+G37</f>
        <v>33205.008000000002</v>
      </c>
      <c r="BK37">
        <f t="shared" ref="BK37:BK57" si="45">Z37-BJ37</f>
        <v>16794.991999000005</v>
      </c>
      <c r="BN37">
        <f t="shared" ref="BN37:BN57" si="46">SUM(AW37,F37)</f>
        <v>32290.608</v>
      </c>
      <c r="BO37">
        <f t="shared" ref="BO37:BO57" si="47">Z37-BN37</f>
        <v>17709.391999000007</v>
      </c>
    </row>
    <row r="38" spans="1:67" x14ac:dyDescent="0.3">
      <c r="D38">
        <v>2001</v>
      </c>
      <c r="E38">
        <v>4870.2340000000004</v>
      </c>
      <c r="F38">
        <v>0</v>
      </c>
      <c r="G38">
        <v>890</v>
      </c>
      <c r="H38">
        <v>8002.6210119999996</v>
      </c>
      <c r="I38">
        <v>14866.718988000001</v>
      </c>
      <c r="J38">
        <v>0</v>
      </c>
      <c r="K38">
        <v>9436.6280000000006</v>
      </c>
      <c r="L38">
        <v>869.67200000000003</v>
      </c>
      <c r="M38">
        <v>2532.1460010000001</v>
      </c>
      <c r="N38">
        <f t="shared" si="31"/>
        <v>8531.98</v>
      </c>
      <c r="P38" s="1">
        <v>2062.08</v>
      </c>
      <c r="Q38" s="1">
        <v>0</v>
      </c>
      <c r="R38" s="1">
        <v>913</v>
      </c>
      <c r="S38" s="1">
        <v>1664</v>
      </c>
      <c r="T38" s="1">
        <v>0</v>
      </c>
      <c r="U38" s="1">
        <v>3892.9</v>
      </c>
      <c r="V38" s="1">
        <v>0</v>
      </c>
      <c r="Y38" s="3">
        <v>2001</v>
      </c>
      <c r="Z38">
        <f t="shared" si="32"/>
        <v>50000.000001000008</v>
      </c>
      <c r="AB38">
        <f t="shared" si="33"/>
        <v>3892.9</v>
      </c>
      <c r="AC38">
        <f t="shared" si="34"/>
        <v>2062.08</v>
      </c>
      <c r="AD38">
        <f t="shared" si="35"/>
        <v>913</v>
      </c>
      <c r="AE38">
        <f t="shared" si="36"/>
        <v>1664</v>
      </c>
      <c r="AF38" s="5">
        <f t="shared" si="17"/>
        <v>22869.34</v>
      </c>
      <c r="AH38">
        <f t="shared" si="18"/>
        <v>46107.100001000006</v>
      </c>
      <c r="AI38">
        <f t="shared" si="19"/>
        <v>44045.020001000004</v>
      </c>
      <c r="AJ38">
        <f t="shared" si="37"/>
        <v>43132.020001000004</v>
      </c>
      <c r="AK38">
        <f t="shared" si="24"/>
        <v>41468.020001000004</v>
      </c>
      <c r="AL38">
        <f t="shared" si="38"/>
        <v>19511.680001000004</v>
      </c>
      <c r="AM38">
        <f t="shared" si="25"/>
        <v>18598.680001000004</v>
      </c>
      <c r="AN38">
        <f t="shared" si="7"/>
        <v>18598.680001000004</v>
      </c>
      <c r="AO38">
        <f t="shared" si="21"/>
        <v>17708.680001000004</v>
      </c>
      <c r="AP38" s="3">
        <v>2002</v>
      </c>
      <c r="AQ38">
        <f t="shared" si="29"/>
        <v>49087.000001000008</v>
      </c>
      <c r="AR38">
        <f t="shared" si="30"/>
        <v>48336.000001000008</v>
      </c>
      <c r="AT38">
        <f t="shared" si="39"/>
        <v>8531.98</v>
      </c>
      <c r="AU38">
        <f t="shared" si="40"/>
        <v>41468.020001000004</v>
      </c>
      <c r="AW38" s="5">
        <f t="shared" si="41"/>
        <v>31401.32</v>
      </c>
      <c r="AX38" s="5">
        <f t="shared" si="42"/>
        <v>18598.680001000004</v>
      </c>
      <c r="AZ38">
        <f t="shared" si="26"/>
        <v>20262.680001000004</v>
      </c>
      <c r="BD38">
        <f t="shared" si="27"/>
        <v>49087.000001000008</v>
      </c>
      <c r="BF38">
        <f t="shared" si="43"/>
        <v>21175.680001000004</v>
      </c>
      <c r="BJ38">
        <f t="shared" si="44"/>
        <v>32291.32</v>
      </c>
      <c r="BK38">
        <f t="shared" si="45"/>
        <v>17708.680001000008</v>
      </c>
      <c r="BN38">
        <f t="shared" si="46"/>
        <v>31401.32</v>
      </c>
      <c r="BO38">
        <f t="shared" si="47"/>
        <v>18598.680001000008</v>
      </c>
    </row>
    <row r="39" spans="1:67" x14ac:dyDescent="0.3">
      <c r="D39">
        <v>2002</v>
      </c>
      <c r="E39">
        <v>3204.5219999999999</v>
      </c>
      <c r="F39">
        <v>0</v>
      </c>
      <c r="G39">
        <v>975</v>
      </c>
      <c r="H39">
        <v>11612.131235999999</v>
      </c>
      <c r="I39">
        <v>11763.299763999999</v>
      </c>
      <c r="J39">
        <v>0</v>
      </c>
      <c r="K39">
        <v>10580.217000000001</v>
      </c>
      <c r="L39">
        <v>514.87900000000002</v>
      </c>
      <c r="M39">
        <v>3052.512999</v>
      </c>
      <c r="N39">
        <f t="shared" si="31"/>
        <v>8297.5384000000013</v>
      </c>
      <c r="P39" s="1">
        <v>2135.8384000000001</v>
      </c>
      <c r="Q39" s="1">
        <v>0</v>
      </c>
      <c r="R39" s="1">
        <v>1152</v>
      </c>
      <c r="S39" s="1">
        <v>1774</v>
      </c>
      <c r="T39" s="1">
        <v>0</v>
      </c>
      <c r="U39" s="1">
        <v>3235.7</v>
      </c>
      <c r="V39" s="1">
        <v>0</v>
      </c>
      <c r="Y39" s="3">
        <v>2002</v>
      </c>
      <c r="Z39">
        <f t="shared" si="32"/>
        <v>50000.100399000003</v>
      </c>
      <c r="AB39">
        <f t="shared" si="33"/>
        <v>3235.7</v>
      </c>
      <c r="AC39">
        <f t="shared" si="34"/>
        <v>2135.8384000000001</v>
      </c>
      <c r="AD39">
        <f t="shared" si="35"/>
        <v>1152</v>
      </c>
      <c r="AE39">
        <f t="shared" si="36"/>
        <v>1774</v>
      </c>
      <c r="AF39" s="5">
        <f t="shared" si="17"/>
        <v>23375.430999999997</v>
      </c>
      <c r="AH39">
        <f t="shared" si="18"/>
        <v>46764.400399000006</v>
      </c>
      <c r="AI39">
        <f t="shared" si="19"/>
        <v>44628.561999000005</v>
      </c>
      <c r="AJ39">
        <f t="shared" si="37"/>
        <v>43476.561999000005</v>
      </c>
      <c r="AK39">
        <f t="shared" si="24"/>
        <v>41702.561999000005</v>
      </c>
      <c r="AL39">
        <f t="shared" si="38"/>
        <v>19479.130999000008</v>
      </c>
      <c r="AM39">
        <f t="shared" si="25"/>
        <v>18327.130999000008</v>
      </c>
      <c r="AN39">
        <f t="shared" si="7"/>
        <v>18327.130999000008</v>
      </c>
      <c r="AO39">
        <f t="shared" si="21"/>
        <v>17352.130999000008</v>
      </c>
      <c r="AP39" s="3">
        <v>2003</v>
      </c>
      <c r="AQ39">
        <f t="shared" si="29"/>
        <v>48848.100399000003</v>
      </c>
      <c r="AR39">
        <f t="shared" si="30"/>
        <v>48226.100399000003</v>
      </c>
      <c r="AT39">
        <f t="shared" si="39"/>
        <v>8297.5384000000013</v>
      </c>
      <c r="AU39">
        <f t="shared" si="40"/>
        <v>41702.561999000005</v>
      </c>
      <c r="AW39" s="5">
        <f t="shared" si="41"/>
        <v>31672.969399999998</v>
      </c>
      <c r="AX39" s="5">
        <f t="shared" si="42"/>
        <v>18327.130999000008</v>
      </c>
      <c r="AZ39">
        <f t="shared" si="26"/>
        <v>20101.130999000008</v>
      </c>
      <c r="BD39">
        <f t="shared" si="27"/>
        <v>48848.100399000003</v>
      </c>
      <c r="BF39">
        <f t="shared" si="43"/>
        <v>21253.130999000008</v>
      </c>
      <c r="BJ39">
        <f t="shared" si="44"/>
        <v>32647.969399999998</v>
      </c>
      <c r="BK39">
        <f t="shared" si="45"/>
        <v>17352.130999000005</v>
      </c>
      <c r="BN39">
        <f t="shared" si="46"/>
        <v>31672.969399999998</v>
      </c>
      <c r="BO39">
        <f t="shared" si="47"/>
        <v>18327.130999000005</v>
      </c>
    </row>
    <row r="40" spans="1:67" x14ac:dyDescent="0.3">
      <c r="D40">
        <v>2003</v>
      </c>
      <c r="E40">
        <v>3221.2093209999998</v>
      </c>
      <c r="F40">
        <v>0</v>
      </c>
      <c r="G40">
        <v>1137</v>
      </c>
      <c r="H40">
        <v>4705.2382470000002</v>
      </c>
      <c r="I40">
        <v>21603.083752999999</v>
      </c>
      <c r="J40">
        <v>0</v>
      </c>
      <c r="K40">
        <v>10335.433668</v>
      </c>
      <c r="L40">
        <v>220.566</v>
      </c>
      <c r="M40">
        <v>3068.7843290000001</v>
      </c>
      <c r="N40">
        <f t="shared" si="31"/>
        <v>5708.6849999999995</v>
      </c>
      <c r="P40" s="1">
        <v>581.59</v>
      </c>
      <c r="Q40" s="1">
        <v>0</v>
      </c>
      <c r="R40" s="1">
        <v>552</v>
      </c>
      <c r="S40" s="1">
        <v>2459</v>
      </c>
      <c r="T40" s="1">
        <v>0</v>
      </c>
      <c r="U40" s="1">
        <v>2116.0949999999998</v>
      </c>
      <c r="V40" s="1">
        <v>0</v>
      </c>
      <c r="Y40" s="3">
        <v>2003</v>
      </c>
      <c r="Z40">
        <f t="shared" si="32"/>
        <v>50000.000317999999</v>
      </c>
      <c r="AB40">
        <f t="shared" si="33"/>
        <v>2116.0949999999998</v>
      </c>
      <c r="AC40">
        <f t="shared" si="34"/>
        <v>581.59</v>
      </c>
      <c r="AD40">
        <f t="shared" si="35"/>
        <v>552</v>
      </c>
      <c r="AE40">
        <f t="shared" si="36"/>
        <v>2459</v>
      </c>
      <c r="AF40" s="5">
        <f t="shared" si="17"/>
        <v>26308.322</v>
      </c>
      <c r="AH40">
        <f t="shared" si="18"/>
        <v>47883.905317999997</v>
      </c>
      <c r="AI40">
        <f t="shared" si="19"/>
        <v>47302.315318000001</v>
      </c>
      <c r="AJ40">
        <f t="shared" si="37"/>
        <v>46750.315318000001</v>
      </c>
      <c r="AK40">
        <f t="shared" si="24"/>
        <v>44291.315318000001</v>
      </c>
      <c r="AL40">
        <f t="shared" si="38"/>
        <v>18534.993318000001</v>
      </c>
      <c r="AM40">
        <f t="shared" si="25"/>
        <v>17982.993318000001</v>
      </c>
      <c r="AN40">
        <f t="shared" si="7"/>
        <v>17982.993318000001</v>
      </c>
      <c r="AO40">
        <f t="shared" si="21"/>
        <v>16845.993318000001</v>
      </c>
      <c r="AP40" s="3">
        <v>2004</v>
      </c>
      <c r="AQ40">
        <f t="shared" si="29"/>
        <v>49448.000317999999</v>
      </c>
      <c r="AR40">
        <f t="shared" si="30"/>
        <v>47541.000317999999</v>
      </c>
      <c r="AT40">
        <f t="shared" si="39"/>
        <v>5708.6849999999995</v>
      </c>
      <c r="AU40">
        <f t="shared" si="40"/>
        <v>44291.315318000001</v>
      </c>
      <c r="AW40" s="5">
        <f t="shared" si="41"/>
        <v>32017.006999999998</v>
      </c>
      <c r="AX40" s="5">
        <f t="shared" si="42"/>
        <v>17982.993318000001</v>
      </c>
      <c r="AZ40">
        <f t="shared" si="26"/>
        <v>20441.993318000001</v>
      </c>
      <c r="BD40">
        <f t="shared" si="27"/>
        <v>49448.000317999999</v>
      </c>
      <c r="BF40">
        <f t="shared" si="43"/>
        <v>20993.993318000001</v>
      </c>
      <c r="BJ40">
        <f t="shared" si="44"/>
        <v>33154.006999999998</v>
      </c>
      <c r="BK40">
        <f t="shared" si="45"/>
        <v>16845.993318000001</v>
      </c>
      <c r="BN40">
        <f t="shared" si="46"/>
        <v>32017.006999999998</v>
      </c>
      <c r="BO40">
        <f t="shared" si="47"/>
        <v>17982.993318000001</v>
      </c>
    </row>
    <row r="41" spans="1:67" x14ac:dyDescent="0.3">
      <c r="D41">
        <v>2004</v>
      </c>
      <c r="E41">
        <v>2446.9470000000001</v>
      </c>
      <c r="F41">
        <v>0</v>
      </c>
      <c r="G41">
        <v>827.19799999999998</v>
      </c>
      <c r="H41">
        <v>7135.8564640000004</v>
      </c>
      <c r="I41">
        <v>19579.578536000001</v>
      </c>
      <c r="J41">
        <v>0</v>
      </c>
      <c r="K41">
        <v>11404.709000000001</v>
      </c>
      <c r="L41">
        <v>153.12299999999999</v>
      </c>
      <c r="M41">
        <v>2304.9859999999999</v>
      </c>
      <c r="N41">
        <f t="shared" si="31"/>
        <v>6147.601999999999</v>
      </c>
      <c r="P41" s="1">
        <v>1515.4079999999999</v>
      </c>
      <c r="Q41" s="1">
        <v>0</v>
      </c>
      <c r="R41" s="1">
        <v>600</v>
      </c>
      <c r="S41" s="1">
        <v>2053</v>
      </c>
      <c r="T41" s="1">
        <v>0</v>
      </c>
      <c r="U41" s="1">
        <v>1979.194</v>
      </c>
      <c r="V41" s="1">
        <v>0</v>
      </c>
      <c r="Y41" s="3">
        <v>2004</v>
      </c>
      <c r="Z41">
        <f t="shared" si="32"/>
        <v>50000</v>
      </c>
      <c r="AB41">
        <f t="shared" si="33"/>
        <v>1979.194</v>
      </c>
      <c r="AC41">
        <f t="shared" si="34"/>
        <v>1515.4079999999999</v>
      </c>
      <c r="AD41">
        <f t="shared" si="35"/>
        <v>600</v>
      </c>
      <c r="AE41">
        <f t="shared" si="36"/>
        <v>2053</v>
      </c>
      <c r="AF41" s="5">
        <f t="shared" si="17"/>
        <v>26715.435000000001</v>
      </c>
      <c r="AH41">
        <f t="shared" si="18"/>
        <v>48020.805999999997</v>
      </c>
      <c r="AI41">
        <f t="shared" si="19"/>
        <v>46505.397999999994</v>
      </c>
      <c r="AJ41">
        <f t="shared" si="37"/>
        <v>45905.397999999994</v>
      </c>
      <c r="AK41">
        <f t="shared" ref="AK41:AK57" si="48">Z41-AB41-AC41-AD41-AE41</f>
        <v>43852.397999999994</v>
      </c>
      <c r="AL41">
        <f t="shared" si="38"/>
        <v>17736.962999999992</v>
      </c>
      <c r="AM41">
        <f t="shared" ref="AM41:AM57" si="49">Z41-AB41-AC41-AD41-AE41-AF41</f>
        <v>17136.962999999992</v>
      </c>
      <c r="AN41">
        <f t="shared" si="7"/>
        <v>17136.962999999992</v>
      </c>
      <c r="AO41">
        <f t="shared" si="21"/>
        <v>16309.764999999992</v>
      </c>
      <c r="AP41" s="3">
        <v>2005</v>
      </c>
      <c r="AQ41">
        <f t="shared" si="29"/>
        <v>49400</v>
      </c>
      <c r="AR41">
        <f t="shared" si="30"/>
        <v>47947</v>
      </c>
      <c r="AT41">
        <f t="shared" si="39"/>
        <v>6147.601999999999</v>
      </c>
      <c r="AU41">
        <f t="shared" si="40"/>
        <v>43852.397999999994</v>
      </c>
      <c r="AW41" s="5">
        <f t="shared" si="41"/>
        <v>32863.036999999997</v>
      </c>
      <c r="AX41" s="5">
        <f t="shared" si="42"/>
        <v>17136.962999999992</v>
      </c>
      <c r="AZ41">
        <f t="shared" ref="AZ41:AZ57" si="50">Z41-AB41-AC41-AF41-AD41</f>
        <v>19189.962999999992</v>
      </c>
      <c r="BD41">
        <f t="shared" ref="BD41:BD57" si="51">Z41-AD41</f>
        <v>49400</v>
      </c>
      <c r="BF41">
        <f t="shared" si="43"/>
        <v>19789.962999999992</v>
      </c>
      <c r="BJ41">
        <f t="shared" si="44"/>
        <v>33690.234999999993</v>
      </c>
      <c r="BK41">
        <f t="shared" si="45"/>
        <v>16309.765000000007</v>
      </c>
      <c r="BN41">
        <f t="shared" si="46"/>
        <v>32863.036999999997</v>
      </c>
      <c r="BO41">
        <f t="shared" si="47"/>
        <v>17136.963000000003</v>
      </c>
    </row>
    <row r="42" spans="1:67" x14ac:dyDescent="0.3">
      <c r="D42">
        <v>2005</v>
      </c>
      <c r="E42">
        <v>3151.2649999999999</v>
      </c>
      <c r="F42">
        <v>0</v>
      </c>
      <c r="G42">
        <v>1017.152</v>
      </c>
      <c r="H42">
        <v>7027.49226</v>
      </c>
      <c r="I42">
        <v>18033.702740000001</v>
      </c>
      <c r="J42">
        <v>0</v>
      </c>
      <c r="K42">
        <v>11757.93</v>
      </c>
      <c r="L42">
        <v>111.682</v>
      </c>
      <c r="M42">
        <v>1368.12861</v>
      </c>
      <c r="N42">
        <f t="shared" si="31"/>
        <v>7532.2773859999998</v>
      </c>
      <c r="P42" s="1">
        <v>2148.2163860000001</v>
      </c>
      <c r="Q42" s="1">
        <v>0</v>
      </c>
      <c r="R42" s="1">
        <v>807</v>
      </c>
      <c r="S42" s="1">
        <v>2169</v>
      </c>
      <c r="T42" s="1">
        <v>0</v>
      </c>
      <c r="U42" s="1">
        <v>2408.0610000000001</v>
      </c>
      <c r="V42" s="1">
        <v>0</v>
      </c>
      <c r="Y42" s="3">
        <v>2005</v>
      </c>
      <c r="Z42">
        <f t="shared" si="32"/>
        <v>49999.629996000003</v>
      </c>
      <c r="AB42">
        <f t="shared" si="33"/>
        <v>2408.0610000000001</v>
      </c>
      <c r="AC42">
        <f t="shared" si="34"/>
        <v>2148.2163860000001</v>
      </c>
      <c r="AD42">
        <f t="shared" si="35"/>
        <v>807</v>
      </c>
      <c r="AE42">
        <f t="shared" si="36"/>
        <v>2169</v>
      </c>
      <c r="AF42" s="5">
        <f t="shared" si="17"/>
        <v>25061.195</v>
      </c>
      <c r="AH42">
        <f t="shared" si="18"/>
        <v>47591.568996000002</v>
      </c>
      <c r="AI42">
        <f t="shared" si="19"/>
        <v>45443.352610000002</v>
      </c>
      <c r="AJ42">
        <f t="shared" si="37"/>
        <v>44636.352610000002</v>
      </c>
      <c r="AK42">
        <f t="shared" si="48"/>
        <v>42467.352610000002</v>
      </c>
      <c r="AL42">
        <f t="shared" si="38"/>
        <v>18213.157610000002</v>
      </c>
      <c r="AM42">
        <f t="shared" si="49"/>
        <v>17406.157610000002</v>
      </c>
      <c r="AN42">
        <f t="shared" si="7"/>
        <v>17406.157610000002</v>
      </c>
      <c r="AO42">
        <f t="shared" si="21"/>
        <v>16389.00561</v>
      </c>
      <c r="AP42" s="3">
        <v>2006</v>
      </c>
      <c r="AQ42">
        <f t="shared" si="29"/>
        <v>49192.629996000003</v>
      </c>
      <c r="AR42">
        <f t="shared" si="30"/>
        <v>47830.629996000003</v>
      </c>
      <c r="AT42">
        <f t="shared" si="39"/>
        <v>7532.2773859999998</v>
      </c>
      <c r="AU42">
        <f t="shared" si="40"/>
        <v>42467.352610000002</v>
      </c>
      <c r="AW42" s="5">
        <f t="shared" si="41"/>
        <v>32593.472386000001</v>
      </c>
      <c r="AX42" s="5">
        <f t="shared" si="42"/>
        <v>17406.157610000002</v>
      </c>
      <c r="AZ42">
        <f t="shared" si="50"/>
        <v>19575.157610000002</v>
      </c>
      <c r="BD42">
        <f t="shared" si="51"/>
        <v>49192.629996000003</v>
      </c>
      <c r="BF42">
        <f t="shared" si="43"/>
        <v>20382.157610000002</v>
      </c>
      <c r="BJ42">
        <f t="shared" si="44"/>
        <v>33610.624386000003</v>
      </c>
      <c r="BK42">
        <f t="shared" si="45"/>
        <v>16389.00561</v>
      </c>
      <c r="BN42">
        <f t="shared" si="46"/>
        <v>32593.472386000001</v>
      </c>
      <c r="BO42">
        <f t="shared" si="47"/>
        <v>17406.157610000002</v>
      </c>
    </row>
    <row r="43" spans="1:67" x14ac:dyDescent="0.3">
      <c r="D43">
        <v>2006</v>
      </c>
      <c r="E43">
        <v>2988.59951</v>
      </c>
      <c r="F43">
        <v>0</v>
      </c>
      <c r="G43">
        <v>1022</v>
      </c>
      <c r="H43">
        <v>3017.8603360000002</v>
      </c>
      <c r="I43">
        <v>25003.915664</v>
      </c>
      <c r="J43">
        <v>0</v>
      </c>
      <c r="K43">
        <v>9726.9387000000006</v>
      </c>
      <c r="L43">
        <v>125.315</v>
      </c>
      <c r="M43">
        <v>1828.5823889999999</v>
      </c>
      <c r="N43">
        <f t="shared" si="31"/>
        <v>6287.1586000000007</v>
      </c>
      <c r="P43" s="1">
        <v>940.4126</v>
      </c>
      <c r="Q43" s="1">
        <v>0</v>
      </c>
      <c r="R43" s="1">
        <v>1410</v>
      </c>
      <c r="S43" s="1">
        <v>1042</v>
      </c>
      <c r="T43" s="1">
        <v>0</v>
      </c>
      <c r="U43" s="1">
        <v>2894.7460000000001</v>
      </c>
      <c r="V43" s="1">
        <v>0</v>
      </c>
      <c r="Y43" s="3">
        <v>2006</v>
      </c>
      <c r="Z43">
        <f t="shared" si="32"/>
        <v>50000.370199000005</v>
      </c>
      <c r="AB43">
        <f t="shared" si="33"/>
        <v>2894.7460000000001</v>
      </c>
      <c r="AC43">
        <f t="shared" si="34"/>
        <v>940.4126</v>
      </c>
      <c r="AD43">
        <f t="shared" si="35"/>
        <v>1410</v>
      </c>
      <c r="AE43">
        <f t="shared" si="36"/>
        <v>1042</v>
      </c>
      <c r="AF43" s="5">
        <f t="shared" si="17"/>
        <v>28021.776000000002</v>
      </c>
      <c r="AH43">
        <f t="shared" si="18"/>
        <v>47105.624199000005</v>
      </c>
      <c r="AI43">
        <f t="shared" si="19"/>
        <v>46165.211599000002</v>
      </c>
      <c r="AJ43">
        <f t="shared" si="37"/>
        <v>44755.211599000002</v>
      </c>
      <c r="AK43">
        <f t="shared" si="48"/>
        <v>43713.211599000002</v>
      </c>
      <c r="AL43">
        <f t="shared" si="38"/>
        <v>17101.435599</v>
      </c>
      <c r="AM43">
        <f t="shared" si="49"/>
        <v>15691.435599</v>
      </c>
      <c r="AN43">
        <f t="shared" si="7"/>
        <v>15691.435599</v>
      </c>
      <c r="AO43">
        <f t="shared" si="21"/>
        <v>14669.435599</v>
      </c>
      <c r="AP43" s="3">
        <v>2007</v>
      </c>
      <c r="AQ43">
        <f t="shared" si="29"/>
        <v>48590.370199000005</v>
      </c>
      <c r="AR43">
        <f t="shared" si="30"/>
        <v>48958.370199000005</v>
      </c>
      <c r="AT43">
        <f t="shared" si="39"/>
        <v>6287.1586000000007</v>
      </c>
      <c r="AU43">
        <f t="shared" si="40"/>
        <v>43713.211599000002</v>
      </c>
      <c r="AW43" s="5">
        <f t="shared" si="41"/>
        <v>34308.934600000001</v>
      </c>
      <c r="AX43" s="5">
        <f t="shared" si="42"/>
        <v>15691.435599</v>
      </c>
      <c r="AZ43">
        <f t="shared" si="50"/>
        <v>16733.435599</v>
      </c>
      <c r="BD43">
        <f t="shared" si="51"/>
        <v>48590.370199000005</v>
      </c>
      <c r="BF43">
        <f t="shared" si="43"/>
        <v>18143.435599</v>
      </c>
      <c r="BJ43">
        <f t="shared" si="44"/>
        <v>35330.934600000001</v>
      </c>
      <c r="BK43">
        <f t="shared" si="45"/>
        <v>14669.435599000004</v>
      </c>
      <c r="BN43">
        <f t="shared" si="46"/>
        <v>34308.934600000001</v>
      </c>
      <c r="BO43">
        <f t="shared" si="47"/>
        <v>15691.435599000004</v>
      </c>
    </row>
    <row r="44" spans="1:67" x14ac:dyDescent="0.3">
      <c r="D44">
        <v>2007</v>
      </c>
      <c r="E44">
        <v>2896.01863</v>
      </c>
      <c r="F44">
        <v>0</v>
      </c>
      <c r="G44">
        <v>816.54600000000005</v>
      </c>
      <c r="H44">
        <v>11990.505617000001</v>
      </c>
      <c r="I44">
        <v>27436.158383000002</v>
      </c>
      <c r="J44">
        <v>0</v>
      </c>
      <c r="K44">
        <v>8751.0769999999993</v>
      </c>
      <c r="L44">
        <v>93.054000000000002</v>
      </c>
      <c r="M44">
        <v>1046.738355</v>
      </c>
      <c r="N44">
        <f t="shared" si="31"/>
        <v>7969.9019050000006</v>
      </c>
      <c r="P44" s="1">
        <v>0</v>
      </c>
      <c r="Q44" s="1">
        <v>2103.9799050000001</v>
      </c>
      <c r="R44" s="1">
        <v>799</v>
      </c>
      <c r="S44" s="1">
        <v>1279</v>
      </c>
      <c r="T44" s="1">
        <v>0</v>
      </c>
      <c r="U44" s="1">
        <v>3787.922</v>
      </c>
      <c r="V44" s="1">
        <v>0</v>
      </c>
      <c r="Y44" s="3">
        <v>2007</v>
      </c>
      <c r="Z44">
        <f t="shared" si="32"/>
        <v>60999.999889999992</v>
      </c>
      <c r="AB44">
        <f t="shared" si="33"/>
        <v>3787.922</v>
      </c>
      <c r="AC44">
        <f t="shared" si="34"/>
        <v>2103.9799050000001</v>
      </c>
      <c r="AD44">
        <f t="shared" si="35"/>
        <v>799</v>
      </c>
      <c r="AE44">
        <f t="shared" si="36"/>
        <v>1279</v>
      </c>
      <c r="AF44" s="5">
        <f t="shared" si="17"/>
        <v>39426.664000000004</v>
      </c>
      <c r="AH44">
        <f t="shared" si="18"/>
        <v>57212.077889999993</v>
      </c>
      <c r="AI44">
        <f t="shared" si="19"/>
        <v>55108.097984999993</v>
      </c>
      <c r="AJ44">
        <f t="shared" si="37"/>
        <v>54309.097984999993</v>
      </c>
      <c r="AK44">
        <f t="shared" si="48"/>
        <v>53030.097984999993</v>
      </c>
      <c r="AL44">
        <f t="shared" si="38"/>
        <v>14402.433984999989</v>
      </c>
      <c r="AM44">
        <f t="shared" si="49"/>
        <v>13603.433984999989</v>
      </c>
      <c r="AN44">
        <f t="shared" si="7"/>
        <v>13603.433984999989</v>
      </c>
      <c r="AO44">
        <f t="shared" si="21"/>
        <v>12786.887984999988</v>
      </c>
      <c r="AP44" s="3">
        <v>2008</v>
      </c>
      <c r="AQ44">
        <f t="shared" si="29"/>
        <v>60200.999889999992</v>
      </c>
      <c r="AR44">
        <f t="shared" si="30"/>
        <v>59720.999889999992</v>
      </c>
      <c r="AT44">
        <f t="shared" si="39"/>
        <v>7969.9019050000006</v>
      </c>
      <c r="AU44">
        <f t="shared" si="40"/>
        <v>53030.097984999993</v>
      </c>
      <c r="AW44" s="5">
        <f t="shared" si="41"/>
        <v>47396.565905000003</v>
      </c>
      <c r="AX44" s="5">
        <f t="shared" si="42"/>
        <v>13603.433984999989</v>
      </c>
      <c r="AZ44">
        <f t="shared" si="50"/>
        <v>14882.433984999989</v>
      </c>
      <c r="BD44">
        <f t="shared" si="51"/>
        <v>60200.999889999992</v>
      </c>
      <c r="BF44">
        <f t="shared" si="43"/>
        <v>15681.433984999989</v>
      </c>
      <c r="BJ44">
        <f t="shared" si="44"/>
        <v>48213.111905000005</v>
      </c>
      <c r="BK44">
        <f t="shared" si="45"/>
        <v>12786.887984999987</v>
      </c>
      <c r="BN44">
        <f t="shared" si="46"/>
        <v>47396.565905000003</v>
      </c>
      <c r="BO44">
        <f t="shared" si="47"/>
        <v>13603.433984999989</v>
      </c>
    </row>
    <row r="45" spans="1:67" x14ac:dyDescent="0.3">
      <c r="D45">
        <v>2008</v>
      </c>
      <c r="E45">
        <v>2436.85</v>
      </c>
      <c r="F45">
        <v>0</v>
      </c>
      <c r="G45">
        <v>821.29499999999996</v>
      </c>
      <c r="H45">
        <v>9.9999999292776906E-5</v>
      </c>
      <c r="I45">
        <v>4181.5600299999996</v>
      </c>
      <c r="J45">
        <v>0</v>
      </c>
      <c r="K45">
        <v>8537.4519999999993</v>
      </c>
      <c r="L45">
        <v>148.56200000000001</v>
      </c>
      <c r="M45">
        <v>635.05499999999995</v>
      </c>
      <c r="N45">
        <f t="shared" si="31"/>
        <v>7699.3243999999995</v>
      </c>
      <c r="P45" s="1">
        <v>0</v>
      </c>
      <c r="Q45" s="1">
        <v>2100.1390000000001</v>
      </c>
      <c r="R45" s="1">
        <v>154.54</v>
      </c>
      <c r="S45" s="1">
        <v>2276</v>
      </c>
      <c r="T45" s="1">
        <v>0</v>
      </c>
      <c r="U45" s="1">
        <v>3168.6453999999999</v>
      </c>
      <c r="V45" s="1">
        <v>0</v>
      </c>
      <c r="Y45" s="3">
        <v>2008</v>
      </c>
      <c r="Z45">
        <f t="shared" si="32"/>
        <v>24460.098529999996</v>
      </c>
      <c r="AB45">
        <f t="shared" si="33"/>
        <v>3168.6453999999999</v>
      </c>
      <c r="AC45">
        <f t="shared" si="34"/>
        <v>2100.1390000000001</v>
      </c>
      <c r="AD45">
        <f t="shared" si="35"/>
        <v>154.54</v>
      </c>
      <c r="AE45">
        <f t="shared" si="36"/>
        <v>2276</v>
      </c>
      <c r="AF45" s="5">
        <f t="shared" si="17"/>
        <v>4181.5601299999989</v>
      </c>
      <c r="AH45">
        <f t="shared" si="18"/>
        <v>21291.453129999994</v>
      </c>
      <c r="AI45">
        <f t="shared" si="19"/>
        <v>19191.314129999995</v>
      </c>
      <c r="AJ45">
        <f t="shared" si="37"/>
        <v>19036.774129999994</v>
      </c>
      <c r="AK45">
        <f t="shared" si="48"/>
        <v>16760.774129999994</v>
      </c>
      <c r="AL45">
        <f t="shared" si="38"/>
        <v>12733.753999999997</v>
      </c>
      <c r="AM45">
        <f t="shared" si="49"/>
        <v>12579.213999999996</v>
      </c>
      <c r="AN45">
        <f t="shared" si="7"/>
        <v>12579.213999999996</v>
      </c>
      <c r="AO45">
        <f t="shared" si="21"/>
        <v>11757.918999999996</v>
      </c>
      <c r="AP45" s="3">
        <v>2009</v>
      </c>
      <c r="AQ45">
        <f t="shared" si="29"/>
        <v>24305.558529999995</v>
      </c>
      <c r="AR45">
        <f t="shared" si="30"/>
        <v>22184.098529999996</v>
      </c>
      <c r="AT45">
        <f t="shared" si="39"/>
        <v>7699.3243999999995</v>
      </c>
      <c r="AU45">
        <f t="shared" si="40"/>
        <v>16760.774129999994</v>
      </c>
      <c r="AW45" s="5">
        <f t="shared" si="41"/>
        <v>11880.884529999999</v>
      </c>
      <c r="AX45" s="5">
        <f t="shared" si="42"/>
        <v>12579.213999999996</v>
      </c>
      <c r="AZ45">
        <f t="shared" si="50"/>
        <v>14855.213999999996</v>
      </c>
      <c r="BD45">
        <f t="shared" si="51"/>
        <v>24305.558529999995</v>
      </c>
      <c r="BF45">
        <f t="shared" si="43"/>
        <v>15009.753999999997</v>
      </c>
      <c r="BJ45">
        <f t="shared" si="44"/>
        <v>12702.179529999999</v>
      </c>
      <c r="BK45">
        <f t="shared" si="45"/>
        <v>11757.918999999996</v>
      </c>
      <c r="BN45">
        <f t="shared" si="46"/>
        <v>11880.884529999999</v>
      </c>
      <c r="BO45">
        <f t="shared" si="47"/>
        <v>12579.213999999996</v>
      </c>
    </row>
    <row r="46" spans="1:67" x14ac:dyDescent="0.3">
      <c r="D46">
        <v>2009</v>
      </c>
      <c r="E46">
        <v>1372.759225</v>
      </c>
      <c r="F46">
        <v>0</v>
      </c>
      <c r="G46">
        <v>609.42999999999995</v>
      </c>
      <c r="H46">
        <v>0</v>
      </c>
      <c r="I46">
        <v>0</v>
      </c>
      <c r="J46">
        <v>4084.6529999999998</v>
      </c>
      <c r="K46">
        <v>6755.2453999999998</v>
      </c>
      <c r="L46">
        <v>143.94049999999999</v>
      </c>
      <c r="M46">
        <v>771.76539000000002</v>
      </c>
      <c r="N46">
        <f t="shared" si="31"/>
        <v>6080.0649300000005</v>
      </c>
      <c r="P46" s="1">
        <v>0</v>
      </c>
      <c r="Q46" s="1">
        <v>993.27593000000002</v>
      </c>
      <c r="R46" s="1">
        <v>54.430999999999997</v>
      </c>
      <c r="S46" s="1">
        <v>1868</v>
      </c>
      <c r="T46" s="1">
        <v>0</v>
      </c>
      <c r="U46" s="1">
        <v>3164.3580000000002</v>
      </c>
      <c r="V46" s="1">
        <v>0</v>
      </c>
      <c r="Y46" s="3">
        <v>2009</v>
      </c>
      <c r="Z46">
        <f t="shared" si="32"/>
        <v>19817.858445000002</v>
      </c>
      <c r="AB46">
        <f t="shared" si="33"/>
        <v>3164.3580000000002</v>
      </c>
      <c r="AC46">
        <f t="shared" si="34"/>
        <v>993.27593000000002</v>
      </c>
      <c r="AD46">
        <f t="shared" si="35"/>
        <v>54.430999999999997</v>
      </c>
      <c r="AE46">
        <f t="shared" si="36"/>
        <v>1868</v>
      </c>
      <c r="AF46" s="5">
        <f t="shared" si="17"/>
        <v>4084.6529999999998</v>
      </c>
      <c r="AH46">
        <f t="shared" si="18"/>
        <v>16653.500445000001</v>
      </c>
      <c r="AI46">
        <f t="shared" si="19"/>
        <v>15660.224515000002</v>
      </c>
      <c r="AJ46">
        <f t="shared" si="37"/>
        <v>15605.793515000001</v>
      </c>
      <c r="AK46">
        <f t="shared" si="48"/>
        <v>13737.793515000001</v>
      </c>
      <c r="AL46">
        <f t="shared" si="38"/>
        <v>9707.5715150000015</v>
      </c>
      <c r="AM46">
        <f t="shared" si="49"/>
        <v>9653.140515000001</v>
      </c>
      <c r="AN46">
        <f t="shared" si="7"/>
        <v>9653.140515000001</v>
      </c>
      <c r="AO46">
        <f t="shared" si="21"/>
        <v>9043.7105150000007</v>
      </c>
      <c r="AP46" s="3">
        <v>2010</v>
      </c>
      <c r="AQ46">
        <f t="shared" si="29"/>
        <v>19763.427445000001</v>
      </c>
      <c r="AR46">
        <f t="shared" si="30"/>
        <v>17949.858445000002</v>
      </c>
      <c r="AT46">
        <f t="shared" si="39"/>
        <v>6080.0649300000005</v>
      </c>
      <c r="AU46">
        <f t="shared" si="40"/>
        <v>13737.793515000001</v>
      </c>
      <c r="AW46" s="5">
        <f t="shared" si="41"/>
        <v>10164.717930000001</v>
      </c>
      <c r="AX46" s="5">
        <f t="shared" si="42"/>
        <v>9653.140515000001</v>
      </c>
      <c r="AZ46">
        <f t="shared" si="50"/>
        <v>11521.140515000001</v>
      </c>
      <c r="BD46">
        <f t="shared" si="51"/>
        <v>19763.427445000001</v>
      </c>
      <c r="BF46">
        <f t="shared" si="43"/>
        <v>11575.571515000001</v>
      </c>
      <c r="BJ46">
        <f t="shared" si="44"/>
        <v>10774.147930000001</v>
      </c>
      <c r="BK46">
        <f t="shared" si="45"/>
        <v>9043.7105150000007</v>
      </c>
      <c r="BN46">
        <f t="shared" si="46"/>
        <v>10164.717930000001</v>
      </c>
      <c r="BO46">
        <f t="shared" si="47"/>
        <v>9653.140515000001</v>
      </c>
    </row>
    <row r="47" spans="1:67" x14ac:dyDescent="0.3">
      <c r="D47">
        <v>2010</v>
      </c>
      <c r="E47">
        <v>1280.32294</v>
      </c>
      <c r="F47">
        <v>0</v>
      </c>
      <c r="G47">
        <v>369.53899999999999</v>
      </c>
      <c r="H47">
        <v>0</v>
      </c>
      <c r="I47">
        <v>0</v>
      </c>
      <c r="J47">
        <v>2349.25119</v>
      </c>
      <c r="K47">
        <v>2267.4000999999998</v>
      </c>
      <c r="L47">
        <v>280.8347</v>
      </c>
      <c r="M47">
        <v>730.08551999999997</v>
      </c>
      <c r="N47">
        <f t="shared" si="31"/>
        <v>4060.6032599999999</v>
      </c>
      <c r="P47" s="1">
        <v>0</v>
      </c>
      <c r="Q47" s="1">
        <v>612.84450000000004</v>
      </c>
      <c r="R47" s="1">
        <v>0</v>
      </c>
      <c r="S47" s="1">
        <v>0</v>
      </c>
      <c r="T47" s="1">
        <v>1155.28576</v>
      </c>
      <c r="U47" s="1">
        <v>2292.473</v>
      </c>
      <c r="V47" s="1">
        <v>0</v>
      </c>
      <c r="Y47" s="3">
        <v>2010</v>
      </c>
      <c r="Z47">
        <f t="shared" si="32"/>
        <v>11338.03671</v>
      </c>
      <c r="AB47">
        <f t="shared" si="33"/>
        <v>2292.473</v>
      </c>
      <c r="AC47">
        <f t="shared" si="34"/>
        <v>612.84450000000004</v>
      </c>
      <c r="AD47">
        <f t="shared" si="35"/>
        <v>0</v>
      </c>
      <c r="AE47">
        <f t="shared" si="36"/>
        <v>1155.28576</v>
      </c>
      <c r="AF47" s="5">
        <f t="shared" si="17"/>
        <v>2349.25119</v>
      </c>
      <c r="AH47">
        <f t="shared" si="18"/>
        <v>9045.5637100000004</v>
      </c>
      <c r="AI47">
        <f t="shared" si="19"/>
        <v>8432.7192100000011</v>
      </c>
      <c r="AJ47">
        <f t="shared" si="37"/>
        <v>8432.7192100000011</v>
      </c>
      <c r="AK47">
        <f t="shared" si="48"/>
        <v>7277.4334500000014</v>
      </c>
      <c r="AL47">
        <f t="shared" si="38"/>
        <v>4928.1822600000014</v>
      </c>
      <c r="AM47">
        <f t="shared" si="49"/>
        <v>4928.1822600000014</v>
      </c>
      <c r="AN47">
        <f t="shared" si="7"/>
        <v>4928.1822600000014</v>
      </c>
      <c r="AO47">
        <f t="shared" si="21"/>
        <v>4558.6432600000016</v>
      </c>
      <c r="AP47" s="3">
        <v>2011</v>
      </c>
      <c r="AQ47">
        <f t="shared" si="29"/>
        <v>11338.03671</v>
      </c>
      <c r="AR47">
        <f t="shared" si="30"/>
        <v>10182.75095</v>
      </c>
      <c r="AT47">
        <f t="shared" si="39"/>
        <v>4060.6032599999999</v>
      </c>
      <c r="AU47">
        <f t="shared" si="40"/>
        <v>7277.4334500000014</v>
      </c>
      <c r="AW47" s="5">
        <f t="shared" si="41"/>
        <v>6409.8544499999998</v>
      </c>
      <c r="AX47" s="5">
        <f t="shared" si="42"/>
        <v>4928.1822600000014</v>
      </c>
      <c r="AZ47">
        <f t="shared" si="50"/>
        <v>6083.4680200000012</v>
      </c>
      <c r="BD47">
        <f t="shared" si="51"/>
        <v>11338.03671</v>
      </c>
      <c r="BF47">
        <f t="shared" si="43"/>
        <v>6083.4680200000012</v>
      </c>
      <c r="BJ47">
        <f t="shared" si="44"/>
        <v>6779.3934499999996</v>
      </c>
      <c r="BK47">
        <f t="shared" si="45"/>
        <v>4558.6432600000007</v>
      </c>
      <c r="BN47">
        <f t="shared" si="46"/>
        <v>6409.8544499999998</v>
      </c>
      <c r="BO47">
        <f t="shared" si="47"/>
        <v>4928.1822600000005</v>
      </c>
    </row>
    <row r="48" spans="1:67" x14ac:dyDescent="0.3">
      <c r="D48">
        <v>2011</v>
      </c>
      <c r="E48">
        <v>997.74770999999998</v>
      </c>
      <c r="F48">
        <v>0</v>
      </c>
      <c r="G48">
        <v>366.005</v>
      </c>
      <c r="H48">
        <v>0</v>
      </c>
      <c r="I48">
        <v>0</v>
      </c>
      <c r="J48">
        <v>1554.68686</v>
      </c>
      <c r="K48">
        <v>2385.7152700000001</v>
      </c>
      <c r="L48">
        <v>164.74719999999999</v>
      </c>
      <c r="M48">
        <v>536.13955999999996</v>
      </c>
      <c r="N48">
        <f t="shared" si="31"/>
        <v>3769.0165000000002</v>
      </c>
      <c r="P48" s="1">
        <v>0</v>
      </c>
      <c r="Q48" s="1">
        <v>543.3655</v>
      </c>
      <c r="R48" s="1">
        <v>0</v>
      </c>
      <c r="S48" s="1">
        <v>0</v>
      </c>
      <c r="T48" s="1">
        <v>1088.8240000000001</v>
      </c>
      <c r="U48" s="1">
        <v>2136.8270000000002</v>
      </c>
      <c r="V48" s="1">
        <v>0</v>
      </c>
      <c r="Y48" s="3">
        <v>2011</v>
      </c>
      <c r="Z48">
        <f t="shared" si="32"/>
        <v>9774.0581000000002</v>
      </c>
      <c r="AB48">
        <f t="shared" si="33"/>
        <v>2136.8270000000002</v>
      </c>
      <c r="AC48">
        <f t="shared" si="34"/>
        <v>543.3655</v>
      </c>
      <c r="AD48">
        <f t="shared" si="35"/>
        <v>0</v>
      </c>
      <c r="AE48">
        <f t="shared" si="36"/>
        <v>1088.8240000000001</v>
      </c>
      <c r="AF48" s="5">
        <f t="shared" si="17"/>
        <v>1554.68686</v>
      </c>
      <c r="AH48">
        <f t="shared" si="18"/>
        <v>7637.2311</v>
      </c>
      <c r="AI48">
        <f t="shared" si="19"/>
        <v>7093.8656000000001</v>
      </c>
      <c r="AJ48">
        <f t="shared" si="37"/>
        <v>7093.8656000000001</v>
      </c>
      <c r="AK48">
        <f t="shared" si="48"/>
        <v>6005.0416000000005</v>
      </c>
      <c r="AL48">
        <f t="shared" si="38"/>
        <v>4450.3547400000007</v>
      </c>
      <c r="AM48">
        <f t="shared" si="49"/>
        <v>4450.3547400000007</v>
      </c>
      <c r="AN48">
        <f t="shared" si="7"/>
        <v>4450.3547400000007</v>
      </c>
      <c r="AO48">
        <f t="shared" si="21"/>
        <v>4084.3497400000006</v>
      </c>
      <c r="AP48" s="3">
        <v>2012</v>
      </c>
      <c r="AQ48">
        <f t="shared" si="29"/>
        <v>9774.0581000000002</v>
      </c>
      <c r="AR48">
        <f t="shared" si="30"/>
        <v>8685.2340999999997</v>
      </c>
      <c r="AT48">
        <f t="shared" si="39"/>
        <v>3769.0165000000002</v>
      </c>
      <c r="AU48">
        <f t="shared" si="40"/>
        <v>6005.0416000000005</v>
      </c>
      <c r="AW48" s="5">
        <f t="shared" si="41"/>
        <v>5323.7033600000004</v>
      </c>
      <c r="AX48" s="5">
        <f t="shared" si="42"/>
        <v>4450.3547400000007</v>
      </c>
      <c r="AZ48">
        <f t="shared" si="50"/>
        <v>5539.1787400000003</v>
      </c>
      <c r="BD48">
        <f t="shared" si="51"/>
        <v>9774.0581000000002</v>
      </c>
      <c r="BF48">
        <f t="shared" si="43"/>
        <v>5539.1787400000003</v>
      </c>
      <c r="BJ48">
        <f t="shared" si="44"/>
        <v>5689.7083600000005</v>
      </c>
      <c r="BK48">
        <f t="shared" si="45"/>
        <v>4084.3497399999997</v>
      </c>
      <c r="BN48">
        <f t="shared" si="46"/>
        <v>5323.7033600000004</v>
      </c>
      <c r="BO48">
        <f t="shared" si="47"/>
        <v>4450.3547399999998</v>
      </c>
    </row>
    <row r="49" spans="4:67" x14ac:dyDescent="0.3">
      <c r="D49">
        <v>2012</v>
      </c>
      <c r="E49">
        <v>632.75777200000005</v>
      </c>
      <c r="F49">
        <v>0</v>
      </c>
      <c r="G49">
        <v>366.779</v>
      </c>
      <c r="H49">
        <v>0</v>
      </c>
      <c r="I49">
        <v>0</v>
      </c>
      <c r="J49">
        <v>1711.5207</v>
      </c>
      <c r="K49">
        <v>4104.9066999999995</v>
      </c>
      <c r="L49">
        <v>125.2239</v>
      </c>
      <c r="M49">
        <v>369.76618999999999</v>
      </c>
      <c r="N49">
        <f t="shared" si="31"/>
        <v>3623.2094999999999</v>
      </c>
      <c r="P49" s="1">
        <v>0</v>
      </c>
      <c r="Q49" s="1">
        <v>219.25049999999999</v>
      </c>
      <c r="R49" s="1">
        <v>0</v>
      </c>
      <c r="S49" s="1">
        <v>0</v>
      </c>
      <c r="T49" s="1">
        <v>1092.5989999999999</v>
      </c>
      <c r="U49" s="1">
        <v>0</v>
      </c>
      <c r="V49" s="1">
        <v>2311.36</v>
      </c>
      <c r="Y49" s="3">
        <v>2012</v>
      </c>
      <c r="Z49">
        <f t="shared" si="32"/>
        <v>10934.163762</v>
      </c>
      <c r="AB49">
        <f t="shared" si="33"/>
        <v>2311.36</v>
      </c>
      <c r="AC49">
        <f t="shared" si="34"/>
        <v>219.25049999999999</v>
      </c>
      <c r="AD49">
        <f t="shared" si="35"/>
        <v>0</v>
      </c>
      <c r="AE49">
        <f t="shared" si="36"/>
        <v>1092.5989999999999</v>
      </c>
      <c r="AF49" s="5">
        <f t="shared" si="17"/>
        <v>1711.5207</v>
      </c>
      <c r="AH49">
        <f t="shared" si="18"/>
        <v>8622.8037619999996</v>
      </c>
      <c r="AI49">
        <f t="shared" si="19"/>
        <v>8403.5532619999994</v>
      </c>
      <c r="AJ49">
        <f t="shared" si="37"/>
        <v>8403.5532619999994</v>
      </c>
      <c r="AK49">
        <f t="shared" si="48"/>
        <v>7310.9542619999993</v>
      </c>
      <c r="AL49">
        <f t="shared" si="38"/>
        <v>5599.4335619999993</v>
      </c>
      <c r="AM49">
        <f t="shared" si="49"/>
        <v>5599.4335619999993</v>
      </c>
      <c r="AN49">
        <f t="shared" si="7"/>
        <v>5599.4335619999993</v>
      </c>
      <c r="AO49">
        <f t="shared" si="21"/>
        <v>5232.6545619999997</v>
      </c>
      <c r="AP49" s="3">
        <v>2013</v>
      </c>
      <c r="AQ49">
        <f t="shared" si="29"/>
        <v>10934.163762</v>
      </c>
      <c r="AR49">
        <f t="shared" si="30"/>
        <v>9841.564762</v>
      </c>
      <c r="AT49">
        <f t="shared" si="39"/>
        <v>3623.2094999999999</v>
      </c>
      <c r="AU49">
        <f t="shared" si="40"/>
        <v>7310.9542619999993</v>
      </c>
      <c r="AW49" s="5">
        <f t="shared" si="41"/>
        <v>5334.7302</v>
      </c>
      <c r="AX49" s="5">
        <f t="shared" si="42"/>
        <v>5599.4335619999993</v>
      </c>
      <c r="AZ49">
        <f t="shared" si="50"/>
        <v>6692.0325619999994</v>
      </c>
      <c r="BD49">
        <f t="shared" si="51"/>
        <v>10934.163762</v>
      </c>
      <c r="BF49">
        <f t="shared" si="43"/>
        <v>6692.0325619999994</v>
      </c>
      <c r="BJ49">
        <f t="shared" si="44"/>
        <v>5701.5092000000004</v>
      </c>
      <c r="BK49">
        <f t="shared" si="45"/>
        <v>5232.6545619999997</v>
      </c>
      <c r="BN49">
        <f t="shared" si="46"/>
        <v>5334.7302</v>
      </c>
      <c r="BO49">
        <f t="shared" si="47"/>
        <v>5599.4335620000002</v>
      </c>
    </row>
    <row r="50" spans="4:67" x14ac:dyDescent="0.3">
      <c r="D50">
        <v>2013</v>
      </c>
      <c r="E50">
        <v>643.39882499999999</v>
      </c>
      <c r="F50">
        <v>0.13</v>
      </c>
      <c r="G50">
        <v>380.32499999999999</v>
      </c>
      <c r="H50">
        <v>0</v>
      </c>
      <c r="I50">
        <v>0</v>
      </c>
      <c r="J50">
        <v>2857.3049999999998</v>
      </c>
      <c r="K50">
        <v>4755.6137200000003</v>
      </c>
      <c r="L50">
        <v>222.1121</v>
      </c>
      <c r="M50">
        <v>618.00018999999998</v>
      </c>
      <c r="N50">
        <f t="shared" si="31"/>
        <v>3766.3050000000003</v>
      </c>
      <c r="P50" s="1">
        <v>0</v>
      </c>
      <c r="Q50" s="1">
        <v>73.700999999999993</v>
      </c>
      <c r="R50" s="1">
        <v>0</v>
      </c>
      <c r="S50" s="1">
        <v>0</v>
      </c>
      <c r="T50" s="1">
        <v>1128.9670000000001</v>
      </c>
      <c r="U50" s="1">
        <v>0</v>
      </c>
      <c r="V50" s="1">
        <v>2563.6370000000002</v>
      </c>
      <c r="Y50" s="3">
        <v>2013</v>
      </c>
      <c r="Z50">
        <f t="shared" si="32"/>
        <v>13243.189835000001</v>
      </c>
      <c r="AB50">
        <f t="shared" si="33"/>
        <v>2563.6370000000002</v>
      </c>
      <c r="AC50">
        <f t="shared" si="34"/>
        <v>73.700999999999993</v>
      </c>
      <c r="AD50">
        <f t="shared" si="35"/>
        <v>0</v>
      </c>
      <c r="AE50">
        <f t="shared" si="36"/>
        <v>1128.9670000000001</v>
      </c>
      <c r="AF50" s="5">
        <f t="shared" si="17"/>
        <v>2857.3049999999998</v>
      </c>
      <c r="AH50">
        <f t="shared" si="18"/>
        <v>10679.552835</v>
      </c>
      <c r="AI50">
        <f t="shared" si="19"/>
        <v>10605.851835000001</v>
      </c>
      <c r="AJ50">
        <f t="shared" si="37"/>
        <v>10605.851835000001</v>
      </c>
      <c r="AK50">
        <f t="shared" si="48"/>
        <v>9476.8848350000007</v>
      </c>
      <c r="AL50">
        <f t="shared" si="38"/>
        <v>6619.5798350000005</v>
      </c>
      <c r="AM50">
        <f t="shared" si="49"/>
        <v>6619.5798350000005</v>
      </c>
      <c r="AN50">
        <f>AM50</f>
        <v>6619.5798350000005</v>
      </c>
      <c r="AO50">
        <f t="shared" si="21"/>
        <v>6239.2548350000006</v>
      </c>
      <c r="AP50" s="3">
        <v>2014</v>
      </c>
      <c r="AQ50">
        <f t="shared" si="29"/>
        <v>13243.189835000001</v>
      </c>
      <c r="AR50">
        <f t="shared" si="30"/>
        <v>12114.222835</v>
      </c>
      <c r="AT50">
        <f t="shared" si="39"/>
        <v>3766.3050000000003</v>
      </c>
      <c r="AU50">
        <f t="shared" si="40"/>
        <v>9476.8848350000007</v>
      </c>
      <c r="AW50" s="5">
        <f t="shared" si="41"/>
        <v>6623.6100000000006</v>
      </c>
      <c r="AX50" s="5">
        <f t="shared" si="42"/>
        <v>6619.5798350000005</v>
      </c>
      <c r="AZ50">
        <f t="shared" si="50"/>
        <v>7748.546835000001</v>
      </c>
      <c r="BD50">
        <f t="shared" si="51"/>
        <v>13243.189835000001</v>
      </c>
      <c r="BF50">
        <f t="shared" si="43"/>
        <v>7748.546835000001</v>
      </c>
      <c r="BJ50">
        <f t="shared" si="44"/>
        <v>7003.9350000000004</v>
      </c>
      <c r="BK50">
        <f t="shared" si="45"/>
        <v>6239.2548350000006</v>
      </c>
      <c r="BN50">
        <f t="shared" si="46"/>
        <v>6623.7400000000007</v>
      </c>
      <c r="BO50">
        <f t="shared" si="47"/>
        <v>6619.4498350000003</v>
      </c>
    </row>
    <row r="51" spans="4:67" x14ac:dyDescent="0.3">
      <c r="D51">
        <v>2014</v>
      </c>
      <c r="E51">
        <v>647.93862000000001</v>
      </c>
      <c r="F51">
        <v>0.115</v>
      </c>
      <c r="G51">
        <v>377.86689999999999</v>
      </c>
      <c r="H51">
        <v>0</v>
      </c>
      <c r="I51">
        <v>0</v>
      </c>
      <c r="J51">
        <v>3065.67182</v>
      </c>
      <c r="K51">
        <v>4751.4707600000002</v>
      </c>
      <c r="L51">
        <v>231.76079999999999</v>
      </c>
      <c r="M51">
        <v>673.00454999999999</v>
      </c>
      <c r="N51">
        <f t="shared" si="31"/>
        <v>3512.7044000000001</v>
      </c>
      <c r="P51" s="1">
        <v>0</v>
      </c>
      <c r="Q51" s="1">
        <v>2.2957999999999998</v>
      </c>
      <c r="R51" s="1">
        <v>0</v>
      </c>
      <c r="S51" s="1">
        <v>0</v>
      </c>
      <c r="T51" s="1">
        <v>1134.4739999999999</v>
      </c>
      <c r="U51" s="1">
        <v>0</v>
      </c>
      <c r="V51" s="1">
        <v>2375.9346</v>
      </c>
      <c r="Y51" s="3">
        <v>2014</v>
      </c>
      <c r="Z51">
        <f t="shared" si="32"/>
        <v>13260.53285</v>
      </c>
      <c r="AB51">
        <f t="shared" si="33"/>
        <v>2375.9346</v>
      </c>
      <c r="AC51">
        <f t="shared" si="34"/>
        <v>2.2957999999999998</v>
      </c>
      <c r="AD51">
        <f t="shared" si="35"/>
        <v>0</v>
      </c>
      <c r="AE51">
        <f t="shared" si="36"/>
        <v>1134.4739999999999</v>
      </c>
      <c r="AF51" s="5">
        <f t="shared" si="17"/>
        <v>3065.67182</v>
      </c>
      <c r="AH51">
        <f t="shared" si="18"/>
        <v>10884.598249999999</v>
      </c>
      <c r="AI51">
        <f t="shared" si="19"/>
        <v>10882.302449999999</v>
      </c>
      <c r="AJ51">
        <f t="shared" si="37"/>
        <v>10882.302449999999</v>
      </c>
      <c r="AK51">
        <f t="shared" si="48"/>
        <v>9747.8284499999991</v>
      </c>
      <c r="AL51">
        <f t="shared" si="38"/>
        <v>6682.1566299999995</v>
      </c>
      <c r="AM51">
        <f t="shared" si="49"/>
        <v>6682.1566299999995</v>
      </c>
      <c r="AN51">
        <f>AM51</f>
        <v>6682.1566299999995</v>
      </c>
      <c r="AO51">
        <f t="shared" si="21"/>
        <v>6304.2897299999995</v>
      </c>
      <c r="AP51" s="3">
        <v>2015</v>
      </c>
      <c r="AQ51">
        <f t="shared" si="29"/>
        <v>13260.53285</v>
      </c>
      <c r="AR51">
        <f t="shared" si="30"/>
        <v>12126.058849999999</v>
      </c>
      <c r="AT51">
        <f t="shared" si="39"/>
        <v>3512.7044000000001</v>
      </c>
      <c r="AU51">
        <f t="shared" si="40"/>
        <v>9747.8284499999991</v>
      </c>
      <c r="AW51" s="5">
        <f t="shared" si="41"/>
        <v>6578.3762200000001</v>
      </c>
      <c r="AX51" s="5">
        <f t="shared" si="42"/>
        <v>6682.1566299999995</v>
      </c>
      <c r="AZ51">
        <f t="shared" si="50"/>
        <v>7816.6306299999997</v>
      </c>
      <c r="BD51">
        <f t="shared" si="51"/>
        <v>13260.53285</v>
      </c>
      <c r="BF51">
        <f t="shared" si="43"/>
        <v>7816.6306299999997</v>
      </c>
      <c r="BJ51">
        <f t="shared" si="44"/>
        <v>6956.2431200000001</v>
      </c>
      <c r="BK51">
        <f t="shared" si="45"/>
        <v>6304.2897299999995</v>
      </c>
      <c r="BN51">
        <f t="shared" si="46"/>
        <v>6578.4912199999999</v>
      </c>
      <c r="BO51">
        <f t="shared" si="47"/>
        <v>6682.0416299999997</v>
      </c>
    </row>
    <row r="52" spans="4:67" x14ac:dyDescent="0.3">
      <c r="D52">
        <v>2015</v>
      </c>
      <c r="E52">
        <v>865.00073599999996</v>
      </c>
      <c r="F52">
        <v>0</v>
      </c>
      <c r="G52">
        <v>437.73599999999999</v>
      </c>
      <c r="H52">
        <v>0</v>
      </c>
      <c r="I52">
        <v>0</v>
      </c>
      <c r="J52">
        <v>3467.5590000000002</v>
      </c>
      <c r="K52">
        <v>6088.9239699999998</v>
      </c>
      <c r="L52">
        <v>192.01669999999999</v>
      </c>
      <c r="M52">
        <v>829.34230300000002</v>
      </c>
      <c r="N52">
        <f t="shared" si="31"/>
        <v>4332.9399400000002</v>
      </c>
      <c r="P52" s="1">
        <v>0</v>
      </c>
      <c r="Q52" s="1">
        <v>41.768000000000001</v>
      </c>
      <c r="R52" s="1">
        <v>0</v>
      </c>
      <c r="S52" s="1">
        <v>0</v>
      </c>
      <c r="T52" s="1">
        <v>1385.8624400000001</v>
      </c>
      <c r="U52" s="1">
        <v>0</v>
      </c>
      <c r="V52" s="1">
        <v>2905.3094999999998</v>
      </c>
      <c r="Y52" s="3">
        <v>2015</v>
      </c>
      <c r="Z52">
        <f t="shared" si="32"/>
        <v>16213.518649</v>
      </c>
      <c r="AB52">
        <f t="shared" si="33"/>
        <v>2905.3094999999998</v>
      </c>
      <c r="AC52">
        <f t="shared" si="34"/>
        <v>41.768000000000001</v>
      </c>
      <c r="AD52">
        <f t="shared" si="35"/>
        <v>0</v>
      </c>
      <c r="AE52">
        <f t="shared" si="36"/>
        <v>1385.8624400000001</v>
      </c>
      <c r="AF52" s="5">
        <f t="shared" si="17"/>
        <v>3467.5590000000002</v>
      </c>
      <c r="AH52">
        <f t="shared" si="18"/>
        <v>13308.209149</v>
      </c>
      <c r="AI52">
        <f t="shared" si="19"/>
        <v>13266.441149</v>
      </c>
      <c r="AJ52">
        <f t="shared" si="37"/>
        <v>13266.441149</v>
      </c>
      <c r="AK52">
        <f t="shared" si="48"/>
        <v>11880.578708999999</v>
      </c>
      <c r="AL52">
        <f t="shared" si="38"/>
        <v>8413.0197090000001</v>
      </c>
      <c r="AM52">
        <f t="shared" si="49"/>
        <v>8413.0197090000001</v>
      </c>
      <c r="AN52">
        <f t="shared" ref="AN52:AN57" si="52">AM52-F52</f>
        <v>8413.0197090000001</v>
      </c>
      <c r="AO52">
        <f t="shared" si="21"/>
        <v>7975.2837090000003</v>
      </c>
      <c r="AP52" s="3">
        <v>2016</v>
      </c>
      <c r="AQ52">
        <f t="shared" si="29"/>
        <v>16213.518649</v>
      </c>
      <c r="AR52">
        <f t="shared" si="30"/>
        <v>14827.656208999999</v>
      </c>
      <c r="AT52">
        <f t="shared" si="39"/>
        <v>4332.9399400000002</v>
      </c>
      <c r="AU52">
        <f t="shared" si="40"/>
        <v>11880.578708999999</v>
      </c>
      <c r="AW52" s="5">
        <f t="shared" si="41"/>
        <v>7800.4989400000004</v>
      </c>
      <c r="AX52" s="5">
        <f t="shared" si="42"/>
        <v>8413.0197090000001</v>
      </c>
      <c r="AZ52">
        <f t="shared" si="50"/>
        <v>9798.8821490000009</v>
      </c>
      <c r="BD52">
        <f t="shared" si="51"/>
        <v>16213.518649</v>
      </c>
      <c r="BF52">
        <f t="shared" si="43"/>
        <v>9798.8821490000009</v>
      </c>
      <c r="BJ52">
        <f t="shared" si="44"/>
        <v>8238.2349400000003</v>
      </c>
      <c r="BK52">
        <f t="shared" si="45"/>
        <v>7975.2837089999994</v>
      </c>
      <c r="BN52">
        <f t="shared" si="46"/>
        <v>7800.4989400000004</v>
      </c>
      <c r="BO52">
        <f t="shared" si="47"/>
        <v>8413.0197090000001</v>
      </c>
    </row>
    <row r="53" spans="4:67" x14ac:dyDescent="0.3">
      <c r="D53">
        <v>2016</v>
      </c>
      <c r="E53">
        <v>1774.2058999999999</v>
      </c>
      <c r="F53">
        <v>41.738</v>
      </c>
      <c r="G53">
        <v>436.06853999999998</v>
      </c>
      <c r="H53">
        <v>0</v>
      </c>
      <c r="I53">
        <v>0</v>
      </c>
      <c r="J53">
        <v>3714.5331000000001</v>
      </c>
      <c r="K53">
        <v>7198.2000040000003</v>
      </c>
      <c r="L53">
        <v>0.22120000000000001</v>
      </c>
      <c r="M53">
        <v>963.57577000000003</v>
      </c>
      <c r="N53">
        <f t="shared" si="31"/>
        <v>5046.09184</v>
      </c>
      <c r="P53" s="1">
        <v>0</v>
      </c>
      <c r="Q53" s="1">
        <v>752.23800000000006</v>
      </c>
      <c r="R53" s="1">
        <v>0</v>
      </c>
      <c r="S53" s="1">
        <v>0</v>
      </c>
      <c r="T53" s="1">
        <v>1577.93524</v>
      </c>
      <c r="U53" s="1">
        <v>0</v>
      </c>
      <c r="V53" s="1">
        <v>2715.9186</v>
      </c>
      <c r="Y53" s="3">
        <v>2016</v>
      </c>
      <c r="Z53">
        <f t="shared" si="32"/>
        <v>19174.634354000002</v>
      </c>
      <c r="AB53">
        <f t="shared" si="33"/>
        <v>2715.9186</v>
      </c>
      <c r="AC53">
        <f t="shared" si="34"/>
        <v>752.23800000000006</v>
      </c>
      <c r="AD53">
        <f t="shared" si="35"/>
        <v>0</v>
      </c>
      <c r="AE53">
        <f t="shared" si="36"/>
        <v>1577.93524</v>
      </c>
      <c r="AF53" s="5">
        <f t="shared" si="17"/>
        <v>3714.5331000000001</v>
      </c>
      <c r="AH53">
        <f t="shared" si="18"/>
        <v>16458.715754000001</v>
      </c>
      <c r="AI53">
        <f t="shared" si="19"/>
        <v>15706.477754000001</v>
      </c>
      <c r="AJ53">
        <f t="shared" si="37"/>
        <v>15706.477754000001</v>
      </c>
      <c r="AK53">
        <f t="shared" si="48"/>
        <v>14128.542514000001</v>
      </c>
      <c r="AL53">
        <f t="shared" si="38"/>
        <v>10414.009414</v>
      </c>
      <c r="AM53">
        <f t="shared" si="49"/>
        <v>10414.009414</v>
      </c>
      <c r="AN53">
        <f t="shared" si="52"/>
        <v>10372.271414000001</v>
      </c>
      <c r="AO53">
        <f t="shared" si="21"/>
        <v>9977.9408739999999</v>
      </c>
      <c r="AP53" s="3">
        <v>2017</v>
      </c>
      <c r="AQ53">
        <f t="shared" si="29"/>
        <v>19174.634354000002</v>
      </c>
      <c r="AR53">
        <f t="shared" si="30"/>
        <v>17596.699114000003</v>
      </c>
      <c r="AT53">
        <f t="shared" si="39"/>
        <v>5046.09184</v>
      </c>
      <c r="AU53">
        <f t="shared" si="40"/>
        <v>14128.542514000001</v>
      </c>
      <c r="AW53" s="5">
        <f t="shared" si="41"/>
        <v>8760.6249399999997</v>
      </c>
      <c r="AX53" s="5">
        <f t="shared" si="42"/>
        <v>10414.009414</v>
      </c>
      <c r="AZ53">
        <f t="shared" si="50"/>
        <v>11991.944654000001</v>
      </c>
      <c r="BD53">
        <f t="shared" si="51"/>
        <v>19174.634354000002</v>
      </c>
      <c r="BF53">
        <f t="shared" si="43"/>
        <v>11991.944654000001</v>
      </c>
      <c r="BJ53">
        <f t="shared" si="44"/>
        <v>9196.6934799999999</v>
      </c>
      <c r="BK53">
        <f t="shared" si="45"/>
        <v>9977.9408740000017</v>
      </c>
      <c r="BN53">
        <f t="shared" si="46"/>
        <v>8802.3629399999991</v>
      </c>
      <c r="BO53">
        <f t="shared" si="47"/>
        <v>10372.271414000003</v>
      </c>
    </row>
    <row r="54" spans="4:67" x14ac:dyDescent="0.3">
      <c r="D54">
        <v>2017</v>
      </c>
      <c r="E54">
        <v>1486.896324</v>
      </c>
      <c r="F54">
        <v>47.14</v>
      </c>
      <c r="G54">
        <v>586.63412000000005</v>
      </c>
      <c r="H54">
        <v>0</v>
      </c>
      <c r="I54">
        <v>0</v>
      </c>
      <c r="J54">
        <v>4842.848</v>
      </c>
      <c r="K54">
        <v>9075.3654000000006</v>
      </c>
      <c r="L54">
        <v>271.50697700000001</v>
      </c>
      <c r="M54">
        <v>1214.7346299999999</v>
      </c>
      <c r="N54">
        <f t="shared" si="31"/>
        <v>6140.2306090000002</v>
      </c>
      <c r="P54" s="1">
        <v>0</v>
      </c>
      <c r="Q54" s="1">
        <v>867.17380000000003</v>
      </c>
      <c r="R54" s="1">
        <v>0</v>
      </c>
      <c r="S54" s="1">
        <v>0</v>
      </c>
      <c r="T54" s="1">
        <v>1910.609809</v>
      </c>
      <c r="U54" s="1">
        <v>0</v>
      </c>
      <c r="V54" s="1">
        <v>3362.4470000000001</v>
      </c>
      <c r="Y54" s="3">
        <v>2017</v>
      </c>
      <c r="Z54">
        <f t="shared" si="32"/>
        <v>23665.356059999998</v>
      </c>
      <c r="AB54">
        <f t="shared" si="33"/>
        <v>3362.4470000000001</v>
      </c>
      <c r="AC54">
        <f t="shared" si="34"/>
        <v>867.17380000000003</v>
      </c>
      <c r="AD54">
        <f t="shared" si="35"/>
        <v>0</v>
      </c>
      <c r="AE54">
        <f t="shared" si="36"/>
        <v>1910.609809</v>
      </c>
      <c r="AF54" s="5">
        <f t="shared" si="17"/>
        <v>4842.848</v>
      </c>
      <c r="AH54">
        <f t="shared" si="18"/>
        <v>20302.909059999998</v>
      </c>
      <c r="AI54">
        <f t="shared" si="19"/>
        <v>19435.735259999998</v>
      </c>
      <c r="AJ54">
        <f t="shared" si="37"/>
        <v>19435.735259999998</v>
      </c>
      <c r="AK54">
        <f t="shared" si="48"/>
        <v>17525.125450999996</v>
      </c>
      <c r="AL54">
        <f t="shared" si="38"/>
        <v>12682.277450999998</v>
      </c>
      <c r="AM54">
        <f t="shared" si="49"/>
        <v>12682.277450999996</v>
      </c>
      <c r="AN54">
        <f t="shared" si="52"/>
        <v>12635.137450999997</v>
      </c>
      <c r="AO54">
        <f t="shared" si="21"/>
        <v>12095.643330999996</v>
      </c>
      <c r="AP54" s="3">
        <v>2018</v>
      </c>
      <c r="AQ54">
        <f t="shared" si="29"/>
        <v>23665.356059999998</v>
      </c>
      <c r="AR54">
        <f t="shared" si="30"/>
        <v>21754.746250999997</v>
      </c>
      <c r="AT54">
        <f t="shared" si="39"/>
        <v>6140.2306090000002</v>
      </c>
      <c r="AU54">
        <f t="shared" si="40"/>
        <v>17525.125450999996</v>
      </c>
      <c r="AW54" s="5">
        <f t="shared" si="41"/>
        <v>10983.078609</v>
      </c>
      <c r="AX54" s="5">
        <f t="shared" si="42"/>
        <v>12682.277450999996</v>
      </c>
      <c r="AZ54">
        <f t="shared" si="50"/>
        <v>14592.887259999998</v>
      </c>
      <c r="BD54">
        <f t="shared" si="51"/>
        <v>23665.356059999998</v>
      </c>
      <c r="BF54">
        <f t="shared" si="43"/>
        <v>14592.887259999998</v>
      </c>
      <c r="BJ54">
        <f t="shared" si="44"/>
        <v>11569.712729000001</v>
      </c>
      <c r="BK54">
        <f t="shared" si="45"/>
        <v>12095.643330999997</v>
      </c>
      <c r="BN54">
        <f t="shared" si="46"/>
        <v>11030.218609</v>
      </c>
      <c r="BO54">
        <f t="shared" si="47"/>
        <v>12635.137450999999</v>
      </c>
    </row>
    <row r="55" spans="4:67" x14ac:dyDescent="0.3">
      <c r="D55">
        <v>2018</v>
      </c>
      <c r="E55">
        <v>1985.6222949999999</v>
      </c>
      <c r="F55">
        <v>10.507999999999999</v>
      </c>
      <c r="G55">
        <v>678.70025999999996</v>
      </c>
      <c r="H55">
        <v>0</v>
      </c>
      <c r="I55">
        <v>0</v>
      </c>
      <c r="J55">
        <v>6362.3724000000002</v>
      </c>
      <c r="K55">
        <v>10093.654595</v>
      </c>
      <c r="L55">
        <v>300.19397199999997</v>
      </c>
      <c r="M55">
        <v>1611.431765</v>
      </c>
      <c r="N55">
        <f t="shared" si="31"/>
        <v>6739.187414</v>
      </c>
      <c r="P55" s="1">
        <v>0</v>
      </c>
      <c r="Q55" s="1">
        <v>211.06951000000001</v>
      </c>
      <c r="R55" s="1">
        <v>0</v>
      </c>
      <c r="S55" s="1">
        <v>0</v>
      </c>
      <c r="T55" s="1">
        <v>2269.7607939999998</v>
      </c>
      <c r="U55" s="1">
        <v>0</v>
      </c>
      <c r="V55" s="1">
        <v>4258.3571099999999</v>
      </c>
      <c r="Y55" s="3">
        <v>2018</v>
      </c>
      <c r="Z55">
        <f t="shared" si="32"/>
        <v>27781.670701000003</v>
      </c>
      <c r="AB55">
        <f t="shared" si="33"/>
        <v>4258.3571099999999</v>
      </c>
      <c r="AC55">
        <f t="shared" si="34"/>
        <v>211.06951000000001</v>
      </c>
      <c r="AD55">
        <f t="shared" si="35"/>
        <v>0</v>
      </c>
      <c r="AE55">
        <f t="shared" si="36"/>
        <v>2269.7607939999998</v>
      </c>
      <c r="AF55" s="5">
        <f t="shared" si="17"/>
        <v>6362.3724000000002</v>
      </c>
      <c r="AH55">
        <f t="shared" si="18"/>
        <v>23523.313591000002</v>
      </c>
      <c r="AI55">
        <f t="shared" si="19"/>
        <v>23312.244081000001</v>
      </c>
      <c r="AJ55">
        <f t="shared" si="37"/>
        <v>23312.244081000001</v>
      </c>
      <c r="AK55">
        <f t="shared" si="48"/>
        <v>21042.483287000003</v>
      </c>
      <c r="AL55">
        <f t="shared" si="38"/>
        <v>14680.110887000001</v>
      </c>
      <c r="AM55">
        <f t="shared" si="49"/>
        <v>14680.110887000003</v>
      </c>
      <c r="AN55">
        <f t="shared" si="52"/>
        <v>14669.602887000003</v>
      </c>
      <c r="AO55">
        <f t="shared" si="21"/>
        <v>14001.410627000003</v>
      </c>
      <c r="AP55" s="3">
        <v>2019</v>
      </c>
      <c r="AQ55">
        <f t="shared" si="29"/>
        <v>27781.670701000003</v>
      </c>
      <c r="AR55">
        <f t="shared" si="30"/>
        <v>25511.909907000001</v>
      </c>
      <c r="AT55">
        <f t="shared" si="39"/>
        <v>6739.187414</v>
      </c>
      <c r="AU55">
        <f t="shared" si="40"/>
        <v>21042.483287000003</v>
      </c>
      <c r="AW55" s="5">
        <f t="shared" si="41"/>
        <v>13101.559814</v>
      </c>
      <c r="AX55" s="5">
        <f t="shared" si="42"/>
        <v>14680.110887000003</v>
      </c>
      <c r="AZ55">
        <f t="shared" si="50"/>
        <v>16949.871681000001</v>
      </c>
      <c r="BD55">
        <f t="shared" si="51"/>
        <v>27781.670701000003</v>
      </c>
      <c r="BF55">
        <f t="shared" si="43"/>
        <v>16949.871681000001</v>
      </c>
      <c r="BJ55">
        <f t="shared" si="44"/>
        <v>13780.260074</v>
      </c>
      <c r="BK55">
        <f t="shared" si="45"/>
        <v>14001.410627000003</v>
      </c>
      <c r="BN55">
        <f t="shared" si="46"/>
        <v>13112.067814</v>
      </c>
      <c r="BO55">
        <f t="shared" si="47"/>
        <v>14669.602887000003</v>
      </c>
    </row>
    <row r="56" spans="4:67" x14ac:dyDescent="0.3">
      <c r="D56">
        <v>2019</v>
      </c>
      <c r="E56">
        <v>2098.1461979999999</v>
      </c>
      <c r="F56">
        <v>47.530999999999999</v>
      </c>
      <c r="G56">
        <v>750.94100000000003</v>
      </c>
      <c r="H56">
        <v>0</v>
      </c>
      <c r="I56">
        <v>0</v>
      </c>
      <c r="J56">
        <v>6831.1310830000002</v>
      </c>
      <c r="K56">
        <v>11944.60982</v>
      </c>
      <c r="L56">
        <v>353.01009800000003</v>
      </c>
      <c r="M56">
        <v>1771.8570400000001</v>
      </c>
      <c r="N56">
        <f t="shared" si="31"/>
        <v>7336.7519759999996</v>
      </c>
      <c r="P56" s="1">
        <v>0</v>
      </c>
      <c r="Q56" s="1">
        <v>219.10454999999999</v>
      </c>
      <c r="R56" s="1">
        <v>0</v>
      </c>
      <c r="S56" s="1">
        <v>0</v>
      </c>
      <c r="T56" s="1">
        <v>2523.7316449999998</v>
      </c>
      <c r="U56" s="1">
        <v>0</v>
      </c>
      <c r="V56" s="1">
        <v>4593.9157809999997</v>
      </c>
      <c r="Y56" s="3">
        <v>2019</v>
      </c>
      <c r="Z56">
        <f t="shared" si="32"/>
        <v>31133.978214999999</v>
      </c>
      <c r="AB56">
        <f t="shared" si="33"/>
        <v>4593.9157809999997</v>
      </c>
      <c r="AC56">
        <f t="shared" si="34"/>
        <v>219.10454999999999</v>
      </c>
      <c r="AD56">
        <f t="shared" si="35"/>
        <v>0</v>
      </c>
      <c r="AE56">
        <f t="shared" si="36"/>
        <v>2523.7316449999998</v>
      </c>
      <c r="AF56" s="5">
        <f t="shared" si="17"/>
        <v>6831.1310830000002</v>
      </c>
      <c r="AH56">
        <f t="shared" si="18"/>
        <v>26540.062433999999</v>
      </c>
      <c r="AI56">
        <f t="shared" si="19"/>
        <v>26320.957883999999</v>
      </c>
      <c r="AJ56">
        <f t="shared" si="37"/>
        <v>26320.957883999999</v>
      </c>
      <c r="AK56">
        <f t="shared" si="48"/>
        <v>23797.226239</v>
      </c>
      <c r="AL56">
        <f t="shared" si="38"/>
        <v>16966.095155999999</v>
      </c>
      <c r="AM56">
        <f t="shared" si="49"/>
        <v>16966.095155999999</v>
      </c>
      <c r="AN56">
        <f t="shared" si="52"/>
        <v>16918.564156</v>
      </c>
      <c r="AO56">
        <f t="shared" si="21"/>
        <v>16215.154155999999</v>
      </c>
      <c r="AP56" s="3">
        <v>2020</v>
      </c>
      <c r="AQ56">
        <f t="shared" si="29"/>
        <v>31133.978214999999</v>
      </c>
      <c r="AR56">
        <f t="shared" si="30"/>
        <v>28610.246569999999</v>
      </c>
      <c r="AT56">
        <f t="shared" si="39"/>
        <v>7336.7519759999996</v>
      </c>
      <c r="AU56">
        <f t="shared" si="40"/>
        <v>23797.226239</v>
      </c>
      <c r="AW56" s="5">
        <f t="shared" si="41"/>
        <v>14167.883059</v>
      </c>
      <c r="AX56" s="5">
        <f t="shared" si="42"/>
        <v>16966.095155999999</v>
      </c>
      <c r="AZ56">
        <f t="shared" si="50"/>
        <v>19489.826800999999</v>
      </c>
      <c r="BD56">
        <f t="shared" si="51"/>
        <v>31133.978214999999</v>
      </c>
      <c r="BF56">
        <f t="shared" si="43"/>
        <v>19489.826800999999</v>
      </c>
      <c r="BJ56">
        <f t="shared" si="44"/>
        <v>14918.824059</v>
      </c>
      <c r="BK56">
        <f t="shared" si="45"/>
        <v>16215.154155999999</v>
      </c>
      <c r="BN56">
        <f t="shared" si="46"/>
        <v>14215.414059000001</v>
      </c>
      <c r="BO56">
        <f t="shared" si="47"/>
        <v>16918.564156</v>
      </c>
    </row>
    <row r="57" spans="4:67" x14ac:dyDescent="0.3">
      <c r="D57">
        <v>2020</v>
      </c>
      <c r="E57">
        <v>2363.2973999999999</v>
      </c>
      <c r="F57">
        <v>189.482</v>
      </c>
      <c r="G57">
        <v>829.06913299999997</v>
      </c>
      <c r="H57">
        <v>0</v>
      </c>
      <c r="I57">
        <v>0</v>
      </c>
      <c r="J57">
        <v>7262.8904990000001</v>
      </c>
      <c r="K57">
        <v>12785.129352</v>
      </c>
      <c r="L57">
        <v>360.26136100000002</v>
      </c>
      <c r="M57">
        <v>2434.2824030000002</v>
      </c>
      <c r="N57">
        <f t="shared" si="31"/>
        <v>8807.9018510000005</v>
      </c>
      <c r="P57" s="1">
        <v>0</v>
      </c>
      <c r="Q57" s="1">
        <v>135.23390000000001</v>
      </c>
      <c r="R57" s="1">
        <v>0</v>
      </c>
      <c r="S57" s="1">
        <v>0</v>
      </c>
      <c r="T57" s="1">
        <v>2781.6308610000001</v>
      </c>
      <c r="U57" s="1">
        <v>0</v>
      </c>
      <c r="V57" s="1">
        <v>5891.0370899999998</v>
      </c>
      <c r="Y57" s="3">
        <v>2020</v>
      </c>
      <c r="Z57">
        <f t="shared" si="32"/>
        <v>35032.313999000005</v>
      </c>
      <c r="AB57">
        <f t="shared" si="33"/>
        <v>5891.0370899999998</v>
      </c>
      <c r="AC57">
        <f t="shared" si="34"/>
        <v>135.23390000000001</v>
      </c>
      <c r="AD57">
        <f t="shared" si="35"/>
        <v>0</v>
      </c>
      <c r="AE57">
        <f t="shared" si="36"/>
        <v>2781.6308610000001</v>
      </c>
      <c r="AF57" s="5">
        <f t="shared" si="17"/>
        <v>7262.8904990000001</v>
      </c>
      <c r="AH57">
        <f t="shared" si="18"/>
        <v>29141.276909000007</v>
      </c>
      <c r="AI57">
        <f t="shared" si="19"/>
        <v>29006.043009000008</v>
      </c>
      <c r="AJ57">
        <f t="shared" si="37"/>
        <v>29006.043009000008</v>
      </c>
      <c r="AK57">
        <f t="shared" si="48"/>
        <v>26224.412148000007</v>
      </c>
      <c r="AL57">
        <f t="shared" si="38"/>
        <v>18961.521649000006</v>
      </c>
      <c r="AM57">
        <f t="shared" si="49"/>
        <v>18961.521649000006</v>
      </c>
      <c r="AN57">
        <f t="shared" si="52"/>
        <v>18772.039649000006</v>
      </c>
      <c r="AO57">
        <f t="shared" si="21"/>
        <v>18132.452516000005</v>
      </c>
      <c r="AQ57">
        <f t="shared" si="29"/>
        <v>35032.313999000005</v>
      </c>
      <c r="AR57">
        <f t="shared" si="30"/>
        <v>32250.683138000004</v>
      </c>
      <c r="AT57">
        <f t="shared" si="39"/>
        <v>8807.9018510000005</v>
      </c>
      <c r="AU57">
        <f t="shared" si="40"/>
        <v>26224.412148000007</v>
      </c>
      <c r="AW57" s="5">
        <f t="shared" si="41"/>
        <v>16070.79235</v>
      </c>
      <c r="AX57" s="5">
        <f t="shared" si="42"/>
        <v>18961.521649000006</v>
      </c>
      <c r="AZ57">
        <f t="shared" si="50"/>
        <v>21743.152510000007</v>
      </c>
      <c r="BD57">
        <f t="shared" si="51"/>
        <v>35032.313999000005</v>
      </c>
      <c r="BF57">
        <f t="shared" si="43"/>
        <v>21743.152510000007</v>
      </c>
      <c r="BJ57">
        <f t="shared" si="44"/>
        <v>16899.861483000001</v>
      </c>
      <c r="BK57">
        <f t="shared" si="45"/>
        <v>18132.452516000005</v>
      </c>
      <c r="BN57">
        <f t="shared" si="46"/>
        <v>16260.27435</v>
      </c>
      <c r="BO57">
        <f t="shared" si="47"/>
        <v>18772.039649000006</v>
      </c>
    </row>
    <row r="58" spans="4:67" x14ac:dyDescent="0.3">
      <c r="Y58" s="4" t="s">
        <v>33</v>
      </c>
      <c r="Z58" s="4">
        <f t="shared" ref="Z58:AM58" si="53">SUM(Z5:Z57)</f>
        <v>1463379.1143309998</v>
      </c>
      <c r="AA58" s="4">
        <f t="shared" si="53"/>
        <v>0</v>
      </c>
      <c r="AB58" s="4">
        <f t="shared" si="53"/>
        <v>122869.984881</v>
      </c>
      <c r="AC58" s="4">
        <f t="shared" si="53"/>
        <v>90678.335281000036</v>
      </c>
      <c r="AD58" s="4">
        <f t="shared" si="53"/>
        <v>53230.970999999998</v>
      </c>
      <c r="AE58" s="4">
        <f t="shared" si="53"/>
        <v>56414.680548999997</v>
      </c>
      <c r="AF58" s="5">
        <f t="shared" si="53"/>
        <v>447673.71878199995</v>
      </c>
      <c r="AG58" s="4">
        <f t="shared" si="53"/>
        <v>0</v>
      </c>
      <c r="AH58" s="4"/>
      <c r="AI58" s="4"/>
      <c r="AJ58" s="4">
        <f t="shared" si="53"/>
        <v>1200447.8231690004</v>
      </c>
      <c r="AK58" s="4">
        <f t="shared" si="53"/>
        <v>1140377.1426200003</v>
      </c>
      <c r="AL58" s="4">
        <f t="shared" si="53"/>
        <v>745742.39483799972</v>
      </c>
      <c r="AM58" s="4">
        <f t="shared" si="53"/>
        <v>692703.42383799981</v>
      </c>
      <c r="AN58" s="4"/>
      <c r="AO58" s="4"/>
      <c r="AP58" s="4"/>
      <c r="AQ58" s="4"/>
      <c r="AR58" s="4"/>
      <c r="AS58" s="4"/>
      <c r="AT58" s="4">
        <f>SUM(AT5:AT57)</f>
        <v>323193.97171100002</v>
      </c>
      <c r="AU58" s="4">
        <f>SUM(AU5:AU57)</f>
        <v>1140377.1426200003</v>
      </c>
      <c r="AV58" s="4"/>
      <c r="AW58" s="5">
        <f>SUM(AW5:AW57)</f>
        <v>770867.69049299997</v>
      </c>
      <c r="AX58" s="5">
        <f>SUM(AX5:AX57)</f>
        <v>692703.42383799981</v>
      </c>
      <c r="AY58" s="4"/>
      <c r="BI58" t="s">
        <v>58</v>
      </c>
      <c r="BJ58">
        <f>SUM(BJ5:BJ57)</f>
        <v>795917.37544600002</v>
      </c>
      <c r="BK58">
        <f>SUM(BK5:BK57)</f>
        <v>667461.738885</v>
      </c>
      <c r="BN58">
        <f t="shared" ref="BN58:BO58" si="54">SUM(BN5:BN57)</f>
        <v>778977.72449299984</v>
      </c>
      <c r="BO58">
        <f t="shared" si="54"/>
        <v>684401.38983799994</v>
      </c>
    </row>
    <row r="61" spans="4:67" ht="43.2" x14ac:dyDescent="0.3">
      <c r="Y61" s="6" t="s">
        <v>46</v>
      </c>
      <c r="Z61" t="s">
        <v>51</v>
      </c>
      <c r="AB61" s="6" t="s">
        <v>46</v>
      </c>
      <c r="AC61" t="s">
        <v>51</v>
      </c>
    </row>
    <row r="62" spans="4:67" x14ac:dyDescent="0.3">
      <c r="X62" t="s">
        <v>47</v>
      </c>
      <c r="Y62" s="7">
        <f>AB58/Z58</f>
        <v>8.3963194279406808E-2</v>
      </c>
      <c r="Z62" s="7">
        <f>1-Y62</f>
        <v>0.91603680572059321</v>
      </c>
      <c r="AA62" t="s">
        <v>48</v>
      </c>
      <c r="AB62">
        <v>0.145928227395555</v>
      </c>
      <c r="AC62">
        <v>0.854071772604445</v>
      </c>
    </row>
    <row r="63" spans="4:67" x14ac:dyDescent="0.3">
      <c r="X63" t="s">
        <v>48</v>
      </c>
      <c r="Y63" s="7">
        <f>(AB58+AC58)/Z58</f>
        <v>0.145928227395555</v>
      </c>
      <c r="Z63" s="7">
        <f t="shared" ref="Z63:Z66" si="55">1-Y63</f>
        <v>0.854071772604445</v>
      </c>
    </row>
    <row r="64" spans="4:67" x14ac:dyDescent="0.3">
      <c r="X64" t="s">
        <v>49</v>
      </c>
      <c r="Y64" s="7">
        <f>(AB58+AC58+AD58)/Z58</f>
        <v>0.18230360714418231</v>
      </c>
      <c r="Z64" s="7">
        <f t="shared" si="55"/>
        <v>0.81769639285581763</v>
      </c>
      <c r="AL64" t="s">
        <v>63</v>
      </c>
      <c r="AM64" t="s">
        <v>35</v>
      </c>
    </row>
    <row r="65" spans="24:39" x14ac:dyDescent="0.3">
      <c r="X65" t="s">
        <v>50</v>
      </c>
      <c r="Y65" s="7">
        <f>(AB58+AC58+AD58+AE58)/Z58</f>
        <v>0.22085457455688218</v>
      </c>
      <c r="Z65" s="7">
        <f t="shared" si="55"/>
        <v>0.77914542544311782</v>
      </c>
      <c r="AL65" s="8">
        <f>AB58</f>
        <v>122869.984881</v>
      </c>
      <c r="AM65" s="8">
        <f t="shared" ref="AM65:AM71" si="56">$Z$58-AL65</f>
        <v>1340509.1294499999</v>
      </c>
    </row>
    <row r="66" spans="24:39" x14ac:dyDescent="0.3">
      <c r="X66" t="s">
        <v>43</v>
      </c>
      <c r="Y66" s="7">
        <f>(AB58+AC58+AD58+AE58+AF58)/Z58</f>
        <v>0.52677237425614809</v>
      </c>
      <c r="Z66" s="7">
        <f t="shared" si="55"/>
        <v>0.47322762574385191</v>
      </c>
      <c r="AL66" t="s">
        <v>64</v>
      </c>
      <c r="AM66" t="s">
        <v>35</v>
      </c>
    </row>
    <row r="67" spans="24:39" x14ac:dyDescent="0.3">
      <c r="AL67" s="8">
        <f>AC58</f>
        <v>90678.335281000036</v>
      </c>
      <c r="AM67" s="8">
        <f t="shared" si="56"/>
        <v>1372700.7790499998</v>
      </c>
    </row>
    <row r="68" spans="24:39" ht="43.2" x14ac:dyDescent="0.3">
      <c r="Y68" s="6" t="s">
        <v>46</v>
      </c>
      <c r="Z68" t="s">
        <v>51</v>
      </c>
      <c r="AB68" t="s">
        <v>62</v>
      </c>
      <c r="AL68" t="s">
        <v>26</v>
      </c>
      <c r="AM68" t="s">
        <v>35</v>
      </c>
    </row>
    <row r="69" spans="24:39" x14ac:dyDescent="0.3">
      <c r="X69" t="s">
        <v>48</v>
      </c>
      <c r="Y69" s="7">
        <v>0.145928227395555</v>
      </c>
      <c r="Z69" s="7">
        <v>0.854071772604445</v>
      </c>
      <c r="AB69">
        <f>(AF58/Z58)</f>
        <v>0.30591779969926591</v>
      </c>
      <c r="AL69" s="8">
        <f>AD58</f>
        <v>53230.970999999998</v>
      </c>
      <c r="AM69" s="8">
        <f t="shared" si="56"/>
        <v>1410148.1433309999</v>
      </c>
    </row>
    <row r="70" spans="24:39" x14ac:dyDescent="0.3">
      <c r="AL70" t="s">
        <v>27</v>
      </c>
      <c r="AM70" t="s">
        <v>35</v>
      </c>
    </row>
    <row r="71" spans="24:39" ht="43.2" x14ac:dyDescent="0.3">
      <c r="Y71" s="6" t="s">
        <v>46</v>
      </c>
      <c r="Z71" t="s">
        <v>51</v>
      </c>
      <c r="AL71" s="8">
        <f>AE58</f>
        <v>56414.680548999997</v>
      </c>
      <c r="AM71" s="8">
        <f t="shared" si="56"/>
        <v>1406964.4337819999</v>
      </c>
    </row>
    <row r="72" spans="24:39" x14ac:dyDescent="0.3">
      <c r="X72" t="s">
        <v>49</v>
      </c>
      <c r="Y72" s="7">
        <v>0.18230360714418231</v>
      </c>
      <c r="Z72" s="7">
        <v>0.81769639285581763</v>
      </c>
      <c r="AL72" t="s">
        <v>65</v>
      </c>
      <c r="AM72" t="s">
        <v>35</v>
      </c>
    </row>
    <row r="73" spans="24:39" x14ac:dyDescent="0.3">
      <c r="AL73" s="8">
        <f>AF58</f>
        <v>447673.71878199995</v>
      </c>
      <c r="AM73" s="8">
        <f>$Z$58-AL73</f>
        <v>1015705.3955489998</v>
      </c>
    </row>
    <row r="74" spans="24:39" ht="43.2" x14ac:dyDescent="0.3">
      <c r="Y74" s="6" t="s">
        <v>46</v>
      </c>
      <c r="Z74" t="s">
        <v>51</v>
      </c>
      <c r="AB74" s="7"/>
      <c r="AL74" t="s">
        <v>66</v>
      </c>
      <c r="AM74">
        <f>AM58</f>
        <v>692703.42383799981</v>
      </c>
    </row>
    <row r="75" spans="24:39" x14ac:dyDescent="0.3">
      <c r="X75" t="s">
        <v>50</v>
      </c>
      <c r="Y75" s="7">
        <v>0.22085457455688218</v>
      </c>
      <c r="Z75" s="7">
        <v>0.77914542544311782</v>
      </c>
    </row>
    <row r="77" spans="24:39" ht="43.2" x14ac:dyDescent="0.3">
      <c r="Y77" s="6" t="s">
        <v>46</v>
      </c>
      <c r="Z77" t="s">
        <v>51</v>
      </c>
    </row>
    <row r="78" spans="24:39" x14ac:dyDescent="0.3">
      <c r="X78" t="s">
        <v>43</v>
      </c>
      <c r="Y78" s="7">
        <v>0.52677237425614809</v>
      </c>
      <c r="Z78" s="7">
        <v>0.47322762574385191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B2D6-C592-4815-8273-393EAF7F9218}">
  <dimension ref="A1"/>
  <sheetViews>
    <sheetView topLeftCell="A10" zoomScaleNormal="100" workbookViewId="0">
      <selection activeCell="E14" sqref="E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Kimoto</dc:creator>
  <cp:lastModifiedBy>Cole Carrano</cp:lastModifiedBy>
  <dcterms:created xsi:type="dcterms:W3CDTF">2022-04-23T17:40:18Z</dcterms:created>
  <dcterms:modified xsi:type="dcterms:W3CDTF">2025-07-09T19:10:13Z</dcterms:modified>
</cp:coreProperties>
</file>