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eedi\Documents\GitHub\math372_project_1\"/>
    </mc:Choice>
  </mc:AlternateContent>
  <bookViews>
    <workbookView xWindow="0" yWindow="0" windowWidth="16380" windowHeight="8190" activeTab="1"/>
  </bookViews>
  <sheets>
    <sheet name="Sensitivity" sheetId="1" r:id="rId1"/>
    <sheet name="PS" sheetId="2" r:id="rId2"/>
    <sheet name="Finite model" sheetId="3" r:id="rId3"/>
  </sheets>
  <definedNames>
    <definedName name="solver_adj" localSheetId="2" hidden="1">'Finite model'!$C$10:$D$12</definedName>
    <definedName name="solver_adj" localSheetId="1">PS!$C$9:$D$11</definedName>
    <definedName name="solver_cvg" localSheetId="2" hidden="1">0.0001</definedName>
    <definedName name="solver_cvg" localSheetId="1">0.0001</definedName>
    <definedName name="solver_drv" localSheetId="2" hidden="1">1</definedName>
    <definedName name="solver_drv" localSheetId="1">1</definedName>
    <definedName name="solver_eng" localSheetId="2" hidden="1">2</definedName>
    <definedName name="solver_eng" localSheetId="1">2</definedName>
    <definedName name="solver_est" localSheetId="2" hidden="1">1</definedName>
    <definedName name="solver_est" localSheetId="1">1</definedName>
    <definedName name="solver_itr" localSheetId="2" hidden="1">2147483647</definedName>
    <definedName name="solver_itr" localSheetId="1">2147483647</definedName>
    <definedName name="solver_lhs1" localSheetId="2" hidden="1">'Finite model'!$C$18</definedName>
    <definedName name="solver_lhs1" localSheetId="1">PS!$C$12</definedName>
    <definedName name="solver_lhs2" localSheetId="2" hidden="1">'Finite model'!$D$2</definedName>
    <definedName name="solver_lhs2" localSheetId="1">PS!$D$12</definedName>
    <definedName name="solver_lhs3" localSheetId="2" hidden="1">'Finite model'!$E$15</definedName>
    <definedName name="solver_lhs3" localSheetId="1">PS!$E$9</definedName>
    <definedName name="solver_lhs4" localSheetId="2" hidden="1">'Finite model'!$E$16</definedName>
    <definedName name="solver_lhs4" localSheetId="1">PS!$E$10</definedName>
    <definedName name="solver_lhs5" localSheetId="2" hidden="1">'Finite model'!$E$17</definedName>
    <definedName name="solver_lhs5" localSheetId="1">PS!$E$11</definedName>
    <definedName name="solver_lhs6" localSheetId="1">PS!$E$9</definedName>
    <definedName name="solver_mip" localSheetId="2" hidden="1">2147483647</definedName>
    <definedName name="solver_mip" localSheetId="1">2147483647</definedName>
    <definedName name="solver_mni" localSheetId="2" hidden="1">30</definedName>
    <definedName name="solver_mni" localSheetId="1">30</definedName>
    <definedName name="solver_mrt" localSheetId="2" hidden="1">0.075</definedName>
    <definedName name="solver_mrt" localSheetId="1">0.075</definedName>
    <definedName name="solver_msl" localSheetId="2" hidden="1">2</definedName>
    <definedName name="solver_msl" localSheetId="1">2</definedName>
    <definedName name="solver_neg" localSheetId="2" hidden="1">1</definedName>
    <definedName name="solver_neg" localSheetId="1">1</definedName>
    <definedName name="solver_nod" localSheetId="2" hidden="1">2147483647</definedName>
    <definedName name="solver_nod" localSheetId="1">2147483647</definedName>
    <definedName name="solver_num" localSheetId="2" hidden="1">5</definedName>
    <definedName name="solver_num" localSheetId="1">5</definedName>
    <definedName name="solver_nwt" localSheetId="2" hidden="1">1</definedName>
    <definedName name="solver_nwt" localSheetId="1">1</definedName>
    <definedName name="solver_opt" localSheetId="2" hidden="1">'Finite model'!$E$19</definedName>
    <definedName name="solver_opt" localSheetId="1">PS!$E$13</definedName>
    <definedName name="solver_pre" localSheetId="2" hidden="1">0.000001</definedName>
    <definedName name="solver_pre" localSheetId="1">0.000001</definedName>
    <definedName name="solver_rbv" localSheetId="2" hidden="1">1</definedName>
    <definedName name="solver_rbv" localSheetId="1">1</definedName>
    <definedName name="solver_rel1" localSheetId="2" hidden="1">2</definedName>
    <definedName name="solver_rel1" localSheetId="1">2</definedName>
    <definedName name="solver_rel2" localSheetId="2" hidden="1">2</definedName>
    <definedName name="solver_rel2" localSheetId="1">2</definedName>
    <definedName name="solver_rel3" localSheetId="2" hidden="1">1</definedName>
    <definedName name="solver_rel3" localSheetId="1">1</definedName>
    <definedName name="solver_rel4" localSheetId="2" hidden="1">1</definedName>
    <definedName name="solver_rel4" localSheetId="1">1</definedName>
    <definedName name="solver_rel5" localSheetId="2" hidden="1">1</definedName>
    <definedName name="solver_rel5" localSheetId="1">1</definedName>
    <definedName name="solver_rel6" localSheetId="1">1</definedName>
    <definedName name="solver_rhs1" localSheetId="2" hidden="1">'Finite model'!$C$2</definedName>
    <definedName name="solver_rhs1" localSheetId="1">PS!$G$12</definedName>
    <definedName name="solver_rhs2" localSheetId="2" hidden="1">'Finite model'!$D$18</definedName>
    <definedName name="solver_rhs2" localSheetId="1">PS!$H$12</definedName>
    <definedName name="solver_rhs3" localSheetId="2" hidden="1">'Finite model'!$E$19</definedName>
    <definedName name="solver_rhs3" localSheetId="1">PS!$F$9</definedName>
    <definedName name="solver_rhs4" localSheetId="2" hidden="1">'Finite model'!$E$19</definedName>
    <definedName name="solver_rhs4" localSheetId="1">PS!$F$10</definedName>
    <definedName name="solver_rhs5" localSheetId="2" hidden="1">'Finite model'!$E$19</definedName>
    <definedName name="solver_rhs5" localSheetId="1">PS!$F$11</definedName>
    <definedName name="solver_rhs6" localSheetId="1">PS!$F$9</definedName>
    <definedName name="solver_rlx" localSheetId="2" hidden="1">2</definedName>
    <definedName name="solver_rlx" localSheetId="1">2</definedName>
    <definedName name="solver_rsd" localSheetId="2" hidden="1">0</definedName>
    <definedName name="solver_rsd" localSheetId="1">0</definedName>
    <definedName name="solver_scl" localSheetId="2" hidden="1">1</definedName>
    <definedName name="solver_scl" localSheetId="1">1</definedName>
    <definedName name="solver_sho" localSheetId="2" hidden="1">2</definedName>
    <definedName name="solver_sho" localSheetId="1">2</definedName>
    <definedName name="solver_ssz" localSheetId="2" hidden="1">100</definedName>
    <definedName name="solver_ssz" localSheetId="1">100</definedName>
    <definedName name="solver_tim" localSheetId="2" hidden="1">2147483647</definedName>
    <definedName name="solver_tim" localSheetId="1">2147483647</definedName>
    <definedName name="solver_tol" localSheetId="2" hidden="1">0.01</definedName>
    <definedName name="solver_tol" localSheetId="1">0.01</definedName>
    <definedName name="solver_typ" localSheetId="2" hidden="1">2</definedName>
    <definedName name="solver_typ" localSheetId="1">2</definedName>
    <definedName name="solver_val" localSheetId="2" hidden="1">0</definedName>
    <definedName name="solver_val" localSheetId="1">0</definedName>
    <definedName name="solver_ver" localSheetId="2" hidden="1">3</definedName>
    <definedName name="solver_ver" localSheetId="1">3</definedName>
  </definedNames>
  <calcPr calcId="152511" iterateDelta="1E-4"/>
</workbook>
</file>

<file path=xl/calcChain.xml><?xml version="1.0" encoding="utf-8"?>
<calcChain xmlns="http://schemas.openxmlformats.org/spreadsheetml/2006/main">
  <c r="I52" i="3" l="1"/>
  <c r="J52" i="3"/>
  <c r="I53" i="3"/>
  <c r="J53" i="3"/>
  <c r="J51" i="3"/>
  <c r="I51" i="3"/>
  <c r="J31" i="3"/>
  <c r="J32" i="3"/>
  <c r="J33" i="3"/>
  <c r="I32" i="3"/>
  <c r="I33" i="3"/>
  <c r="I31" i="3"/>
  <c r="G52" i="3"/>
  <c r="G53" i="3"/>
  <c r="G51" i="3"/>
  <c r="F52" i="3"/>
  <c r="F53" i="3"/>
  <c r="F51" i="3"/>
  <c r="F32" i="3"/>
  <c r="G32" i="3"/>
  <c r="F33" i="3"/>
  <c r="G33" i="3"/>
  <c r="G31" i="3"/>
  <c r="F31" i="3"/>
  <c r="F11" i="3"/>
  <c r="G11" i="3"/>
  <c r="F12" i="3"/>
  <c r="G12" i="3"/>
  <c r="G10" i="3"/>
  <c r="F10" i="3"/>
  <c r="D59" i="3"/>
  <c r="D58" i="3"/>
  <c r="C58" i="3"/>
  <c r="E58" i="3" s="1"/>
  <c r="D57" i="3"/>
  <c r="C57" i="3"/>
  <c r="E57" i="3" s="1"/>
  <c r="E56" i="3"/>
  <c r="E60" i="3" s="1"/>
  <c r="D56" i="3"/>
  <c r="C56" i="3"/>
  <c r="C59" i="3" s="1"/>
  <c r="E38" i="3"/>
  <c r="D38" i="3"/>
  <c r="C38" i="3"/>
  <c r="D37" i="3"/>
  <c r="E37" i="3" s="1"/>
  <c r="C37" i="3"/>
  <c r="D36" i="3"/>
  <c r="D39" i="3" s="1"/>
  <c r="C36" i="3"/>
  <c r="E36" i="3" s="1"/>
  <c r="D16" i="3"/>
  <c r="C15" i="3"/>
  <c r="C16" i="3"/>
  <c r="C17" i="3"/>
  <c r="D17" i="3"/>
  <c r="D15" i="3"/>
  <c r="D12" i="2"/>
  <c r="C12" i="2"/>
  <c r="E11" i="2"/>
  <c r="E10" i="2"/>
  <c r="E9" i="2"/>
  <c r="E40" i="3" l="1"/>
  <c r="C39" i="3"/>
  <c r="D18" i="3"/>
  <c r="E15" i="3"/>
  <c r="E17" i="3"/>
  <c r="E16" i="3"/>
  <c r="C18" i="3"/>
  <c r="E13" i="2"/>
  <c r="F11" i="2" s="1"/>
  <c r="F10" i="2" l="1"/>
  <c r="E19" i="3"/>
  <c r="F9" i="2"/>
</calcChain>
</file>

<file path=xl/sharedStrings.xml><?xml version="1.0" encoding="utf-8"?>
<sst xmlns="http://schemas.openxmlformats.org/spreadsheetml/2006/main" count="141" uniqueCount="68">
  <si>
    <t>Microsoft Excel 14.0 Sensitivity Report</t>
  </si>
  <si>
    <t>Worksheet: [Alternative_Model V1.1 using Excel which has the Sensitivity analysis.xlsx]PS</t>
  </si>
  <si>
    <t>Report Created: 10/18/2013 9:32:51 AM</t>
  </si>
  <si>
    <t>Variable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</si>
  <si>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</si>
  <si>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</si>
  <si>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</si>
  <si>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</si>
  <si>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</si>
  <si>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</si>
  <si>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</si>
  <si>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</si>
  <si>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</si>
  <si>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</si>
  <si>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</si>
  <si>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$C$10:$D$12</t>
  </si>
  <si>
    <t>$C$10</t>
  </si>
  <si>
    <t>Worker 1 Fraction of Policies Processed</t>
  </si>
  <si>
    <t>$D$10</t>
  </si>
  <si>
    <t>Worker 1 Fraction of Claims Processed</t>
  </si>
  <si>
    <t>$C$11</t>
  </si>
  <si>
    <t>Worker 2 Fraction of Policies Processed</t>
  </si>
  <si>
    <t>$D$11</t>
  </si>
  <si>
    <t>Worker 2 Fraction of Claims Processed</t>
  </si>
  <si>
    <t>$C$12</t>
  </si>
  <si>
    <t>Worker 3 Fraction of Policies Processed</t>
  </si>
  <si>
    <t>$D$12</t>
  </si>
  <si>
    <t>Worker 3 Fraction of Claims Processed</t>
  </si>
  <si>
    <t>Constraints</t>
  </si>
  <si>
    <t>Shadow</t>
  </si>
  <si>
    <t>Constraint</t>
  </si>
  <si>
    <t>Price</t>
  </si>
  <si>
    <t>R.H. Side</t>
  </si>
  <si>
    <t>$C$14</t>
  </si>
  <si>
    <t>Fraction of Policies Processed</t>
  </si>
  <si>
    <t>$D$14</t>
  </si>
  <si>
    <t>Fraction of Claims Processed</t>
  </si>
  <si>
    <t>$E$10</t>
  </si>
  <si>
    <t>Worker 1 Processing
Time LHS
(min)</t>
  </si>
  <si>
    <t>$E$11</t>
  </si>
  <si>
    <t>Worker 2 Processing
Time LHS
(min)</t>
  </si>
  <si>
    <t>$E$12</t>
  </si>
  <si>
    <t>Worker 3 Processing
Time LHS
(min)</t>
  </si>
  <si>
    <t>Efficiency of Workers</t>
  </si>
  <si>
    <t>Processing Time per Policy
(min)</t>
  </si>
  <si>
    <t>Processing Time per Claim
(min)</t>
  </si>
  <si>
    <t>Worker 1</t>
  </si>
  <si>
    <t>Worker 2</t>
  </si>
  <si>
    <t>Worker 3</t>
  </si>
  <si>
    <t>Decision Variables</t>
  </si>
  <si>
    <t>Number of Policies Processed</t>
  </si>
  <si>
    <t>Number of Claims Processed</t>
  </si>
  <si>
    <t>Decision Variables: Number of Tasks Processed</t>
  </si>
  <si>
    <t>Objective function, total time, t (min)</t>
  </si>
  <si>
    <t>Total</t>
  </si>
  <si>
    <t>Total Employee's Processing Time 
(min)</t>
  </si>
  <si>
    <t>Claims</t>
  </si>
  <si>
    <t>New Policies</t>
  </si>
  <si>
    <t>Number of Tasks</t>
  </si>
  <si>
    <t>Processing Time
(min)</t>
  </si>
  <si>
    <r>
      <t xml:space="preserve">Employee's Processing </t>
    </r>
    <r>
      <rPr>
        <i/>
        <sz val="11"/>
        <color rgb="FF000000"/>
        <rFont val="Calibri"/>
        <family val="2"/>
      </rPr>
      <t xml:space="preserve">"Time" </t>
    </r>
  </si>
  <si>
    <r>
      <t xml:space="preserve">Objective function </t>
    </r>
    <r>
      <rPr>
        <i/>
        <sz val="11"/>
        <color rgb="FF000000"/>
        <rFont val="Calibri"/>
        <family val="2"/>
      </rPr>
      <t>t</t>
    </r>
  </si>
  <si>
    <r>
      <t xml:space="preserve">Total Processing
</t>
    </r>
    <r>
      <rPr>
        <i/>
        <sz val="11"/>
        <color rgb="FF000000"/>
        <rFont val="Calibri"/>
        <family val="2"/>
      </rPr>
      <t>"Total Time"</t>
    </r>
  </si>
  <si>
    <t>Employee 1</t>
  </si>
  <si>
    <t>Employee 2</t>
  </si>
  <si>
    <t>Employee 3</t>
  </si>
  <si>
    <t>Percent of Policies Processed</t>
  </si>
  <si>
    <t>Percent of Claims 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</si>
</sst>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00%"/>
  </numFmts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1"/>
      <color rgb="FF000080"/>
      <name val="Calibri"/>
      <family val="2"/>
      <charset val="1"/>
    </font>
    <font>
      <b/>
      <sz val="11"/>
      <name val="Calibri"/>
      <family val="2"/>
      <charset val="1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ck">
        <color rgb="FF808080"/>
      </top>
      <bottom/>
      <diagonal/>
    </border>
    <border>
      <left/>
      <right/>
      <top/>
      <bottom style="thick">
        <color rgb="FF808080"/>
      </bottom>
      <diagonal/>
    </border>
    <border>
      <left/>
      <right/>
      <top style="medium">
        <color rgb="FF808080"/>
      </top>
      <bottom/>
      <diagonal/>
    </border>
    <border>
      <left/>
      <right/>
      <top style="medium">
        <color rgb="FF808080"/>
      </top>
      <bottom style="thick">
        <color rgb="FF80808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Border="1" applyAlignment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9" fontId="1" fillId="0" borderId="0" xfId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2" fontId="1" fillId="0" borderId="16" xfId="1" applyNumberFormat="1" applyBorder="1" applyAlignment="1">
      <alignment horizontal="center" vertical="center"/>
    </xf>
    <xf numFmtId="172" fontId="1" fillId="0" borderId="7" xfId="1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1" fillId="0" borderId="5" xfId="1" applyBorder="1" applyAlignment="1">
      <alignment horizontal="center" vertical="center"/>
    </xf>
    <xf numFmtId="9" fontId="1" fillId="0" borderId="6" xfId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536"/>
  <sheetViews>
    <sheetView showGridLines="0" zoomScaleNormal="100" workbookViewId="0">
      <selection activeCell="J21" sqref="J21"/>
    </sheetView>
  </sheetViews>
  <sheetFormatPr defaultRowHeight="15" outlineLevelRow="1" x14ac:dyDescent="0.25"/>
  <cols>
    <col min="1" max="1" width="2.28515625"/>
    <col min="2" max="2" width="6.28515625"/>
    <col min="3" max="3" width="41.5703125"/>
    <col min="4" max="4" width="12"/>
    <col min="5" max="5" width="12.7109375"/>
    <col min="6" max="6" width="10.85546875"/>
    <col min="7" max="8" width="12"/>
    <col min="9" max="1025" width="8.5703125"/>
  </cols>
  <sheetData>
    <row r="1" spans="1:8" ht="15" customHeight="1" x14ac:dyDescent="0.25">
      <c r="A1" s="1" t="s">
        <v>0</v>
      </c>
    </row>
    <row r="2" spans="1:8" ht="15" customHeight="1" x14ac:dyDescent="0.25">
      <c r="A2" s="1" t="s">
        <v>1</v>
      </c>
    </row>
    <row r="3" spans="1:8" ht="15" customHeight="1" x14ac:dyDescent="0.25">
      <c r="A3" s="1" t="s">
        <v>2</v>
      </c>
    </row>
    <row r="4" spans="1:8" ht="15" customHeight="1" x14ac:dyDescent="0.25"/>
    <row r="5" spans="1:8" ht="15" customHeight="1" x14ac:dyDescent="0.25"/>
    <row r="6" spans="1:8" ht="15.75" customHeight="1" x14ac:dyDescent="0.25">
      <c r="A6" t="s">
        <v>3</v>
      </c>
    </row>
    <row r="7" spans="1:8" ht="15" customHeight="1" x14ac:dyDescent="0.25">
      <c r="B7" s="2"/>
      <c r="C7" s="2"/>
      <c r="D7" s="2" t="s">
        <v>4</v>
      </c>
      <c r="E7" s="2" t="s">
        <v>5</v>
      </c>
      <c r="F7" s="2" t="s">
        <v>6</v>
      </c>
      <c r="G7" s="2" t="s">
        <v>7</v>
      </c>
      <c r="H7" s="2" t="s">
        <v>7</v>
      </c>
    </row>
    <row r="8" spans="1:8" ht="15.75" customHeight="1" x14ac:dyDescent="0.25"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</row>
    <row r="9" spans="1:8" ht="15" customHeight="1" x14ac:dyDescent="0.25">
      <c r="B9" s="4" t="s">
        <v>15</v>
      </c>
      <c r="C9" s="5"/>
      <c r="D9" s="5"/>
      <c r="E9" s="5"/>
      <c r="F9" s="5"/>
      <c r="G9" s="5"/>
      <c r="H9" s="5"/>
    </row>
    <row r="10" spans="1:8" ht="15" hidden="1" customHeight="1" outlineLevel="1" x14ac:dyDescent="0.25">
      <c r="B10" s="6" t="s">
        <v>16</v>
      </c>
      <c r="C10" s="6" t="s">
        <v>17</v>
      </c>
      <c r="D10" s="6">
        <v>0.99402985074626904</v>
      </c>
      <c r="E10" s="6">
        <v>0</v>
      </c>
      <c r="F10" s="6">
        <v>10</v>
      </c>
      <c r="G10" s="6">
        <v>2.3746701846965701</v>
      </c>
      <c r="H10" s="6">
        <v>9.9999999999999805</v>
      </c>
    </row>
    <row r="11" spans="1:8" ht="15" hidden="1" customHeight="1" outlineLevel="1" x14ac:dyDescent="0.25">
      <c r="B11" s="6" t="s">
        <v>18</v>
      </c>
      <c r="C11" s="6" t="s">
        <v>19</v>
      </c>
      <c r="D11" s="6">
        <v>0</v>
      </c>
      <c r="E11" s="6">
        <v>5.3731343283582103</v>
      </c>
      <c r="F11" s="6">
        <v>28</v>
      </c>
      <c r="G11" s="6">
        <v>1E+30</v>
      </c>
      <c r="H11" s="6">
        <v>5.3731343283582103</v>
      </c>
    </row>
    <row r="12" spans="1:8" ht="15" hidden="1" customHeight="1" outlineLevel="1" x14ac:dyDescent="0.25">
      <c r="B12" s="6" t="s">
        <v>20</v>
      </c>
      <c r="C12" s="6" t="s">
        <v>21</v>
      </c>
      <c r="D12" s="6">
        <v>5.9701492537313199E-3</v>
      </c>
      <c r="E12" s="6">
        <v>0</v>
      </c>
      <c r="F12" s="6">
        <v>0</v>
      </c>
      <c r="G12" s="6">
        <v>0.233236151603499</v>
      </c>
      <c r="H12" s="6">
        <v>2.3746701846965701</v>
      </c>
    </row>
    <row r="13" spans="1:8" ht="15" hidden="1" customHeight="1" outlineLevel="1" x14ac:dyDescent="0.25">
      <c r="B13" s="6" t="s">
        <v>22</v>
      </c>
      <c r="C13" s="6" t="s">
        <v>23</v>
      </c>
      <c r="D13" s="6">
        <v>0.44776119402985098</v>
      </c>
      <c r="E13" s="6">
        <v>0</v>
      </c>
      <c r="F13" s="6">
        <v>0</v>
      </c>
      <c r="G13" s="6">
        <v>4.1379310344827598</v>
      </c>
      <c r="H13" s="6">
        <v>0.336842105263159</v>
      </c>
    </row>
    <row r="14" spans="1:8" ht="15" hidden="1" customHeight="1" outlineLevel="1" x14ac:dyDescent="0.25">
      <c r="B14" s="6" t="s">
        <v>24</v>
      </c>
      <c r="C14" s="6" t="s">
        <v>25</v>
      </c>
      <c r="D14" s="6">
        <v>0</v>
      </c>
      <c r="E14" s="6">
        <v>0.238805970149254</v>
      </c>
      <c r="F14" s="6">
        <v>0</v>
      </c>
      <c r="G14" s="6">
        <v>1E+30</v>
      </c>
      <c r="H14" s="6">
        <v>0.238805970149254</v>
      </c>
    </row>
    <row r="15" spans="1:8" ht="15.75" hidden="1" customHeight="1" outlineLevel="1" x14ac:dyDescent="0.25">
      <c r="B15" s="7" t="s">
        <v>26</v>
      </c>
      <c r="C15" s="7" t="s">
        <v>27</v>
      </c>
      <c r="D15" s="7">
        <v>0.55223880597014896</v>
      </c>
      <c r="E15" s="7">
        <v>0</v>
      </c>
      <c r="F15" s="7">
        <v>0</v>
      </c>
      <c r="G15" s="7">
        <v>0.336842105263159</v>
      </c>
      <c r="H15" s="7">
        <v>18</v>
      </c>
    </row>
    <row r="16" spans="1:8" ht="15" customHeight="1" x14ac:dyDescent="0.25">
      <c r="B16" s="8"/>
      <c r="C16" s="8"/>
      <c r="D16" s="8"/>
      <c r="E16" s="8"/>
      <c r="F16" s="8"/>
      <c r="G16" s="8"/>
      <c r="H16" s="8"/>
    </row>
    <row r="17" spans="1:8" ht="15" customHeight="1" x14ac:dyDescent="0.25"/>
    <row r="18" spans="1:8" ht="15.75" customHeight="1" x14ac:dyDescent="0.25">
      <c r="A18" t="s">
        <v>28</v>
      </c>
    </row>
    <row r="19" spans="1:8" ht="15" customHeight="1" x14ac:dyDescent="0.25">
      <c r="B19" s="2"/>
      <c r="C19" s="2"/>
      <c r="D19" s="2" t="s">
        <v>4</v>
      </c>
      <c r="E19" s="2" t="s">
        <v>29</v>
      </c>
      <c r="F19" s="2" t="s">
        <v>30</v>
      </c>
      <c r="G19" s="2" t="s">
        <v>7</v>
      </c>
      <c r="H19" s="2" t="s">
        <v>7</v>
      </c>
    </row>
    <row r="20" spans="1:8" ht="15.75" customHeight="1" x14ac:dyDescent="0.25">
      <c r="B20" s="3" t="s">
        <v>8</v>
      </c>
      <c r="C20" s="3" t="s">
        <v>9</v>
      </c>
      <c r="D20" s="3" t="s">
        <v>10</v>
      </c>
      <c r="E20" s="3" t="s">
        <v>31</v>
      </c>
      <c r="F20" s="3" t="s">
        <v>32</v>
      </c>
      <c r="G20" s="3" t="s">
        <v>13</v>
      </c>
      <c r="H20" s="3" t="s">
        <v>14</v>
      </c>
    </row>
    <row r="21" spans="1:8" ht="15" customHeight="1" x14ac:dyDescent="0.25">
      <c r="B21" s="6" t="s">
        <v>33</v>
      </c>
      <c r="C21" s="6" t="s">
        <v>34</v>
      </c>
      <c r="D21" s="6">
        <v>1</v>
      </c>
      <c r="E21" s="6">
        <v>4.0298507462686599</v>
      </c>
      <c r="F21" s="6">
        <v>1</v>
      </c>
      <c r="G21" s="6">
        <v>2</v>
      </c>
      <c r="H21" s="6">
        <v>9.9999999999999707E-3</v>
      </c>
    </row>
    <row r="22" spans="1:8" ht="15" customHeight="1" x14ac:dyDescent="0.25">
      <c r="B22" s="6" t="s">
        <v>35</v>
      </c>
      <c r="C22" s="6" t="s">
        <v>36</v>
      </c>
      <c r="D22" s="6">
        <v>1</v>
      </c>
      <c r="E22" s="6">
        <v>5.91044776119403</v>
      </c>
      <c r="F22" s="6">
        <v>1</v>
      </c>
      <c r="G22" s="6">
        <v>1.01010101010101E-2</v>
      </c>
      <c r="H22" s="6">
        <v>0.66666666666666696</v>
      </c>
    </row>
    <row r="23" spans="1:8" ht="45" customHeight="1" x14ac:dyDescent="0.25">
      <c r="B23" s="6" t="s">
        <v>37</v>
      </c>
      <c r="C23" s="9" t="s">
        <v>38</v>
      </c>
      <c r="D23" s="6">
        <v>9.9402985074626908</v>
      </c>
      <c r="E23" s="6">
        <v>0</v>
      </c>
      <c r="F23" s="6">
        <v>0</v>
      </c>
      <c r="G23" s="6">
        <v>1E+30</v>
      </c>
      <c r="H23" s="6">
        <v>0</v>
      </c>
    </row>
    <row r="24" spans="1:8" ht="45" customHeight="1" x14ac:dyDescent="0.25">
      <c r="B24" s="6" t="s">
        <v>39</v>
      </c>
      <c r="C24" s="9" t="s">
        <v>40</v>
      </c>
      <c r="D24" s="6">
        <v>9.9402985074626908</v>
      </c>
      <c r="E24" s="6">
        <v>-0.26865671641791</v>
      </c>
      <c r="F24" s="6">
        <v>0</v>
      </c>
      <c r="G24" s="6">
        <v>37</v>
      </c>
      <c r="H24" s="6">
        <v>0.22222222222222099</v>
      </c>
    </row>
    <row r="25" spans="1:8" ht="45.75" customHeight="1" x14ac:dyDescent="0.25">
      <c r="B25" s="7" t="s">
        <v>41</v>
      </c>
      <c r="C25" s="10" t="s">
        <v>42</v>
      </c>
      <c r="D25" s="7">
        <v>9.9402985074626908</v>
      </c>
      <c r="E25" s="7">
        <v>-0.328358208955224</v>
      </c>
      <c r="F25" s="7">
        <v>0</v>
      </c>
      <c r="G25" s="7">
        <v>12</v>
      </c>
      <c r="H25" s="7">
        <v>0.18181818181818099</v>
      </c>
    </row>
    <row r="26" spans="1:8" ht="15" customHeight="1" x14ac:dyDescent="0.25"/>
    <row r="27" spans="1:8" ht="15" customHeight="1" x14ac:dyDescent="0.25"/>
    <row r="28" spans="1:8" ht="15" customHeight="1" x14ac:dyDescent="0.25"/>
    <row r="29" spans="1:8" ht="15" customHeight="1" x14ac:dyDescent="0.25"/>
    <row r="30" spans="1:8" ht="15" customHeight="1" x14ac:dyDescent="0.25"/>
    <row r="31" spans="1:8" ht="15" customHeight="1" x14ac:dyDescent="0.25"/>
    <row r="32" spans="1:8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  <row r="65526" ht="15" customHeight="1" x14ac:dyDescent="0.25"/>
    <row r="65527" ht="15" customHeight="1" x14ac:dyDescent="0.25"/>
    <row r="65528" ht="15" customHeight="1" x14ac:dyDescent="0.25"/>
    <row r="65529" ht="15" customHeight="1" x14ac:dyDescent="0.25"/>
    <row r="65530" ht="15" customHeight="1" x14ac:dyDescent="0.25"/>
    <row r="65531" ht="15" customHeight="1" x14ac:dyDescent="0.25"/>
    <row r="65532" ht="15" customHeight="1" x14ac:dyDescent="0.25"/>
    <row r="65533" ht="15" customHeight="1" x14ac:dyDescent="0.25"/>
    <row r="65534" ht="15" customHeight="1" x14ac:dyDescent="0.25"/>
    <row r="65535" ht="15" customHeight="1" x14ac:dyDescent="0.25"/>
    <row r="65536" ht="1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tabSelected="1" zoomScaleNormal="100" workbookViewId="0">
      <selection activeCell="E25" sqref="E25"/>
    </sheetView>
  </sheetViews>
  <sheetFormatPr defaultRowHeight="15" x14ac:dyDescent="0.25"/>
  <cols>
    <col min="1" max="1" width="1.28515625" style="14"/>
    <col min="2" max="2" width="20.7109375" style="14" customWidth="1"/>
    <col min="3" max="4" width="18.85546875" style="14" customWidth="1"/>
    <col min="5" max="5" width="15" style="14"/>
    <col min="6" max="6" width="15.140625" style="14"/>
    <col min="7" max="1025" width="8.5703125" style="14"/>
    <col min="1026" max="16384" width="9.140625" style="14"/>
  </cols>
  <sheetData>
    <row r="1" spans="2:8" ht="15.75" thickBot="1" x14ac:dyDescent="0.3"/>
    <row r="2" spans="2:8" ht="15.75" thickBot="1" x14ac:dyDescent="0.3">
      <c r="B2" s="22" t="s">
        <v>43</v>
      </c>
      <c r="C2" s="23"/>
      <c r="D2" s="24"/>
      <c r="E2" s="12"/>
      <c r="F2" s="12"/>
      <c r="G2" s="12"/>
      <c r="H2" s="12"/>
    </row>
    <row r="3" spans="2:8" ht="45.75" thickBot="1" x14ac:dyDescent="0.3">
      <c r="B3" s="12"/>
      <c r="C3" s="15" t="s">
        <v>44</v>
      </c>
      <c r="D3" s="16" t="s">
        <v>45</v>
      </c>
      <c r="E3" s="12"/>
      <c r="F3" s="12"/>
      <c r="G3" s="12"/>
      <c r="H3" s="12"/>
    </row>
    <row r="4" spans="2:8" x14ac:dyDescent="0.25">
      <c r="B4" s="20" t="s">
        <v>63</v>
      </c>
      <c r="C4" s="34">
        <v>10</v>
      </c>
      <c r="D4" s="17">
        <v>28</v>
      </c>
      <c r="E4" s="12"/>
      <c r="F4" s="12"/>
      <c r="G4" s="12"/>
      <c r="H4" s="12"/>
    </row>
    <row r="5" spans="2:8" x14ac:dyDescent="0.25">
      <c r="B5" s="20" t="s">
        <v>64</v>
      </c>
      <c r="C5" s="34">
        <v>15</v>
      </c>
      <c r="D5" s="17">
        <v>22</v>
      </c>
      <c r="E5" s="12"/>
      <c r="F5" s="12"/>
      <c r="G5" s="12"/>
      <c r="H5" s="12"/>
    </row>
    <row r="6" spans="2:8" ht="15.75" thickBot="1" x14ac:dyDescent="0.3">
      <c r="B6" s="20" t="s">
        <v>65</v>
      </c>
      <c r="C6" s="35">
        <v>13</v>
      </c>
      <c r="D6" s="19">
        <v>18</v>
      </c>
      <c r="E6" s="12"/>
      <c r="F6" s="12"/>
      <c r="G6" s="12"/>
      <c r="H6" s="12"/>
    </row>
    <row r="7" spans="2:8" ht="15.75" thickBot="1" x14ac:dyDescent="0.3">
      <c r="B7" s="22" t="s">
        <v>49</v>
      </c>
      <c r="C7" s="23"/>
      <c r="D7" s="23"/>
      <c r="E7" s="41" t="s">
        <v>28</v>
      </c>
      <c r="F7" s="33"/>
      <c r="G7" s="12"/>
      <c r="H7" s="12"/>
    </row>
    <row r="8" spans="2:8" ht="45.75" thickBot="1" x14ac:dyDescent="0.3">
      <c r="B8" s="12"/>
      <c r="C8" s="15" t="s">
        <v>66</v>
      </c>
      <c r="D8" s="16" t="s">
        <v>67</v>
      </c>
      <c r="E8" s="15" t="s">
        <v>60</v>
      </c>
      <c r="F8" s="16" t="s">
        <v>62</v>
      </c>
      <c r="G8" s="12"/>
      <c r="H8" s="12"/>
    </row>
    <row r="9" spans="2:8" x14ac:dyDescent="0.25">
      <c r="B9" s="20" t="s">
        <v>63</v>
      </c>
      <c r="C9" s="36">
        <v>0.99402985074626904</v>
      </c>
      <c r="D9" s="37">
        <v>0</v>
      </c>
      <c r="E9" s="12">
        <f>SUMPRODUCT(C9:D9,C4:D4)</f>
        <v>9.9402985074626908</v>
      </c>
      <c r="F9" s="12">
        <f>$E$13</f>
        <v>9.9402985074626908</v>
      </c>
      <c r="G9" s="12"/>
      <c r="H9" s="12"/>
    </row>
    <row r="10" spans="2:8" x14ac:dyDescent="0.25">
      <c r="B10" s="20" t="s">
        <v>64</v>
      </c>
      <c r="C10" s="36">
        <v>5.9701492537313199E-3</v>
      </c>
      <c r="D10" s="37">
        <v>0.44776119402985098</v>
      </c>
      <c r="E10" s="12">
        <f>SUMPRODUCT(C10:D10,C5:D5)</f>
        <v>9.9402985074626908</v>
      </c>
      <c r="F10" s="12">
        <f>$E$13</f>
        <v>9.9402985074626908</v>
      </c>
      <c r="G10" s="12"/>
      <c r="H10" s="12"/>
    </row>
    <row r="11" spans="2:8" ht="15.75" thickBot="1" x14ac:dyDescent="0.3">
      <c r="B11" s="20" t="s">
        <v>65</v>
      </c>
      <c r="C11" s="36">
        <v>0</v>
      </c>
      <c r="D11" s="37">
        <v>0.55223880597014896</v>
      </c>
      <c r="E11" s="12">
        <f>SUMPRODUCT(C11:D11,C6:D6)</f>
        <v>9.940298507462682</v>
      </c>
      <c r="F11" s="12">
        <f>$E$13</f>
        <v>9.9402985074626908</v>
      </c>
      <c r="G11" s="12"/>
      <c r="H11" s="12"/>
    </row>
    <row r="12" spans="2:8" ht="15.75" thickBot="1" x14ac:dyDescent="0.3">
      <c r="B12" s="38" t="s">
        <v>54</v>
      </c>
      <c r="C12" s="39">
        <f>SUM(C9:C11)</f>
        <v>1.0000000000000004</v>
      </c>
      <c r="D12" s="40">
        <f>SUM(D9:D11)</f>
        <v>1</v>
      </c>
      <c r="E12" s="12"/>
      <c r="F12" s="12"/>
      <c r="G12" s="32">
        <v>1</v>
      </c>
      <c r="H12" s="32">
        <v>1</v>
      </c>
    </row>
    <row r="13" spans="2:8" x14ac:dyDescent="0.25">
      <c r="B13" s="21" t="s">
        <v>61</v>
      </c>
      <c r="C13" s="21"/>
      <c r="D13" s="21"/>
      <c r="E13" s="13">
        <f>MAX(E9:E11)</f>
        <v>9.9402985074626908</v>
      </c>
      <c r="F13" s="13"/>
      <c r="G13" s="12"/>
      <c r="H13" s="12"/>
    </row>
  </sheetData>
  <mergeCells count="5">
    <mergeCell ref="B2:D2"/>
    <mergeCell ref="B7:D7"/>
    <mergeCell ref="E7:F7"/>
    <mergeCell ref="E13:F13"/>
    <mergeCell ref="B13:D13"/>
  </mergeCells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0"/>
  <sheetViews>
    <sheetView topLeftCell="A31" workbookViewId="0">
      <selection activeCell="K50" sqref="K50"/>
    </sheetView>
  </sheetViews>
  <sheetFormatPr defaultRowHeight="15" x14ac:dyDescent="0.25"/>
  <cols>
    <col min="1" max="1" width="9.140625" style="12"/>
    <col min="2" max="2" width="15.85546875" style="12" bestFit="1" customWidth="1"/>
    <col min="3" max="3" width="18.140625" style="12" bestFit="1" customWidth="1"/>
    <col min="4" max="4" width="17" style="12" bestFit="1" customWidth="1"/>
    <col min="5" max="5" width="16.140625" style="12" bestFit="1" customWidth="1"/>
    <col min="6" max="16384" width="9.140625" style="12"/>
  </cols>
  <sheetData>
    <row r="1" spans="2:7" x14ac:dyDescent="0.25">
      <c r="C1" s="12" t="s">
        <v>57</v>
      </c>
      <c r="D1" s="12" t="s">
        <v>56</v>
      </c>
    </row>
    <row r="2" spans="2:7" ht="15.75" thickBot="1" x14ac:dyDescent="0.3">
      <c r="B2" s="12" t="s">
        <v>58</v>
      </c>
      <c r="C2" s="11">
        <v>200</v>
      </c>
      <c r="D2" s="31">
        <v>200</v>
      </c>
    </row>
    <row r="3" spans="2:7" ht="15.75" thickBot="1" x14ac:dyDescent="0.3">
      <c r="B3" s="22" t="s">
        <v>43</v>
      </c>
      <c r="C3" s="23"/>
      <c r="D3" s="24"/>
    </row>
    <row r="4" spans="2:7" ht="30" x14ac:dyDescent="0.25">
      <c r="C4" s="27" t="s">
        <v>59</v>
      </c>
      <c r="D4" s="28" t="s">
        <v>59</v>
      </c>
    </row>
    <row r="5" spans="2:7" x14ac:dyDescent="0.25">
      <c r="B5" s="20" t="s">
        <v>46</v>
      </c>
      <c r="C5" s="25">
        <v>10</v>
      </c>
      <c r="D5" s="12">
        <v>28</v>
      </c>
    </row>
    <row r="6" spans="2:7" x14ac:dyDescent="0.25">
      <c r="B6" s="20" t="s">
        <v>47</v>
      </c>
      <c r="C6" s="25">
        <v>15</v>
      </c>
      <c r="D6" s="12">
        <v>22</v>
      </c>
    </row>
    <row r="7" spans="2:7" ht="15.75" thickBot="1" x14ac:dyDescent="0.3">
      <c r="B7" s="12" t="s">
        <v>48</v>
      </c>
      <c r="C7" s="26">
        <v>13</v>
      </c>
      <c r="D7" s="18">
        <v>18</v>
      </c>
    </row>
    <row r="8" spans="2:7" ht="15.75" thickBot="1" x14ac:dyDescent="0.3">
      <c r="B8" s="22" t="s">
        <v>52</v>
      </c>
      <c r="C8" s="23"/>
      <c r="D8" s="24"/>
    </row>
    <row r="9" spans="2:7" ht="30" x14ac:dyDescent="0.25">
      <c r="C9" s="27" t="s">
        <v>50</v>
      </c>
      <c r="D9" s="28" t="s">
        <v>51</v>
      </c>
    </row>
    <row r="10" spans="2:7" x14ac:dyDescent="0.25">
      <c r="B10" s="20" t="s">
        <v>46</v>
      </c>
      <c r="C10" s="25">
        <v>6.6666666666666661</v>
      </c>
      <c r="D10" s="12">
        <v>2.3809523809523814</v>
      </c>
      <c r="F10" s="12">
        <f>C10/200</f>
        <v>3.3333333333333333E-2</v>
      </c>
      <c r="G10" s="12">
        <f>D10/200</f>
        <v>1.1904761904761908E-2</v>
      </c>
    </row>
    <row r="11" spans="2:7" x14ac:dyDescent="0.25">
      <c r="B11" s="20" t="s">
        <v>47</v>
      </c>
      <c r="C11" s="25">
        <v>8.8888888888888893</v>
      </c>
      <c r="D11" s="12">
        <v>0</v>
      </c>
      <c r="F11" s="12">
        <f t="shared" ref="F11:F12" si="0">C11/200</f>
        <v>4.4444444444444446E-2</v>
      </c>
      <c r="G11" s="12">
        <f t="shared" ref="G11:G12" si="1">D11/200</f>
        <v>0</v>
      </c>
    </row>
    <row r="12" spans="2:7" ht="15.75" thickBot="1" x14ac:dyDescent="0.3">
      <c r="B12" s="12" t="s">
        <v>48</v>
      </c>
      <c r="C12" s="26">
        <v>0</v>
      </c>
      <c r="D12" s="18">
        <v>7.4074074074074066</v>
      </c>
      <c r="E12" s="29"/>
      <c r="F12" s="12">
        <f t="shared" si="0"/>
        <v>0</v>
      </c>
      <c r="G12" s="12">
        <f t="shared" si="1"/>
        <v>3.7037037037037035E-2</v>
      </c>
    </row>
    <row r="13" spans="2:7" ht="15.75" thickBot="1" x14ac:dyDescent="0.3">
      <c r="B13" s="22" t="s">
        <v>49</v>
      </c>
      <c r="C13" s="23"/>
      <c r="D13" s="24"/>
    </row>
    <row r="14" spans="2:7" ht="45" x14ac:dyDescent="0.25">
      <c r="C14" s="27" t="s">
        <v>59</v>
      </c>
      <c r="D14" s="28" t="s">
        <v>59</v>
      </c>
      <c r="E14" s="30" t="s">
        <v>55</v>
      </c>
    </row>
    <row r="15" spans="2:7" x14ac:dyDescent="0.25">
      <c r="B15" s="20" t="s">
        <v>46</v>
      </c>
      <c r="C15" s="25">
        <f>C10*C5</f>
        <v>66.666666666666657</v>
      </c>
      <c r="D15" s="12">
        <f>D10*D5</f>
        <v>66.666666666666686</v>
      </c>
      <c r="E15" s="12">
        <f>SUM(C15:D15)</f>
        <v>133.33333333333334</v>
      </c>
    </row>
    <row r="16" spans="2:7" x14ac:dyDescent="0.25">
      <c r="B16" s="20" t="s">
        <v>47</v>
      </c>
      <c r="C16" s="25">
        <f>C11*C6</f>
        <v>133.33333333333334</v>
      </c>
      <c r="D16" s="12">
        <f>D11*D6</f>
        <v>0</v>
      </c>
      <c r="E16" s="12">
        <f t="shared" ref="E16:E17" si="2">SUM(C16:D16)</f>
        <v>133.33333333333334</v>
      </c>
    </row>
    <row r="17" spans="2:10" x14ac:dyDescent="0.25">
      <c r="B17" s="12" t="s">
        <v>48</v>
      </c>
      <c r="C17" s="25">
        <f>C12*C7</f>
        <v>0</v>
      </c>
      <c r="D17" s="12">
        <f>D12*D7</f>
        <v>133.33333333333331</v>
      </c>
      <c r="E17" s="12">
        <f t="shared" si="2"/>
        <v>133.33333333333331</v>
      </c>
    </row>
    <row r="18" spans="2:10" x14ac:dyDescent="0.25">
      <c r="B18" s="12" t="s">
        <v>54</v>
      </c>
      <c r="C18" s="25">
        <f>SUM(C15:C17)</f>
        <v>200</v>
      </c>
      <c r="D18" s="12">
        <f>SUM(D15:D17)</f>
        <v>200</v>
      </c>
    </row>
    <row r="19" spans="2:10" x14ac:dyDescent="0.25">
      <c r="B19" s="21" t="s">
        <v>53</v>
      </c>
      <c r="C19" s="21"/>
      <c r="D19" s="21"/>
      <c r="E19" s="11">
        <f>MAX(E15:E17)</f>
        <v>133.33333333333334</v>
      </c>
    </row>
    <row r="22" spans="2:10" x14ac:dyDescent="0.25">
      <c r="C22" s="12" t="s">
        <v>57</v>
      </c>
      <c r="D22" s="12" t="s">
        <v>56</v>
      </c>
    </row>
    <row r="23" spans="2:10" ht="15.75" thickBot="1" x14ac:dyDescent="0.3">
      <c r="B23" s="12" t="s">
        <v>58</v>
      </c>
      <c r="C23" s="11">
        <v>100</v>
      </c>
      <c r="D23" s="31">
        <v>100</v>
      </c>
    </row>
    <row r="24" spans="2:10" ht="15.75" thickBot="1" x14ac:dyDescent="0.3">
      <c r="B24" s="22" t="s">
        <v>43</v>
      </c>
      <c r="C24" s="23"/>
      <c r="D24" s="24"/>
    </row>
    <row r="25" spans="2:10" ht="30" x14ac:dyDescent="0.25">
      <c r="C25" s="27" t="s">
        <v>59</v>
      </c>
      <c r="D25" s="28" t="s">
        <v>59</v>
      </c>
    </row>
    <row r="26" spans="2:10" x14ac:dyDescent="0.25">
      <c r="B26" s="20" t="s">
        <v>46</v>
      </c>
      <c r="C26" s="25">
        <v>10</v>
      </c>
      <c r="D26" s="12">
        <v>28</v>
      </c>
    </row>
    <row r="27" spans="2:10" x14ac:dyDescent="0.25">
      <c r="B27" s="20" t="s">
        <v>47</v>
      </c>
      <c r="C27" s="25">
        <v>15</v>
      </c>
      <c r="D27" s="12">
        <v>22</v>
      </c>
    </row>
    <row r="28" spans="2:10" ht="15.75" thickBot="1" x14ac:dyDescent="0.3">
      <c r="B28" s="12" t="s">
        <v>48</v>
      </c>
      <c r="C28" s="26">
        <v>13</v>
      </c>
      <c r="D28" s="18">
        <v>18</v>
      </c>
    </row>
    <row r="29" spans="2:10" ht="15.75" thickBot="1" x14ac:dyDescent="0.3">
      <c r="B29" s="22" t="s">
        <v>52</v>
      </c>
      <c r="C29" s="23"/>
      <c r="D29" s="24"/>
    </row>
    <row r="30" spans="2:10" ht="30" x14ac:dyDescent="0.25">
      <c r="C30" s="27" t="s">
        <v>50</v>
      </c>
      <c r="D30" s="28" t="s">
        <v>51</v>
      </c>
    </row>
    <row r="31" spans="2:10" x14ac:dyDescent="0.25">
      <c r="B31" s="20" t="s">
        <v>46</v>
      </c>
      <c r="C31" s="25">
        <v>3.333333333333333</v>
      </c>
      <c r="D31" s="12">
        <v>1.1904761904761907</v>
      </c>
      <c r="F31" s="12">
        <f>C31/100</f>
        <v>3.3333333333333333E-2</v>
      </c>
      <c r="G31" s="12">
        <f>D31/100</f>
        <v>1.1904761904761908E-2</v>
      </c>
      <c r="I31" s="12">
        <f>F31-F10</f>
        <v>0</v>
      </c>
      <c r="J31" s="12">
        <f>G31-G10</f>
        <v>0</v>
      </c>
    </row>
    <row r="32" spans="2:10" x14ac:dyDescent="0.25">
      <c r="B32" s="20" t="s">
        <v>47</v>
      </c>
      <c r="C32" s="25">
        <v>4.4444444444444446</v>
      </c>
      <c r="D32" s="12">
        <v>0</v>
      </c>
      <c r="F32" s="12">
        <f t="shared" ref="F32:F33" si="3">C32/100</f>
        <v>4.4444444444444446E-2</v>
      </c>
      <c r="G32" s="12">
        <f t="shared" ref="G32:G33" si="4">D32/100</f>
        <v>0</v>
      </c>
      <c r="I32" s="12">
        <f t="shared" ref="I32:J33" si="5">F32-F11</f>
        <v>0</v>
      </c>
      <c r="J32" s="12">
        <f t="shared" si="5"/>
        <v>0</v>
      </c>
    </row>
    <row r="33" spans="2:10" ht="15.75" thickBot="1" x14ac:dyDescent="0.3">
      <c r="B33" s="12" t="s">
        <v>48</v>
      </c>
      <c r="C33" s="26">
        <v>0</v>
      </c>
      <c r="D33" s="18">
        <v>3.7037037037037033</v>
      </c>
      <c r="E33" s="29"/>
      <c r="F33" s="12">
        <f t="shared" si="3"/>
        <v>0</v>
      </c>
      <c r="G33" s="12">
        <f t="shared" si="4"/>
        <v>3.7037037037037035E-2</v>
      </c>
      <c r="I33" s="12">
        <f t="shared" si="5"/>
        <v>0</v>
      </c>
      <c r="J33" s="12">
        <f t="shared" si="5"/>
        <v>0</v>
      </c>
    </row>
    <row r="34" spans="2:10" ht="15.75" thickBot="1" x14ac:dyDescent="0.3">
      <c r="B34" s="22" t="s">
        <v>49</v>
      </c>
      <c r="C34" s="23"/>
      <c r="D34" s="24"/>
    </row>
    <row r="35" spans="2:10" ht="45" x14ac:dyDescent="0.25">
      <c r="C35" s="27" t="s">
        <v>59</v>
      </c>
      <c r="D35" s="28" t="s">
        <v>59</v>
      </c>
      <c r="E35" s="30" t="s">
        <v>55</v>
      </c>
    </row>
    <row r="36" spans="2:10" x14ac:dyDescent="0.25">
      <c r="B36" s="20" t="s">
        <v>46</v>
      </c>
      <c r="C36" s="25">
        <f>C31*C26</f>
        <v>33.333333333333329</v>
      </c>
      <c r="D36" s="12">
        <f>D31*D26</f>
        <v>33.333333333333343</v>
      </c>
      <c r="E36" s="12">
        <f>SUM(C36:D36)</f>
        <v>66.666666666666671</v>
      </c>
    </row>
    <row r="37" spans="2:10" x14ac:dyDescent="0.25">
      <c r="B37" s="20" t="s">
        <v>47</v>
      </c>
      <c r="C37" s="25">
        <f>C32*C27</f>
        <v>66.666666666666671</v>
      </c>
      <c r="D37" s="12">
        <f>D32*D27</f>
        <v>0</v>
      </c>
      <c r="E37" s="12">
        <f t="shared" ref="E37:E38" si="6">SUM(C37:D37)</f>
        <v>66.666666666666671</v>
      </c>
    </row>
    <row r="38" spans="2:10" x14ac:dyDescent="0.25">
      <c r="B38" s="12" t="s">
        <v>48</v>
      </c>
      <c r="C38" s="25">
        <f>C33*C28</f>
        <v>0</v>
      </c>
      <c r="D38" s="12">
        <f>D33*D28</f>
        <v>66.666666666666657</v>
      </c>
      <c r="E38" s="12">
        <f t="shared" si="6"/>
        <v>66.666666666666657</v>
      </c>
    </row>
    <row r="39" spans="2:10" x14ac:dyDescent="0.25">
      <c r="B39" s="12" t="s">
        <v>54</v>
      </c>
      <c r="C39" s="25">
        <f>SUM(C36:C38)</f>
        <v>100</v>
      </c>
      <c r="D39" s="12">
        <f>SUM(D36:D38)</f>
        <v>100</v>
      </c>
    </row>
    <row r="40" spans="2:10" x14ac:dyDescent="0.25">
      <c r="B40" s="21" t="s">
        <v>53</v>
      </c>
      <c r="C40" s="21"/>
      <c r="D40" s="21"/>
      <c r="E40" s="11">
        <f>MAX(E36:E38)</f>
        <v>66.666666666666671</v>
      </c>
    </row>
    <row r="42" spans="2:10" x14ac:dyDescent="0.25">
      <c r="C42" s="12" t="s">
        <v>57</v>
      </c>
      <c r="D42" s="12" t="s">
        <v>56</v>
      </c>
    </row>
    <row r="43" spans="2:10" ht="15.75" thickBot="1" x14ac:dyDescent="0.3">
      <c r="B43" s="12" t="s">
        <v>58</v>
      </c>
      <c r="C43" s="11">
        <v>100</v>
      </c>
      <c r="D43" s="31">
        <v>200</v>
      </c>
    </row>
    <row r="44" spans="2:10" ht="15.75" thickBot="1" x14ac:dyDescent="0.3">
      <c r="B44" s="22" t="s">
        <v>43</v>
      </c>
      <c r="C44" s="23"/>
      <c r="D44" s="24"/>
    </row>
    <row r="45" spans="2:10" ht="30" x14ac:dyDescent="0.25">
      <c r="C45" s="27" t="s">
        <v>59</v>
      </c>
      <c r="D45" s="28" t="s">
        <v>59</v>
      </c>
    </row>
    <row r="46" spans="2:10" x14ac:dyDescent="0.25">
      <c r="B46" s="20" t="s">
        <v>46</v>
      </c>
      <c r="C46" s="25">
        <v>10</v>
      </c>
      <c r="D46" s="12">
        <v>28</v>
      </c>
    </row>
    <row r="47" spans="2:10" x14ac:dyDescent="0.25">
      <c r="B47" s="20" t="s">
        <v>47</v>
      </c>
      <c r="C47" s="25">
        <v>15</v>
      </c>
      <c r="D47" s="12">
        <v>22</v>
      </c>
    </row>
    <row r="48" spans="2:10" ht="15.75" thickBot="1" x14ac:dyDescent="0.3">
      <c r="B48" s="12" t="s">
        <v>48</v>
      </c>
      <c r="C48" s="26">
        <v>13</v>
      </c>
      <c r="D48" s="18">
        <v>18</v>
      </c>
    </row>
    <row r="49" spans="2:10" ht="15.75" thickBot="1" x14ac:dyDescent="0.3">
      <c r="B49" s="22" t="s">
        <v>52</v>
      </c>
      <c r="C49" s="23"/>
      <c r="D49" s="24"/>
    </row>
    <row r="50" spans="2:10" ht="30" x14ac:dyDescent="0.25">
      <c r="C50" s="27" t="s">
        <v>50</v>
      </c>
      <c r="D50" s="28" t="s">
        <v>51</v>
      </c>
    </row>
    <row r="51" spans="2:10" x14ac:dyDescent="0.25">
      <c r="B51" s="20" t="s">
        <v>46</v>
      </c>
      <c r="C51" s="25">
        <v>0</v>
      </c>
      <c r="D51" s="12">
        <v>3.5714285714285712</v>
      </c>
      <c r="F51" s="12">
        <f>C51/100</f>
        <v>0</v>
      </c>
      <c r="G51" s="12">
        <f>D51/200</f>
        <v>1.7857142857142856E-2</v>
      </c>
      <c r="I51" s="12">
        <f>F31-F51</f>
        <v>3.3333333333333333E-2</v>
      </c>
      <c r="J51" s="12">
        <f>G31-G51</f>
        <v>-5.9523809523809486E-3</v>
      </c>
    </row>
    <row r="52" spans="2:10" x14ac:dyDescent="0.25">
      <c r="B52" s="20" t="s">
        <v>47</v>
      </c>
      <c r="C52" s="25">
        <v>6.6666666666666661</v>
      </c>
      <c r="D52" s="12">
        <v>0</v>
      </c>
      <c r="F52" s="12">
        <f t="shared" ref="F52:G53" si="7">C52/100</f>
        <v>6.6666666666666666E-2</v>
      </c>
      <c r="G52" s="12">
        <f t="shared" ref="G52:G53" si="8">D52/200</f>
        <v>0</v>
      </c>
      <c r="I52" s="12">
        <f t="shared" ref="I52:J52" si="9">F32-F52</f>
        <v>-2.222222222222222E-2</v>
      </c>
      <c r="J52" s="12">
        <f t="shared" si="9"/>
        <v>0</v>
      </c>
    </row>
    <row r="53" spans="2:10" ht="15.75" thickBot="1" x14ac:dyDescent="0.3">
      <c r="B53" s="12" t="s">
        <v>48</v>
      </c>
      <c r="C53" s="26">
        <v>0</v>
      </c>
      <c r="D53" s="18">
        <v>5.5555555555555554</v>
      </c>
      <c r="E53" s="29"/>
      <c r="F53" s="12">
        <f t="shared" si="7"/>
        <v>0</v>
      </c>
      <c r="G53" s="12">
        <f t="shared" si="8"/>
        <v>2.7777777777777776E-2</v>
      </c>
      <c r="I53" s="12">
        <f t="shared" ref="I53:J53" si="10">F33-F53</f>
        <v>0</v>
      </c>
      <c r="J53" s="12">
        <f t="shared" si="10"/>
        <v>9.2592592592592587E-3</v>
      </c>
    </row>
    <row r="54" spans="2:10" ht="15.75" thickBot="1" x14ac:dyDescent="0.3">
      <c r="B54" s="22" t="s">
        <v>49</v>
      </c>
      <c r="C54" s="23"/>
      <c r="D54" s="24"/>
    </row>
    <row r="55" spans="2:10" ht="45" x14ac:dyDescent="0.25">
      <c r="C55" s="27" t="s">
        <v>59</v>
      </c>
      <c r="D55" s="28" t="s">
        <v>59</v>
      </c>
      <c r="E55" s="30" t="s">
        <v>55</v>
      </c>
    </row>
    <row r="56" spans="2:10" x14ac:dyDescent="0.25">
      <c r="B56" s="20" t="s">
        <v>46</v>
      </c>
      <c r="C56" s="25">
        <f>C51*C46</f>
        <v>0</v>
      </c>
      <c r="D56" s="12">
        <f>D51*D46</f>
        <v>100</v>
      </c>
      <c r="E56" s="12">
        <f>SUM(C56:D56)</f>
        <v>100</v>
      </c>
    </row>
    <row r="57" spans="2:10" x14ac:dyDescent="0.25">
      <c r="B57" s="20" t="s">
        <v>47</v>
      </c>
      <c r="C57" s="25">
        <f>C52*C47</f>
        <v>99.999999999999986</v>
      </c>
      <c r="D57" s="12">
        <f>D52*D47</f>
        <v>0</v>
      </c>
      <c r="E57" s="12">
        <f t="shared" ref="E57:E58" si="11">SUM(C57:D57)</f>
        <v>99.999999999999986</v>
      </c>
    </row>
    <row r="58" spans="2:10" x14ac:dyDescent="0.25">
      <c r="B58" s="12" t="s">
        <v>48</v>
      </c>
      <c r="C58" s="25">
        <f>C53*C48</f>
        <v>0</v>
      </c>
      <c r="D58" s="12">
        <f>D53*D48</f>
        <v>100</v>
      </c>
      <c r="E58" s="12">
        <f t="shared" si="11"/>
        <v>100</v>
      </c>
    </row>
    <row r="59" spans="2:10" x14ac:dyDescent="0.25">
      <c r="B59" s="12" t="s">
        <v>54</v>
      </c>
      <c r="C59" s="25">
        <f>SUM(C56:C58)</f>
        <v>99.999999999999986</v>
      </c>
      <c r="D59" s="12">
        <f>SUM(D56:D58)</f>
        <v>200</v>
      </c>
    </row>
    <row r="60" spans="2:10" x14ac:dyDescent="0.25">
      <c r="B60" s="21" t="s">
        <v>53</v>
      </c>
      <c r="C60" s="21"/>
      <c r="D60" s="21"/>
      <c r="E60" s="11">
        <f>MAX(E56:E58)</f>
        <v>100</v>
      </c>
    </row>
  </sheetData>
  <mergeCells count="12">
    <mergeCell ref="B44:D44"/>
    <mergeCell ref="B49:D49"/>
    <mergeCell ref="B54:D54"/>
    <mergeCell ref="B60:D60"/>
    <mergeCell ref="B24:D24"/>
    <mergeCell ref="B29:D29"/>
    <mergeCell ref="B34:D34"/>
    <mergeCell ref="B40:D40"/>
    <mergeCell ref="B3:D3"/>
    <mergeCell ref="B13:D13"/>
    <mergeCell ref="B19:D19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Sensitivity</vt:lpstr>
      <vt:lpstr>PS</vt:lpstr>
      <vt:lpstr>Finite model</vt:lpstr>
      <vt:lpstr>PS!solver_adj</vt:lpstr>
      <vt:lpstr>PS!solver_lhs1</vt:lpstr>
      <vt:lpstr>PS!solver_lhs2</vt:lpstr>
      <vt:lpstr>PS!solver_lhs3</vt:lpstr>
      <vt:lpstr>PS!solver_lhs4</vt:lpstr>
      <vt:lpstr>PS!solver_lhs5</vt:lpstr>
      <vt:lpstr>PS!solver_lhs6</vt:lpstr>
      <vt:lpstr>PS!solver_opt</vt:lpstr>
      <vt:lpstr>PS!solver_rhs1</vt:lpstr>
      <vt:lpstr>PS!solver_rhs2</vt:lpstr>
      <vt:lpstr>PS!solver_rhs3</vt:lpstr>
      <vt:lpstr>PS!solver_rhs4</vt:lpstr>
      <vt:lpstr>PS!solver_rhs5</vt:lpstr>
      <vt:lpstr>PS!solver_rhs6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</dc:creator>
  <cp:lastModifiedBy>Saeedi</cp:lastModifiedBy>
  <cp:revision>0</cp:revision>
  <cp:lastPrinted>2013-10-20T22:36:06Z</cp:lastPrinted>
  <dcterms:created xsi:type="dcterms:W3CDTF">2013-10-18T14:09:13Z</dcterms:created>
  <dcterms:modified xsi:type="dcterms:W3CDTF">2013-10-20T23:29:44Z</dcterms:modified>
</cp:coreProperties>
</file>