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Desktop\Softball\src\"/>
    </mc:Choice>
  </mc:AlternateContent>
  <xr:revisionPtr revIDLastSave="0" documentId="13_ncr:1_{E5F31AB3-BAB1-4728-B59C-091C44242665}" xr6:coauthVersionLast="46" xr6:coauthVersionMax="46" xr10:uidLastSave="{00000000-0000-0000-0000-000000000000}"/>
  <bookViews>
    <workbookView xWindow="-120" yWindow="-120" windowWidth="29040" windowHeight="15840" activeTab="3" xr2:uid="{77710924-8540-471C-A04E-727090DAF7BF}"/>
  </bookViews>
  <sheets>
    <sheet name="Avon Lima Roster" sheetId="3" r:id="rId1"/>
    <sheet name=" Game Data Avon Lima" sheetId="4" r:id="rId2"/>
    <sheet name="Avon Lima by BO" sheetId="5" r:id="rId3"/>
    <sheet name="Avon Lima Tournament" sheetId="7" r:id="rId4"/>
    <sheet name="Batavia Roster" sheetId="2" r:id="rId5"/>
    <sheet name="Game Data Batav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6" l="1"/>
  <c r="I43" i="6"/>
  <c r="I44" i="6"/>
  <c r="I45" i="6"/>
  <c r="I46" i="6"/>
  <c r="I47" i="6"/>
  <c r="I48" i="6"/>
  <c r="I49" i="6"/>
  <c r="I50" i="6"/>
  <c r="I51" i="6"/>
  <c r="I52" i="6"/>
  <c r="I53" i="6"/>
  <c r="I54" i="6"/>
  <c r="I41" i="6"/>
  <c r="Z18" i="7" l="1"/>
  <c r="Z6" i="7"/>
  <c r="Z7" i="7"/>
  <c r="Z8" i="7"/>
  <c r="Z9" i="7"/>
  <c r="Z10" i="7"/>
  <c r="Z11" i="7"/>
  <c r="Z12" i="7"/>
  <c r="Z13" i="7"/>
  <c r="Z14" i="7"/>
  <c r="Z15" i="7"/>
  <c r="Z16" i="7"/>
  <c r="Z5" i="7"/>
  <c r="Y18" i="7"/>
  <c r="X18" i="7"/>
  <c r="W18" i="7"/>
  <c r="V18" i="7"/>
  <c r="R18" i="7"/>
  <c r="S18" i="7"/>
  <c r="T18" i="7"/>
  <c r="U18" i="7"/>
  <c r="W5" i="7"/>
  <c r="X5" i="7"/>
  <c r="Y5" i="7"/>
  <c r="W6" i="7"/>
  <c r="X6" i="7"/>
  <c r="Y6" i="7"/>
  <c r="W7" i="7"/>
  <c r="X7" i="7"/>
  <c r="Y7" i="7"/>
  <c r="W8" i="7"/>
  <c r="X8" i="7"/>
  <c r="Y8" i="7"/>
  <c r="W9" i="7"/>
  <c r="X9" i="7"/>
  <c r="Y9" i="7"/>
  <c r="W10" i="7"/>
  <c r="X10" i="7"/>
  <c r="Y10" i="7"/>
  <c r="W11" i="7"/>
  <c r="X11" i="7"/>
  <c r="Y11" i="7"/>
  <c r="W12" i="7"/>
  <c r="X12" i="7"/>
  <c r="Y12" i="7"/>
  <c r="W13" i="7"/>
  <c r="X13" i="7"/>
  <c r="Y13" i="7"/>
  <c r="W14" i="7"/>
  <c r="X14" i="7"/>
  <c r="Y14" i="7"/>
  <c r="W15" i="7"/>
  <c r="X15" i="7"/>
  <c r="Y15" i="7"/>
  <c r="W16" i="7"/>
  <c r="X16" i="7"/>
  <c r="Y16" i="7"/>
  <c r="V6" i="7"/>
  <c r="V7" i="7"/>
  <c r="V8" i="7"/>
  <c r="V9" i="7"/>
  <c r="V10" i="7"/>
  <c r="V11" i="7"/>
  <c r="V12" i="7"/>
  <c r="V13" i="7"/>
  <c r="V14" i="7"/>
  <c r="V15" i="7"/>
  <c r="V16" i="7"/>
  <c r="V5" i="7"/>
  <c r="B18" i="7"/>
  <c r="G18" i="7"/>
  <c r="Q18" i="7"/>
  <c r="L18" i="7"/>
  <c r="P18" i="7"/>
  <c r="O18" i="7"/>
  <c r="N18" i="7"/>
  <c r="M18" i="7"/>
  <c r="K18" i="7"/>
  <c r="J18" i="7"/>
  <c r="I18" i="7"/>
  <c r="H18" i="7"/>
  <c r="C18" i="7"/>
  <c r="D18" i="7"/>
  <c r="E18" i="7"/>
  <c r="F18" i="7"/>
  <c r="M37" i="6" l="1"/>
  <c r="H24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H25" i="6"/>
  <c r="H26" i="6"/>
  <c r="H27" i="6"/>
  <c r="H28" i="6"/>
  <c r="H29" i="6"/>
  <c r="H30" i="6"/>
  <c r="H31" i="6"/>
  <c r="H32" i="6"/>
  <c r="H33" i="6"/>
  <c r="H34" i="6"/>
  <c r="H35" i="6"/>
  <c r="H36" i="6"/>
  <c r="H23" i="6"/>
  <c r="W23" i="6"/>
  <c r="J17" i="2"/>
  <c r="K17" i="2"/>
  <c r="M17" i="2"/>
  <c r="N17" i="2"/>
  <c r="O17" i="2"/>
  <c r="P17" i="2"/>
  <c r="I17" i="2"/>
  <c r="G17" i="2"/>
  <c r="V3" i="3"/>
  <c r="U4" i="3"/>
  <c r="U3" i="3"/>
  <c r="R4" i="3"/>
  <c r="R5" i="3"/>
  <c r="R6" i="3"/>
  <c r="R7" i="3"/>
  <c r="R8" i="3"/>
  <c r="R9" i="3"/>
  <c r="R10" i="3"/>
  <c r="R11" i="3"/>
  <c r="R12" i="3"/>
  <c r="R13" i="3"/>
  <c r="R14" i="3"/>
  <c r="R15" i="3"/>
  <c r="R3" i="3"/>
  <c r="O4" i="2"/>
  <c r="O5" i="2"/>
  <c r="O6" i="2"/>
  <c r="O7" i="2"/>
  <c r="O8" i="2"/>
  <c r="O10" i="2"/>
  <c r="O11" i="2"/>
  <c r="O12" i="2"/>
  <c r="O13" i="2"/>
  <c r="O14" i="2"/>
  <c r="O15" i="2"/>
  <c r="N4" i="2"/>
  <c r="N5" i="2"/>
  <c r="N6" i="2"/>
  <c r="N7" i="2"/>
  <c r="N8" i="2"/>
  <c r="N10" i="2"/>
  <c r="N11" i="2"/>
  <c r="N12" i="2"/>
  <c r="N13" i="2"/>
  <c r="N14" i="2"/>
  <c r="N15" i="2"/>
  <c r="N3" i="2"/>
  <c r="O3" i="2"/>
  <c r="M4" i="2"/>
  <c r="M5" i="2"/>
  <c r="M6" i="2"/>
  <c r="M7" i="2"/>
  <c r="M8" i="2"/>
  <c r="M10" i="2"/>
  <c r="M11" i="2"/>
  <c r="M12" i="2"/>
  <c r="M13" i="2"/>
  <c r="M14" i="2"/>
  <c r="M15" i="2"/>
  <c r="M3" i="2"/>
  <c r="K4" i="2"/>
  <c r="K5" i="2"/>
  <c r="K6" i="2"/>
  <c r="K7" i="2"/>
  <c r="K8" i="2"/>
  <c r="K10" i="2"/>
  <c r="K11" i="2"/>
  <c r="K12" i="2"/>
  <c r="K13" i="2"/>
  <c r="K14" i="2"/>
  <c r="K15" i="2"/>
  <c r="K3" i="2"/>
  <c r="F4" i="2"/>
  <c r="F5" i="2"/>
  <c r="F6" i="2"/>
  <c r="F7" i="2"/>
  <c r="F8" i="2"/>
  <c r="F10" i="2"/>
  <c r="F11" i="2"/>
  <c r="F12" i="2"/>
  <c r="F13" i="2"/>
  <c r="F14" i="2"/>
  <c r="F15" i="2"/>
  <c r="G4" i="2"/>
  <c r="G5" i="2"/>
  <c r="G6" i="2"/>
  <c r="G7" i="2"/>
  <c r="G8" i="2"/>
  <c r="G10" i="2"/>
  <c r="G11" i="2"/>
  <c r="G12" i="2"/>
  <c r="G13" i="2"/>
  <c r="G14" i="2"/>
  <c r="G15" i="2"/>
  <c r="I4" i="2"/>
  <c r="I5" i="2"/>
  <c r="I6" i="2"/>
  <c r="I7" i="2"/>
  <c r="I8" i="2"/>
  <c r="I10" i="2"/>
  <c r="I11" i="2"/>
  <c r="I12" i="2"/>
  <c r="I13" i="2"/>
  <c r="I14" i="2"/>
  <c r="I15" i="2"/>
  <c r="I3" i="2"/>
  <c r="R4" i="2"/>
  <c r="R5" i="2"/>
  <c r="R6" i="2"/>
  <c r="R7" i="2"/>
  <c r="R8" i="2"/>
  <c r="R10" i="2"/>
  <c r="R11" i="2"/>
  <c r="R12" i="2"/>
  <c r="R13" i="2"/>
  <c r="R14" i="2"/>
  <c r="R16" i="2"/>
  <c r="R3" i="2"/>
  <c r="F3" i="2"/>
  <c r="G3" i="2"/>
  <c r="H5" i="6"/>
  <c r="H6" i="6"/>
  <c r="H7" i="6"/>
  <c r="H8" i="6"/>
  <c r="H9" i="6"/>
  <c r="H10" i="6"/>
  <c r="H11" i="6"/>
  <c r="H12" i="6"/>
  <c r="H13" i="6"/>
  <c r="H14" i="6"/>
  <c r="H4" i="6"/>
  <c r="I5" i="6"/>
  <c r="I6" i="6"/>
  <c r="I7" i="6"/>
  <c r="I8" i="6"/>
  <c r="I9" i="6"/>
  <c r="I11" i="6"/>
  <c r="I12" i="6"/>
  <c r="I13" i="6"/>
  <c r="I15" i="6"/>
  <c r="I4" i="6"/>
  <c r="Z5" i="6"/>
  <c r="Z6" i="6"/>
  <c r="Z7" i="6"/>
  <c r="Z8" i="6"/>
  <c r="Z9" i="6"/>
  <c r="Z10" i="6"/>
  <c r="Z11" i="6"/>
  <c r="Z12" i="6"/>
  <c r="Z13" i="6"/>
  <c r="Z4" i="6"/>
  <c r="W5" i="6"/>
  <c r="W6" i="6"/>
  <c r="W7" i="6"/>
  <c r="W8" i="6"/>
  <c r="W9" i="6"/>
  <c r="W10" i="6"/>
  <c r="W11" i="6"/>
  <c r="W12" i="6"/>
  <c r="W13" i="6"/>
  <c r="W4" i="6"/>
  <c r="U5" i="3"/>
  <c r="U6" i="3"/>
  <c r="U7" i="3"/>
  <c r="U8" i="3"/>
  <c r="U9" i="3"/>
  <c r="U10" i="3"/>
  <c r="U11" i="3"/>
  <c r="U12" i="3"/>
  <c r="U13" i="3"/>
  <c r="U14" i="3"/>
  <c r="U15" i="3"/>
  <c r="AE8" i="6"/>
  <c r="AE7" i="6"/>
  <c r="AE6" i="6"/>
  <c r="AE5" i="6"/>
  <c r="AE4" i="6"/>
  <c r="AE3" i="6"/>
  <c r="AG5" i="4"/>
  <c r="AH5" i="4"/>
  <c r="AH10" i="4" s="1"/>
  <c r="AI5" i="4"/>
  <c r="AJ5" i="4"/>
  <c r="AK5" i="4"/>
  <c r="AL5" i="4"/>
  <c r="AM5" i="4"/>
  <c r="AN5" i="4"/>
  <c r="AO5" i="4"/>
  <c r="AG4" i="4"/>
  <c r="AG6" i="4"/>
  <c r="AG7" i="4"/>
  <c r="AG8" i="4"/>
  <c r="AG9" i="4"/>
  <c r="AJ9" i="4"/>
  <c r="AJ8" i="4"/>
  <c r="AJ7" i="4"/>
  <c r="AG3" i="4"/>
  <c r="AH3" i="4"/>
  <c r="AI3" i="4"/>
  <c r="AJ3" i="4"/>
  <c r="AK3" i="4"/>
  <c r="AL3" i="4"/>
  <c r="AM3" i="4"/>
  <c r="AN3" i="4"/>
  <c r="AO3" i="4"/>
  <c r="AF3" i="4"/>
  <c r="AH4" i="4"/>
  <c r="AI4" i="4"/>
  <c r="AJ4" i="4"/>
  <c r="AK4" i="4"/>
  <c r="AL4" i="4"/>
  <c r="AM4" i="4"/>
  <c r="AN4" i="4"/>
  <c r="AO4" i="4"/>
  <c r="AF4" i="4"/>
  <c r="AE5" i="4"/>
  <c r="AF5" i="4"/>
  <c r="AH6" i="4"/>
  <c r="AI6" i="4"/>
  <c r="AJ6" i="4"/>
  <c r="AK6" i="4"/>
  <c r="AL6" i="4"/>
  <c r="AM6" i="4"/>
  <c r="AN6" i="4"/>
  <c r="AO6" i="4"/>
  <c r="AF6" i="4"/>
  <c r="AD6" i="4"/>
  <c r="AE6" i="4"/>
  <c r="AH9" i="4"/>
  <c r="AI9" i="4"/>
  <c r="AK9" i="4"/>
  <c r="AL9" i="4"/>
  <c r="AM9" i="4"/>
  <c r="AN9" i="4"/>
  <c r="AO9" i="4"/>
  <c r="AF9" i="4"/>
  <c r="AH8" i="4"/>
  <c r="AI8" i="4"/>
  <c r="AK8" i="4"/>
  <c r="AL8" i="4"/>
  <c r="AM8" i="4"/>
  <c r="AN8" i="4"/>
  <c r="AO8" i="4"/>
  <c r="AF8" i="4"/>
  <c r="AG10" i="4"/>
  <c r="AO10" i="4"/>
  <c r="AH7" i="4"/>
  <c r="AI7" i="4"/>
  <c r="AK7" i="4"/>
  <c r="AL7" i="4"/>
  <c r="AM7" i="4"/>
  <c r="AN7" i="4"/>
  <c r="AO7" i="4"/>
  <c r="AF7" i="4"/>
  <c r="AD7" i="4"/>
  <c r="AE7" i="4"/>
  <c r="AE9" i="4"/>
  <c r="AD9" i="4"/>
  <c r="AE8" i="4"/>
  <c r="AD8" i="4"/>
  <c r="E35" i="4"/>
  <c r="E103" i="4"/>
  <c r="S4" i="3"/>
  <c r="S5" i="3"/>
  <c r="S6" i="3"/>
  <c r="S7" i="3"/>
  <c r="S8" i="3"/>
  <c r="S9" i="3"/>
  <c r="S10" i="3"/>
  <c r="S11" i="3"/>
  <c r="S12" i="3"/>
  <c r="S13" i="3"/>
  <c r="S14" i="3"/>
  <c r="S15" i="3"/>
  <c r="S3" i="3"/>
  <c r="Q15" i="3"/>
  <c r="V15" i="3" s="1"/>
  <c r="P4" i="3"/>
  <c r="P5" i="3"/>
  <c r="P6" i="3"/>
  <c r="P7" i="3"/>
  <c r="P8" i="3"/>
  <c r="P9" i="3"/>
  <c r="P10" i="3"/>
  <c r="P11" i="3"/>
  <c r="P12" i="3"/>
  <c r="P13" i="3"/>
  <c r="P14" i="3"/>
  <c r="P15" i="3"/>
  <c r="P3" i="3"/>
  <c r="O4" i="3"/>
  <c r="O5" i="3"/>
  <c r="Q5" i="3" s="1"/>
  <c r="O6" i="3"/>
  <c r="O7" i="3"/>
  <c r="O8" i="3"/>
  <c r="O9" i="3"/>
  <c r="O10" i="3"/>
  <c r="O11" i="3"/>
  <c r="O12" i="3"/>
  <c r="O13" i="3"/>
  <c r="Q13" i="3" s="1"/>
  <c r="O14" i="3"/>
  <c r="Q14" i="3" s="1"/>
  <c r="O15" i="3"/>
  <c r="O3" i="3"/>
  <c r="N4" i="3"/>
  <c r="N5" i="3"/>
  <c r="N6" i="3"/>
  <c r="Q6" i="3" s="1"/>
  <c r="N7" i="3"/>
  <c r="Q7" i="3" s="1"/>
  <c r="V7" i="3" s="1"/>
  <c r="N8" i="3"/>
  <c r="Q8" i="3" s="1"/>
  <c r="N9" i="3"/>
  <c r="Q9" i="3" s="1"/>
  <c r="V9" i="3" s="1"/>
  <c r="N10" i="3"/>
  <c r="N11" i="3"/>
  <c r="N12" i="3"/>
  <c r="N13" i="3"/>
  <c r="N14" i="3"/>
  <c r="N15" i="3"/>
  <c r="N3" i="3"/>
  <c r="Q3" i="3" s="1"/>
  <c r="L3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4" i="3"/>
  <c r="H5" i="3"/>
  <c r="V5" i="3" s="1"/>
  <c r="H6" i="3"/>
  <c r="H7" i="3"/>
  <c r="H8" i="3"/>
  <c r="H9" i="3"/>
  <c r="H10" i="3"/>
  <c r="H11" i="3"/>
  <c r="H12" i="3"/>
  <c r="H13" i="3"/>
  <c r="V13" i="3" s="1"/>
  <c r="H14" i="3"/>
  <c r="H15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3" i="3"/>
  <c r="Y145" i="6"/>
  <c r="X145" i="6"/>
  <c r="V145" i="6"/>
  <c r="U145" i="6"/>
  <c r="T145" i="6"/>
  <c r="S145" i="6"/>
  <c r="R145" i="6"/>
  <c r="Q145" i="6"/>
  <c r="N145" i="6"/>
  <c r="M145" i="6"/>
  <c r="E128" i="6" s="1"/>
  <c r="L145" i="6"/>
  <c r="K145" i="6"/>
  <c r="J145" i="6"/>
  <c r="G145" i="6"/>
  <c r="F145" i="6"/>
  <c r="E145" i="6"/>
  <c r="W145" i="6"/>
  <c r="H145" i="6"/>
  <c r="Y127" i="6"/>
  <c r="X127" i="6"/>
  <c r="V127" i="6"/>
  <c r="U127" i="6"/>
  <c r="T127" i="6"/>
  <c r="S127" i="6"/>
  <c r="R127" i="6"/>
  <c r="Q127" i="6"/>
  <c r="N127" i="6"/>
  <c r="AO10" i="6" s="1"/>
  <c r="M127" i="6"/>
  <c r="E110" i="6" s="1"/>
  <c r="AE9" i="6" s="1"/>
  <c r="L127" i="6"/>
  <c r="AM10" i="6" s="1"/>
  <c r="K127" i="6"/>
  <c r="AL9" i="6" s="1"/>
  <c r="J127" i="6"/>
  <c r="AK9" i="6" s="1"/>
  <c r="G127" i="6"/>
  <c r="AH9" i="6" s="1"/>
  <c r="F127" i="6"/>
  <c r="AG9" i="6" s="1"/>
  <c r="E127" i="6"/>
  <c r="AF9" i="6" s="1"/>
  <c r="W127" i="6"/>
  <c r="H127" i="6"/>
  <c r="AI9" i="6" s="1"/>
  <c r="Y109" i="6"/>
  <c r="X109" i="6"/>
  <c r="V109" i="6"/>
  <c r="U109" i="6"/>
  <c r="T109" i="6"/>
  <c r="S109" i="6"/>
  <c r="R109" i="6"/>
  <c r="Q109" i="6"/>
  <c r="N109" i="6"/>
  <c r="AO9" i="6" s="1"/>
  <c r="M109" i="6"/>
  <c r="E92" i="6" s="1"/>
  <c r="AD8" i="6" s="1"/>
  <c r="L109" i="6"/>
  <c r="AM9" i="6" s="1"/>
  <c r="K109" i="6"/>
  <c r="AL8" i="6" s="1"/>
  <c r="J109" i="6"/>
  <c r="AK8" i="6" s="1"/>
  <c r="G109" i="6"/>
  <c r="AH8" i="6" s="1"/>
  <c r="F109" i="6"/>
  <c r="E109" i="6"/>
  <c r="AD9" i="6" s="1"/>
  <c r="W109" i="6"/>
  <c r="H109" i="6"/>
  <c r="AI8" i="6" s="1"/>
  <c r="Y91" i="6"/>
  <c r="X91" i="6"/>
  <c r="V91" i="6"/>
  <c r="U91" i="6"/>
  <c r="T91" i="6"/>
  <c r="S91" i="6"/>
  <c r="R91" i="6"/>
  <c r="Q91" i="6"/>
  <c r="N91" i="6"/>
  <c r="AO8" i="6" s="1"/>
  <c r="M91" i="6"/>
  <c r="AN8" i="6" s="1"/>
  <c r="L91" i="6"/>
  <c r="AM8" i="6" s="1"/>
  <c r="K91" i="6"/>
  <c r="AL7" i="6" s="1"/>
  <c r="J91" i="6"/>
  <c r="AK7" i="6" s="1"/>
  <c r="G91" i="6"/>
  <c r="AH7" i="6" s="1"/>
  <c r="F91" i="6"/>
  <c r="AG7" i="6" s="1"/>
  <c r="E91" i="6"/>
  <c r="AF7" i="6" s="1"/>
  <c r="W91" i="6"/>
  <c r="H91" i="6"/>
  <c r="AI7" i="6" s="1"/>
  <c r="Y73" i="6"/>
  <c r="X73" i="6"/>
  <c r="V73" i="6"/>
  <c r="U73" i="6"/>
  <c r="T73" i="6"/>
  <c r="S73" i="6"/>
  <c r="R73" i="6"/>
  <c r="Q73" i="6"/>
  <c r="N73" i="6"/>
  <c r="AO7" i="6" s="1"/>
  <c r="M73" i="6"/>
  <c r="AN7" i="6" s="1"/>
  <c r="L73" i="6"/>
  <c r="AM7" i="6" s="1"/>
  <c r="K73" i="6"/>
  <c r="AL6" i="6" s="1"/>
  <c r="J73" i="6"/>
  <c r="AK6" i="6" s="1"/>
  <c r="G73" i="6"/>
  <c r="AH6" i="6" s="1"/>
  <c r="F73" i="6"/>
  <c r="AG6" i="6" s="1"/>
  <c r="E73" i="6"/>
  <c r="AF6" i="6" s="1"/>
  <c r="W73" i="6"/>
  <c r="H73" i="6"/>
  <c r="AI6" i="6" s="1"/>
  <c r="E56" i="6"/>
  <c r="AD6" i="6" s="1"/>
  <c r="Y55" i="6"/>
  <c r="X55" i="6"/>
  <c r="V55" i="6"/>
  <c r="U55" i="6"/>
  <c r="T55" i="6"/>
  <c r="S55" i="6"/>
  <c r="R55" i="6"/>
  <c r="Q55" i="6"/>
  <c r="N55" i="6"/>
  <c r="AO6" i="6" s="1"/>
  <c r="M55" i="6"/>
  <c r="AN6" i="6" s="1"/>
  <c r="L55" i="6"/>
  <c r="AM6" i="6" s="1"/>
  <c r="K55" i="6"/>
  <c r="AL5" i="6" s="1"/>
  <c r="J55" i="6"/>
  <c r="AK5" i="6" s="1"/>
  <c r="G55" i="6"/>
  <c r="AH5" i="6" s="1"/>
  <c r="F55" i="6"/>
  <c r="AG5" i="6" s="1"/>
  <c r="E55" i="6"/>
  <c r="AF5" i="6" s="1"/>
  <c r="W55" i="6"/>
  <c r="H55" i="6"/>
  <c r="AI5" i="6" s="1"/>
  <c r="Y37" i="6"/>
  <c r="X37" i="6"/>
  <c r="V37" i="6"/>
  <c r="U37" i="6"/>
  <c r="T37" i="6"/>
  <c r="S37" i="6"/>
  <c r="R37" i="6"/>
  <c r="Q37" i="6"/>
  <c r="N37" i="6"/>
  <c r="AO4" i="6" s="1"/>
  <c r="E20" i="6"/>
  <c r="AD4" i="6" s="1"/>
  <c r="L37" i="6"/>
  <c r="AM4" i="6" s="1"/>
  <c r="K37" i="6"/>
  <c r="AL4" i="6" s="1"/>
  <c r="J37" i="6"/>
  <c r="AK4" i="6" s="1"/>
  <c r="G37" i="6"/>
  <c r="AH4" i="6" s="1"/>
  <c r="F37" i="6"/>
  <c r="AG4" i="6" s="1"/>
  <c r="E37" i="6"/>
  <c r="AF4" i="6" s="1"/>
  <c r="Y19" i="6"/>
  <c r="X19" i="6"/>
  <c r="V19" i="6"/>
  <c r="U19" i="6"/>
  <c r="T19" i="6"/>
  <c r="S19" i="6"/>
  <c r="R19" i="6"/>
  <c r="Q19" i="6"/>
  <c r="N19" i="6"/>
  <c r="AO3" i="6" s="1"/>
  <c r="M19" i="6"/>
  <c r="AN3" i="6" s="1"/>
  <c r="L19" i="6"/>
  <c r="AM3" i="6" s="1"/>
  <c r="K19" i="6"/>
  <c r="AL3" i="6" s="1"/>
  <c r="J19" i="6"/>
  <c r="AK3" i="6" s="1"/>
  <c r="G19" i="6"/>
  <c r="AH3" i="6" s="1"/>
  <c r="F19" i="6"/>
  <c r="AG3" i="6" s="1"/>
  <c r="E19" i="6"/>
  <c r="Y119" i="4"/>
  <c r="X119" i="4"/>
  <c r="V119" i="4"/>
  <c r="U119" i="4"/>
  <c r="T119" i="4"/>
  <c r="S119" i="4"/>
  <c r="R119" i="4"/>
  <c r="Q119" i="4"/>
  <c r="N119" i="4"/>
  <c r="M119" i="4"/>
  <c r="L119" i="4"/>
  <c r="K119" i="4"/>
  <c r="J119" i="4"/>
  <c r="G119" i="4"/>
  <c r="F119" i="4"/>
  <c r="E119" i="4"/>
  <c r="W119" i="4"/>
  <c r="H119" i="4"/>
  <c r="Y102" i="4"/>
  <c r="X102" i="4"/>
  <c r="V102" i="4"/>
  <c r="U102" i="4"/>
  <c r="T102" i="4"/>
  <c r="S102" i="4"/>
  <c r="R102" i="4"/>
  <c r="Q102" i="4"/>
  <c r="N102" i="4"/>
  <c r="M102" i="4"/>
  <c r="L102" i="4"/>
  <c r="K102" i="4"/>
  <c r="J102" i="4"/>
  <c r="G102" i="4"/>
  <c r="F102" i="4"/>
  <c r="I102" i="4" s="1"/>
  <c r="Z102" i="4" s="1"/>
  <c r="E102" i="4"/>
  <c r="W102" i="4"/>
  <c r="H102" i="4"/>
  <c r="E86" i="4"/>
  <c r="Y85" i="4"/>
  <c r="X85" i="4"/>
  <c r="V85" i="4"/>
  <c r="U85" i="4"/>
  <c r="T85" i="4"/>
  <c r="S85" i="4"/>
  <c r="R85" i="4"/>
  <c r="Q85" i="4"/>
  <c r="N85" i="4"/>
  <c r="M85" i="4"/>
  <c r="E69" i="4" s="1"/>
  <c r="L85" i="4"/>
  <c r="K85" i="4"/>
  <c r="J85" i="4"/>
  <c r="G85" i="4"/>
  <c r="F85" i="4"/>
  <c r="I85" i="4" s="1"/>
  <c r="Z85" i="4" s="1"/>
  <c r="E85" i="4"/>
  <c r="W85" i="4"/>
  <c r="H85" i="4"/>
  <c r="Z68" i="4"/>
  <c r="AE10" i="4"/>
  <c r="AI10" i="4"/>
  <c r="AD10" i="4"/>
  <c r="AD5" i="4"/>
  <c r="AE4" i="4"/>
  <c r="AD4" i="4"/>
  <c r="AE3" i="4"/>
  <c r="AD3" i="4"/>
  <c r="K3" i="5"/>
  <c r="K4" i="5"/>
  <c r="K5" i="5"/>
  <c r="K6" i="5"/>
  <c r="K7" i="5"/>
  <c r="K8" i="5"/>
  <c r="K9" i="5"/>
  <c r="K10" i="5"/>
  <c r="K11" i="5"/>
  <c r="K12" i="5"/>
  <c r="K13" i="5"/>
  <c r="J4" i="5"/>
  <c r="J5" i="5"/>
  <c r="J6" i="5"/>
  <c r="J7" i="5"/>
  <c r="J8" i="5"/>
  <c r="J9" i="5"/>
  <c r="J10" i="5"/>
  <c r="J11" i="5"/>
  <c r="J12" i="5"/>
  <c r="J13" i="5"/>
  <c r="J3" i="5"/>
  <c r="I4" i="5"/>
  <c r="I5" i="5"/>
  <c r="I6" i="5"/>
  <c r="I7" i="5"/>
  <c r="I8" i="5"/>
  <c r="I9" i="5"/>
  <c r="I10" i="5"/>
  <c r="I11" i="5"/>
  <c r="I12" i="5"/>
  <c r="I13" i="5"/>
  <c r="I3" i="5"/>
  <c r="G4" i="5"/>
  <c r="G5" i="5"/>
  <c r="G6" i="5"/>
  <c r="G7" i="5"/>
  <c r="G8" i="5"/>
  <c r="G9" i="5"/>
  <c r="G10" i="5"/>
  <c r="G11" i="5"/>
  <c r="G12" i="5"/>
  <c r="G13" i="5"/>
  <c r="G3" i="5"/>
  <c r="F4" i="5"/>
  <c r="F5" i="5"/>
  <c r="F6" i="5"/>
  <c r="H6" i="5" s="1"/>
  <c r="F7" i="5"/>
  <c r="F8" i="5"/>
  <c r="F9" i="5"/>
  <c r="F10" i="5"/>
  <c r="F11" i="5"/>
  <c r="F12" i="5"/>
  <c r="F13" i="5"/>
  <c r="F3" i="5"/>
  <c r="E4" i="5"/>
  <c r="E5" i="5"/>
  <c r="E6" i="5"/>
  <c r="E7" i="5"/>
  <c r="E8" i="5"/>
  <c r="E9" i="5"/>
  <c r="E10" i="5"/>
  <c r="E11" i="5"/>
  <c r="E12" i="5"/>
  <c r="E13" i="5"/>
  <c r="E3" i="5"/>
  <c r="D4" i="5"/>
  <c r="D5" i="5"/>
  <c r="D6" i="5"/>
  <c r="D7" i="5"/>
  <c r="D8" i="5"/>
  <c r="D9" i="5"/>
  <c r="D10" i="5"/>
  <c r="D11" i="5"/>
  <c r="D12" i="5"/>
  <c r="D13" i="5"/>
  <c r="D3" i="5"/>
  <c r="C4" i="5"/>
  <c r="C5" i="5"/>
  <c r="C6" i="5"/>
  <c r="C7" i="5"/>
  <c r="C8" i="5"/>
  <c r="C9" i="5"/>
  <c r="C10" i="5"/>
  <c r="C11" i="5"/>
  <c r="C12" i="5"/>
  <c r="C13" i="5"/>
  <c r="C3" i="5"/>
  <c r="T68" i="4"/>
  <c r="U68" i="4"/>
  <c r="V68" i="4"/>
  <c r="R51" i="4"/>
  <c r="S51" i="4"/>
  <c r="T51" i="4"/>
  <c r="U51" i="4"/>
  <c r="V51" i="4"/>
  <c r="T34" i="4"/>
  <c r="U34" i="4"/>
  <c r="V34" i="4"/>
  <c r="X34" i="4"/>
  <c r="Y34" i="4"/>
  <c r="S34" i="4"/>
  <c r="W56" i="4"/>
  <c r="W57" i="4"/>
  <c r="W58" i="4"/>
  <c r="W59" i="4"/>
  <c r="W60" i="4"/>
  <c r="W61" i="4"/>
  <c r="W62" i="4"/>
  <c r="W63" i="4"/>
  <c r="W64" i="4"/>
  <c r="W39" i="4"/>
  <c r="W40" i="4"/>
  <c r="W41" i="4"/>
  <c r="W42" i="4"/>
  <c r="W43" i="4"/>
  <c r="W44" i="4"/>
  <c r="W45" i="4"/>
  <c r="W46" i="4"/>
  <c r="W47" i="4"/>
  <c r="W48" i="4"/>
  <c r="W22" i="4"/>
  <c r="W23" i="4"/>
  <c r="W24" i="4"/>
  <c r="W25" i="4"/>
  <c r="W26" i="4"/>
  <c r="W27" i="4"/>
  <c r="W28" i="4"/>
  <c r="W29" i="4"/>
  <c r="W30" i="4"/>
  <c r="U17" i="4"/>
  <c r="V17" i="4"/>
  <c r="T17" i="4"/>
  <c r="W55" i="4"/>
  <c r="W38" i="4"/>
  <c r="W21" i="4"/>
  <c r="W34" i="4" s="1"/>
  <c r="W5" i="4"/>
  <c r="W6" i="4"/>
  <c r="W7" i="4"/>
  <c r="W8" i="4"/>
  <c r="W9" i="4"/>
  <c r="W10" i="4"/>
  <c r="W11" i="4"/>
  <c r="W12" i="4"/>
  <c r="W13" i="4"/>
  <c r="W4" i="4"/>
  <c r="H56" i="4"/>
  <c r="H57" i="4"/>
  <c r="H58" i="4"/>
  <c r="H59" i="4"/>
  <c r="H60" i="4"/>
  <c r="H61" i="4"/>
  <c r="H62" i="4"/>
  <c r="H63" i="4"/>
  <c r="H67" i="4"/>
  <c r="H55" i="4"/>
  <c r="H39" i="4"/>
  <c r="H40" i="4"/>
  <c r="H41" i="4"/>
  <c r="H42" i="4"/>
  <c r="H43" i="4"/>
  <c r="H44" i="4"/>
  <c r="H45" i="4"/>
  <c r="H46" i="4"/>
  <c r="H47" i="4"/>
  <c r="H49" i="4"/>
  <c r="H22" i="4"/>
  <c r="H23" i="4"/>
  <c r="H24" i="4"/>
  <c r="H25" i="4"/>
  <c r="H26" i="4"/>
  <c r="H27" i="4"/>
  <c r="H28" i="4"/>
  <c r="H30" i="4"/>
  <c r="H32" i="4"/>
  <c r="H21" i="4"/>
  <c r="H6" i="4"/>
  <c r="H7" i="4"/>
  <c r="H8" i="4"/>
  <c r="H9" i="4"/>
  <c r="H10" i="4"/>
  <c r="H11" i="4"/>
  <c r="H12" i="4"/>
  <c r="H14" i="4"/>
  <c r="H15" i="4"/>
  <c r="H4" i="4"/>
  <c r="L4" i="3"/>
  <c r="L5" i="3"/>
  <c r="L6" i="3"/>
  <c r="L7" i="3"/>
  <c r="L8" i="3"/>
  <c r="L9" i="3"/>
  <c r="L10" i="3"/>
  <c r="L11" i="3"/>
  <c r="L12" i="3"/>
  <c r="L13" i="3"/>
  <c r="L14" i="3"/>
  <c r="L15" i="3"/>
  <c r="K15" i="3"/>
  <c r="T15" i="3"/>
  <c r="W15" i="3"/>
  <c r="K68" i="4"/>
  <c r="L68" i="4"/>
  <c r="M68" i="4"/>
  <c r="E52" i="4" s="1"/>
  <c r="N68" i="4"/>
  <c r="J68" i="4"/>
  <c r="F68" i="4"/>
  <c r="G68" i="4"/>
  <c r="E68" i="4"/>
  <c r="I56" i="4"/>
  <c r="I57" i="4"/>
  <c r="I58" i="4"/>
  <c r="I59" i="4"/>
  <c r="I60" i="4"/>
  <c r="I61" i="4"/>
  <c r="I62" i="4"/>
  <c r="I63" i="4"/>
  <c r="I67" i="4"/>
  <c r="I55" i="4"/>
  <c r="Y68" i="4"/>
  <c r="X68" i="4"/>
  <c r="S68" i="4"/>
  <c r="R68" i="4"/>
  <c r="Q68" i="4"/>
  <c r="Y17" i="4"/>
  <c r="X17" i="4"/>
  <c r="S17" i="4"/>
  <c r="R17" i="4"/>
  <c r="Q17" i="4"/>
  <c r="R34" i="4"/>
  <c r="Q34" i="4"/>
  <c r="X51" i="4"/>
  <c r="Y51" i="4"/>
  <c r="Q51" i="4"/>
  <c r="Z56" i="4"/>
  <c r="Z57" i="4"/>
  <c r="Z58" i="4"/>
  <c r="Z59" i="4"/>
  <c r="Z60" i="4"/>
  <c r="Z61" i="4"/>
  <c r="Z62" i="4"/>
  <c r="Z63" i="4"/>
  <c r="Z64" i="4"/>
  <c r="Z55" i="4"/>
  <c r="H38" i="4"/>
  <c r="I38" i="4"/>
  <c r="I39" i="4"/>
  <c r="I40" i="4"/>
  <c r="I41" i="4"/>
  <c r="I42" i="4"/>
  <c r="I43" i="4"/>
  <c r="I44" i="4"/>
  <c r="I45" i="4"/>
  <c r="I46" i="4"/>
  <c r="I47" i="4"/>
  <c r="I49" i="4"/>
  <c r="Z38" i="4"/>
  <c r="Z39" i="4"/>
  <c r="Z40" i="4"/>
  <c r="Z41" i="4"/>
  <c r="Z42" i="4"/>
  <c r="Z43" i="4"/>
  <c r="Z44" i="4"/>
  <c r="Z45" i="4"/>
  <c r="Z46" i="4"/>
  <c r="Z47" i="4"/>
  <c r="N17" i="4"/>
  <c r="M17" i="4"/>
  <c r="L17" i="4"/>
  <c r="K17" i="4"/>
  <c r="J17" i="4"/>
  <c r="G17" i="4"/>
  <c r="F17" i="4"/>
  <c r="E17" i="4"/>
  <c r="L11" i="2" l="1"/>
  <c r="R17" i="2"/>
  <c r="L13" i="2"/>
  <c r="S11" i="2"/>
  <c r="L5" i="2"/>
  <c r="I37" i="6"/>
  <c r="H37" i="6"/>
  <c r="AI4" i="6" s="1"/>
  <c r="Z37" i="6"/>
  <c r="W37" i="6"/>
  <c r="P3" i="2"/>
  <c r="Q3" i="2" s="1"/>
  <c r="L10" i="2"/>
  <c r="E74" i="6"/>
  <c r="AD7" i="6" s="1"/>
  <c r="Z19" i="6"/>
  <c r="S10" i="2"/>
  <c r="P14" i="2"/>
  <c r="T14" i="2" s="1"/>
  <c r="P6" i="2"/>
  <c r="T6" i="2" s="1"/>
  <c r="H15" i="2"/>
  <c r="J10" i="2"/>
  <c r="H14" i="2"/>
  <c r="R18" i="2"/>
  <c r="U3" i="2"/>
  <c r="H5" i="2"/>
  <c r="H6" i="2"/>
  <c r="P10" i="2"/>
  <c r="Q10" i="2" s="1"/>
  <c r="N16" i="2"/>
  <c r="S3" i="2"/>
  <c r="M16" i="2"/>
  <c r="S8" i="2"/>
  <c r="I16" i="2"/>
  <c r="I18" i="2" s="1"/>
  <c r="K16" i="2"/>
  <c r="S15" i="2"/>
  <c r="S7" i="2"/>
  <c r="L15" i="2"/>
  <c r="L7" i="2"/>
  <c r="S14" i="2"/>
  <c r="S6" i="2"/>
  <c r="J14" i="2"/>
  <c r="J6" i="2"/>
  <c r="F16" i="2"/>
  <c r="F18" i="2" s="1"/>
  <c r="H8" i="2"/>
  <c r="L14" i="2"/>
  <c r="L6" i="2"/>
  <c r="S13" i="2"/>
  <c r="S5" i="2"/>
  <c r="P12" i="2"/>
  <c r="Q12" i="2" s="1"/>
  <c r="P4" i="2"/>
  <c r="Q4" i="2" s="1"/>
  <c r="P11" i="2"/>
  <c r="Q11" i="2" s="1"/>
  <c r="O16" i="2"/>
  <c r="S12" i="2"/>
  <c r="S4" i="2"/>
  <c r="G16" i="2"/>
  <c r="L8" i="2"/>
  <c r="J13" i="2"/>
  <c r="J5" i="2"/>
  <c r="H10" i="2"/>
  <c r="P15" i="2"/>
  <c r="Q15" i="2" s="1"/>
  <c r="P7" i="2"/>
  <c r="Q7" i="2" s="1"/>
  <c r="P8" i="2"/>
  <c r="Q8" i="2" s="1"/>
  <c r="J12" i="2"/>
  <c r="J4" i="2"/>
  <c r="L12" i="2"/>
  <c r="L4" i="2"/>
  <c r="P13" i="2"/>
  <c r="Q13" i="2" s="1"/>
  <c r="P5" i="2"/>
  <c r="Q5" i="2" s="1"/>
  <c r="H4" i="2"/>
  <c r="J3" i="2"/>
  <c r="L3" i="2"/>
  <c r="M18" i="2"/>
  <c r="H3" i="2"/>
  <c r="J11" i="2"/>
  <c r="J8" i="2"/>
  <c r="H11" i="2"/>
  <c r="J15" i="2"/>
  <c r="J7" i="2"/>
  <c r="O18" i="2"/>
  <c r="N18" i="2"/>
  <c r="H12" i="2"/>
  <c r="H7" i="2"/>
  <c r="H13" i="2"/>
  <c r="H19" i="6"/>
  <c r="AI3" i="6" s="1"/>
  <c r="I19" i="6"/>
  <c r="AJ3" i="6" s="1"/>
  <c r="W19" i="6"/>
  <c r="I145" i="6"/>
  <c r="AH11" i="6"/>
  <c r="AL11" i="6"/>
  <c r="AM11" i="6"/>
  <c r="AO11" i="6"/>
  <c r="I127" i="6"/>
  <c r="E38" i="6"/>
  <c r="AE11" i="6"/>
  <c r="E1" i="6"/>
  <c r="AD3" i="6" s="1"/>
  <c r="I109" i="6"/>
  <c r="AF3" i="6"/>
  <c r="AN10" i="6"/>
  <c r="AN4" i="6"/>
  <c r="AF8" i="6"/>
  <c r="AN9" i="6"/>
  <c r="AK11" i="6"/>
  <c r="AG8" i="6"/>
  <c r="AG11" i="6" s="1"/>
  <c r="I73" i="6"/>
  <c r="AJ6" i="6" s="1"/>
  <c r="I91" i="6"/>
  <c r="V14" i="3"/>
  <c r="V8" i="3"/>
  <c r="Q12" i="3"/>
  <c r="Q4" i="3"/>
  <c r="V6" i="3"/>
  <c r="Q11" i="3"/>
  <c r="V11" i="3" s="1"/>
  <c r="Q10" i="3"/>
  <c r="V4" i="3"/>
  <c r="AF10" i="4"/>
  <c r="AJ10" i="4" s="1"/>
  <c r="AM10" i="4"/>
  <c r="AL10" i="4"/>
  <c r="AK10" i="4"/>
  <c r="AN10" i="4"/>
  <c r="I119" i="4"/>
  <c r="Z119" i="4" s="1"/>
  <c r="Z145" i="6"/>
  <c r="Z73" i="6"/>
  <c r="I55" i="6"/>
  <c r="M11" i="5"/>
  <c r="H13" i="5"/>
  <c r="N12" i="5"/>
  <c r="N4" i="5"/>
  <c r="M10" i="5"/>
  <c r="H8" i="5"/>
  <c r="H3" i="5"/>
  <c r="M9" i="5"/>
  <c r="H5" i="5"/>
  <c r="L9" i="5"/>
  <c r="N8" i="5"/>
  <c r="H11" i="5"/>
  <c r="E16" i="5"/>
  <c r="H7" i="5"/>
  <c r="M3" i="5"/>
  <c r="M6" i="5"/>
  <c r="N7" i="5"/>
  <c r="H10" i="5"/>
  <c r="F16" i="5"/>
  <c r="L3" i="5"/>
  <c r="L6" i="5"/>
  <c r="H9" i="5"/>
  <c r="M7" i="5"/>
  <c r="L12" i="5"/>
  <c r="L4" i="5"/>
  <c r="M13" i="5"/>
  <c r="M5" i="5"/>
  <c r="L5" i="5"/>
  <c r="K16" i="5"/>
  <c r="L11" i="5"/>
  <c r="M12" i="5"/>
  <c r="O12" i="5" s="1"/>
  <c r="M4" i="5"/>
  <c r="O4" i="5" s="1"/>
  <c r="L13" i="5"/>
  <c r="L10" i="5"/>
  <c r="H12" i="5"/>
  <c r="G16" i="5"/>
  <c r="N13" i="5"/>
  <c r="N5" i="5"/>
  <c r="C16" i="5"/>
  <c r="L8" i="5"/>
  <c r="N3" i="5"/>
  <c r="O3" i="5" s="1"/>
  <c r="N6" i="5"/>
  <c r="D16" i="5"/>
  <c r="N10" i="5"/>
  <c r="O10" i="5" s="1"/>
  <c r="I16" i="5"/>
  <c r="N9" i="5"/>
  <c r="H4" i="5"/>
  <c r="M8" i="5"/>
  <c r="N11" i="5"/>
  <c r="O11" i="5" s="1"/>
  <c r="L7" i="5"/>
  <c r="J16" i="5"/>
  <c r="W68" i="4"/>
  <c r="W51" i="4"/>
  <c r="W17" i="4"/>
  <c r="M3" i="3"/>
  <c r="S16" i="3"/>
  <c r="H16" i="3"/>
  <c r="L16" i="3"/>
  <c r="I15" i="3"/>
  <c r="M15" i="3"/>
  <c r="J16" i="3"/>
  <c r="G16" i="3"/>
  <c r="H68" i="4"/>
  <c r="K3" i="3"/>
  <c r="I3" i="3"/>
  <c r="T3" i="3"/>
  <c r="I68" i="4"/>
  <c r="Z22" i="4"/>
  <c r="Z23" i="4"/>
  <c r="Z24" i="4"/>
  <c r="Z25" i="4"/>
  <c r="Z26" i="4"/>
  <c r="Z27" i="4"/>
  <c r="Z28" i="4"/>
  <c r="Z29" i="4"/>
  <c r="Z30" i="4"/>
  <c r="Z21" i="4"/>
  <c r="Z4" i="4"/>
  <c r="Z5" i="4"/>
  <c r="Z6" i="4"/>
  <c r="Z7" i="4"/>
  <c r="Z8" i="4"/>
  <c r="Z9" i="4"/>
  <c r="Z10" i="4"/>
  <c r="Z11" i="4"/>
  <c r="Z12" i="4"/>
  <c r="Z13" i="4"/>
  <c r="N51" i="4"/>
  <c r="N34" i="4"/>
  <c r="I22" i="4"/>
  <c r="I23" i="4"/>
  <c r="I24" i="4"/>
  <c r="I25" i="4"/>
  <c r="I26" i="4"/>
  <c r="I27" i="4"/>
  <c r="I28" i="4"/>
  <c r="I30" i="4"/>
  <c r="I32" i="4"/>
  <c r="I21" i="4"/>
  <c r="Z48" i="4"/>
  <c r="M51" i="4"/>
  <c r="L51" i="4"/>
  <c r="K51" i="4"/>
  <c r="J51" i="4"/>
  <c r="G51" i="4"/>
  <c r="F51" i="4"/>
  <c r="E51" i="4"/>
  <c r="F34" i="4"/>
  <c r="G34" i="4"/>
  <c r="J34" i="4"/>
  <c r="K34" i="4"/>
  <c r="L34" i="4"/>
  <c r="M34" i="4"/>
  <c r="E18" i="4" s="1"/>
  <c r="E34" i="4"/>
  <c r="E1" i="4"/>
  <c r="I6" i="4"/>
  <c r="I7" i="4"/>
  <c r="I8" i="4"/>
  <c r="I9" i="4"/>
  <c r="I10" i="4"/>
  <c r="I11" i="4"/>
  <c r="I12" i="4"/>
  <c r="I14" i="4"/>
  <c r="I15" i="4"/>
  <c r="I4" i="4"/>
  <c r="AD5" i="6" l="1"/>
  <c r="AD11" i="6" s="1"/>
  <c r="F17" i="2"/>
  <c r="S17" i="2" s="1"/>
  <c r="T3" i="2"/>
  <c r="AI11" i="6"/>
  <c r="U14" i="2"/>
  <c r="Q14" i="2"/>
  <c r="L16" i="2"/>
  <c r="U6" i="2"/>
  <c r="V6" i="2" s="1"/>
  <c r="Q6" i="2"/>
  <c r="U11" i="2"/>
  <c r="V11" i="2" s="1"/>
  <c r="K18" i="2"/>
  <c r="L18" i="2" s="1"/>
  <c r="V3" i="2"/>
  <c r="P16" i="2"/>
  <c r="Q16" i="2" s="1"/>
  <c r="T10" i="2"/>
  <c r="U10" i="2"/>
  <c r="V10" i="2" s="1"/>
  <c r="T11" i="2"/>
  <c r="T4" i="2"/>
  <c r="U5" i="2"/>
  <c r="V5" i="2" s="1"/>
  <c r="T12" i="2"/>
  <c r="S16" i="2"/>
  <c r="P18" i="2"/>
  <c r="Q18" i="2" s="1"/>
  <c r="H16" i="2"/>
  <c r="V14" i="2"/>
  <c r="U15" i="2"/>
  <c r="V15" i="2" s="1"/>
  <c r="G18" i="2"/>
  <c r="H18" i="2" s="1"/>
  <c r="T15" i="2"/>
  <c r="U13" i="2"/>
  <c r="V13" i="2" s="1"/>
  <c r="T7" i="2"/>
  <c r="T5" i="2"/>
  <c r="U8" i="2"/>
  <c r="V8" i="2" s="1"/>
  <c r="T13" i="2"/>
  <c r="U7" i="2"/>
  <c r="V7" i="2" s="1"/>
  <c r="U4" i="2"/>
  <c r="V4" i="2" s="1"/>
  <c r="T8" i="2"/>
  <c r="J16" i="2"/>
  <c r="U12" i="2"/>
  <c r="V12" i="2" s="1"/>
  <c r="AN11" i="6"/>
  <c r="Z55" i="6"/>
  <c r="AJ5" i="6"/>
  <c r="AJ4" i="6"/>
  <c r="Z127" i="6"/>
  <c r="AJ9" i="6"/>
  <c r="AF11" i="6"/>
  <c r="AJ11" i="6" s="1"/>
  <c r="Z91" i="6"/>
  <c r="AJ7" i="6"/>
  <c r="Z109" i="6"/>
  <c r="AJ8" i="6"/>
  <c r="V12" i="3"/>
  <c r="V10" i="3"/>
  <c r="O7" i="5"/>
  <c r="O6" i="5"/>
  <c r="O13" i="5"/>
  <c r="O5" i="5"/>
  <c r="O8" i="5"/>
  <c r="H16" i="5"/>
  <c r="L16" i="5"/>
  <c r="O9" i="5"/>
  <c r="M16" i="5"/>
  <c r="N16" i="5"/>
  <c r="O16" i="3"/>
  <c r="P16" i="3"/>
  <c r="M6" i="3"/>
  <c r="M14" i="3"/>
  <c r="M9" i="3"/>
  <c r="M7" i="3"/>
  <c r="M13" i="3"/>
  <c r="M5" i="3"/>
  <c r="M8" i="3"/>
  <c r="M12" i="3"/>
  <c r="M4" i="3"/>
  <c r="M11" i="3"/>
  <c r="M10" i="3"/>
  <c r="H34" i="4"/>
  <c r="I51" i="4"/>
  <c r="Z51" i="4" s="1"/>
  <c r="K7" i="3"/>
  <c r="K9" i="3"/>
  <c r="K10" i="3"/>
  <c r="K11" i="3"/>
  <c r="K8" i="3"/>
  <c r="H51" i="4"/>
  <c r="K13" i="3"/>
  <c r="K5" i="3"/>
  <c r="K12" i="3"/>
  <c r="K4" i="3"/>
  <c r="I17" i="4"/>
  <c r="Z17" i="4" s="1"/>
  <c r="K14" i="3"/>
  <c r="K6" i="3"/>
  <c r="H17" i="4"/>
  <c r="I34" i="4"/>
  <c r="Z34" i="4" s="1"/>
  <c r="N16" i="3"/>
  <c r="I11" i="3"/>
  <c r="I13" i="3"/>
  <c r="I5" i="3"/>
  <c r="T8" i="3"/>
  <c r="I12" i="3"/>
  <c r="T10" i="3"/>
  <c r="I4" i="3"/>
  <c r="I9" i="3"/>
  <c r="T7" i="3"/>
  <c r="I8" i="3"/>
  <c r="T14" i="3"/>
  <c r="T6" i="3"/>
  <c r="I7" i="3"/>
  <c r="I14" i="3"/>
  <c r="I6" i="3"/>
  <c r="I10" i="3"/>
  <c r="T13" i="3"/>
  <c r="T5" i="3"/>
  <c r="T4" i="3"/>
  <c r="T11" i="3"/>
  <c r="T12" i="3"/>
  <c r="T9" i="3"/>
  <c r="H17" i="2" l="1"/>
  <c r="Q17" i="2"/>
  <c r="T17" i="2"/>
  <c r="U17" i="2"/>
  <c r="V17" i="2" s="1"/>
  <c r="L17" i="2"/>
  <c r="T16" i="2"/>
  <c r="U16" i="2"/>
  <c r="V16" i="2" s="1"/>
  <c r="J18" i="2"/>
  <c r="S18" i="2"/>
  <c r="U18" i="2"/>
  <c r="T18" i="2"/>
  <c r="O16" i="5"/>
  <c r="W9" i="3"/>
  <c r="Q16" i="3"/>
  <c r="U16" i="3" s="1"/>
  <c r="W11" i="3"/>
  <c r="W13" i="3"/>
  <c r="W12" i="3"/>
  <c r="M16" i="3"/>
  <c r="W5" i="3"/>
  <c r="W4" i="3"/>
  <c r="W14" i="3"/>
  <c r="W8" i="3"/>
  <c r="W10" i="3"/>
  <c r="W6" i="3"/>
  <c r="W7" i="3"/>
  <c r="I16" i="3"/>
  <c r="T16" i="3"/>
  <c r="K16" i="3"/>
  <c r="V18" i="2" l="1"/>
  <c r="R16" i="3"/>
  <c r="V16" i="3"/>
  <c r="W16" i="3" s="1"/>
  <c r="W3" i="3"/>
</calcChain>
</file>

<file path=xl/sharedStrings.xml><?xml version="1.0" encoding="utf-8"?>
<sst xmlns="http://schemas.openxmlformats.org/spreadsheetml/2006/main" count="1388" uniqueCount="206">
  <si>
    <t>First Name</t>
  </si>
  <si>
    <t>Last Name</t>
  </si>
  <si>
    <t>Primary Position</t>
  </si>
  <si>
    <t>Secondary Position</t>
  </si>
  <si>
    <t>Stryder</t>
  </si>
  <si>
    <t>Coleman</t>
  </si>
  <si>
    <t>Left Center Field</t>
  </si>
  <si>
    <t xml:space="preserve">Devyn </t>
  </si>
  <si>
    <t>Kelly</t>
  </si>
  <si>
    <t>First Base</t>
  </si>
  <si>
    <t>Right Field</t>
  </si>
  <si>
    <t>Nate</t>
  </si>
  <si>
    <t>Cummings</t>
  </si>
  <si>
    <t>Left Field</t>
  </si>
  <si>
    <t xml:space="preserve">Doug </t>
  </si>
  <si>
    <t>Catcher, Second Base</t>
  </si>
  <si>
    <t>Batavia Roster</t>
  </si>
  <si>
    <t>Hinman</t>
  </si>
  <si>
    <t>Outfield</t>
  </si>
  <si>
    <t>Second Base</t>
  </si>
  <si>
    <t>Flint</t>
  </si>
  <si>
    <t>Right Field, Third Base</t>
  </si>
  <si>
    <t>Kevin</t>
  </si>
  <si>
    <t>Green</t>
  </si>
  <si>
    <t>Brian</t>
  </si>
  <si>
    <t>Davis</t>
  </si>
  <si>
    <t>Short Stop</t>
  </si>
  <si>
    <t>Jim</t>
  </si>
  <si>
    <t>Josh</t>
  </si>
  <si>
    <t>Bradley</t>
  </si>
  <si>
    <t>Infield</t>
  </si>
  <si>
    <t>Bieber</t>
  </si>
  <si>
    <t>Pitcher</t>
  </si>
  <si>
    <t xml:space="preserve">Zach </t>
  </si>
  <si>
    <t>Brightman</t>
  </si>
  <si>
    <t>Catcher, Outfield</t>
  </si>
  <si>
    <t>Subs</t>
  </si>
  <si>
    <t>Jake</t>
  </si>
  <si>
    <t>Steffenilla</t>
  </si>
  <si>
    <t>Catcher, Right Field</t>
  </si>
  <si>
    <t>Luis</t>
  </si>
  <si>
    <t>?</t>
  </si>
  <si>
    <t>Second Base, Pitcher</t>
  </si>
  <si>
    <t>Dave</t>
  </si>
  <si>
    <t>Crego</t>
  </si>
  <si>
    <t>Infield, Outfield</t>
  </si>
  <si>
    <t>Outfield, Infield</t>
  </si>
  <si>
    <t>Michael</t>
  </si>
  <si>
    <t>Jamil</t>
  </si>
  <si>
    <t>Catcher</t>
  </si>
  <si>
    <t>Daniel</t>
  </si>
  <si>
    <t>Dioguardi</t>
  </si>
  <si>
    <t>Chris</t>
  </si>
  <si>
    <t>Densmore</t>
  </si>
  <si>
    <t>First Base, Third Base</t>
  </si>
  <si>
    <t>Matt</t>
  </si>
  <si>
    <t>Tyler</t>
  </si>
  <si>
    <t>Batting Statistics</t>
  </si>
  <si>
    <t>Hits</t>
  </si>
  <si>
    <t>Date</t>
  </si>
  <si>
    <t>Opponent</t>
  </si>
  <si>
    <t>Lineup</t>
  </si>
  <si>
    <t>Position</t>
  </si>
  <si>
    <t>Nate C</t>
  </si>
  <si>
    <t>Avon Dale</t>
  </si>
  <si>
    <t>Runs</t>
  </si>
  <si>
    <t>Runs (Opponent)</t>
  </si>
  <si>
    <t xml:space="preserve">Stryder </t>
  </si>
  <si>
    <t>Doug</t>
  </si>
  <si>
    <t>Nate H</t>
  </si>
  <si>
    <t>Dio</t>
  </si>
  <si>
    <t xml:space="preserve">Matt </t>
  </si>
  <si>
    <t>Zach</t>
  </si>
  <si>
    <t>Right Center Field</t>
  </si>
  <si>
    <t>Third Base/Right Field</t>
  </si>
  <si>
    <t>Right Field/Catcher</t>
  </si>
  <si>
    <t>Catcher/Second Base</t>
  </si>
  <si>
    <t>Player Key</t>
  </si>
  <si>
    <t>Fat Sams</t>
  </si>
  <si>
    <t xml:space="preserve">Chris </t>
  </si>
  <si>
    <t>Micheal</t>
  </si>
  <si>
    <t>Left Field/Third Base</t>
  </si>
  <si>
    <t>Third Base/Short Stop</t>
  </si>
  <si>
    <t>Pitcher/First Base</t>
  </si>
  <si>
    <t>Right Center Field/Pitcher</t>
  </si>
  <si>
    <t>Second Base/ Right Field</t>
  </si>
  <si>
    <t>Short Stop/Left Field</t>
  </si>
  <si>
    <t>Devyn</t>
  </si>
  <si>
    <t>First Base/Outfield</t>
  </si>
  <si>
    <t>OBP</t>
  </si>
  <si>
    <t>*</t>
  </si>
  <si>
    <t>Second Base/Third Base</t>
  </si>
  <si>
    <t xml:space="preserve">Left Field </t>
  </si>
  <si>
    <t xml:space="preserve">Pitcher </t>
  </si>
  <si>
    <t>Duffy's</t>
  </si>
  <si>
    <t>Firsst Base</t>
  </si>
  <si>
    <t xml:space="preserve">Right Field </t>
  </si>
  <si>
    <t>Designated Hitter</t>
  </si>
  <si>
    <t>Third Base</t>
  </si>
  <si>
    <t>AB</t>
  </si>
  <si>
    <t>BA</t>
  </si>
  <si>
    <t>HR</t>
  </si>
  <si>
    <t>XBH</t>
  </si>
  <si>
    <t>XBHP</t>
  </si>
  <si>
    <t>W</t>
  </si>
  <si>
    <t>2B</t>
  </si>
  <si>
    <t>3B</t>
  </si>
  <si>
    <t>OPS</t>
  </si>
  <si>
    <t>SLG</t>
  </si>
  <si>
    <t>H</t>
  </si>
  <si>
    <t>BO</t>
  </si>
  <si>
    <t>Data By Lineup(7/7/2020)</t>
  </si>
  <si>
    <t>Data By Lineup(7/14/2020)</t>
  </si>
  <si>
    <t>Data By Lineup(7/21/2020)</t>
  </si>
  <si>
    <t>R</t>
  </si>
  <si>
    <t>Total</t>
  </si>
  <si>
    <t>Nate H.</t>
  </si>
  <si>
    <t>Team Data</t>
  </si>
  <si>
    <t>R/H</t>
  </si>
  <si>
    <t>RBIs</t>
  </si>
  <si>
    <t>RBIs/AB</t>
  </si>
  <si>
    <t>Kyle</t>
  </si>
  <si>
    <t>Morse</t>
  </si>
  <si>
    <t>First  Base</t>
  </si>
  <si>
    <t>Wright</t>
  </si>
  <si>
    <t>Fanatics 1</t>
  </si>
  <si>
    <t>First Base/Second Base</t>
  </si>
  <si>
    <t>Catcher/Right Field</t>
  </si>
  <si>
    <t>Left Center Field/Short Stop</t>
  </si>
  <si>
    <t>Right Center Field/First Base</t>
  </si>
  <si>
    <t>Second Base/Catcher</t>
  </si>
  <si>
    <t>Short Stop/Left Center Field</t>
  </si>
  <si>
    <t>Right Field/Right Center Field</t>
  </si>
  <si>
    <t>Player of the week</t>
  </si>
  <si>
    <t>Doug C</t>
  </si>
  <si>
    <t>Data by line up</t>
  </si>
  <si>
    <t xml:space="preserve">Regular Season Games </t>
  </si>
  <si>
    <t>Game</t>
  </si>
  <si>
    <t>RA</t>
  </si>
  <si>
    <t>Fat Sam's</t>
  </si>
  <si>
    <t>Fanatics 2</t>
  </si>
  <si>
    <t>Star Headlight</t>
  </si>
  <si>
    <t>Brewery</t>
  </si>
  <si>
    <t>Post Season</t>
  </si>
  <si>
    <t>Dustin</t>
  </si>
  <si>
    <t>Slay</t>
  </si>
  <si>
    <t>Data By Lineup(8/4/2020)</t>
  </si>
  <si>
    <t>Data By Lineup(8/11/2020)</t>
  </si>
  <si>
    <t>Data By Lineup(8/19/2020)</t>
  </si>
  <si>
    <t>Beers N Bombs</t>
  </si>
  <si>
    <t>High Voltage</t>
  </si>
  <si>
    <t>Data By Lineup(7/30/2020)</t>
  </si>
  <si>
    <t>Data By Lineup(//2020)</t>
  </si>
  <si>
    <t xml:space="preserve">Jim </t>
  </si>
  <si>
    <t>LCF</t>
  </si>
  <si>
    <t>RCF</t>
  </si>
  <si>
    <t>RF</t>
  </si>
  <si>
    <t>DH</t>
  </si>
  <si>
    <t>LF</t>
  </si>
  <si>
    <t>1B</t>
  </si>
  <si>
    <t>C</t>
  </si>
  <si>
    <t>P</t>
  </si>
  <si>
    <t>SS</t>
  </si>
  <si>
    <t>wOBP</t>
  </si>
  <si>
    <t>S</t>
  </si>
  <si>
    <t>L</t>
  </si>
  <si>
    <t>Leftys Vs. Rightys</t>
  </si>
  <si>
    <t>Ty</t>
  </si>
  <si>
    <t>Catcher,First Base</t>
  </si>
  <si>
    <t>Mitch</t>
  </si>
  <si>
    <t>Hale</t>
  </si>
  <si>
    <t xml:space="preserve">Mitch </t>
  </si>
  <si>
    <t xml:space="preserve">At Bats </t>
  </si>
  <si>
    <t>Walks</t>
  </si>
  <si>
    <t>Runs/ER</t>
  </si>
  <si>
    <t>-</t>
  </si>
  <si>
    <t>Name</t>
  </si>
  <si>
    <t>James Strasburg</t>
  </si>
  <si>
    <t>Nate Cummings</t>
  </si>
  <si>
    <t>Stryder Coleman</t>
  </si>
  <si>
    <t>Herman Castleberry 2</t>
  </si>
  <si>
    <t>Doug Cummings</t>
  </si>
  <si>
    <t>Nate Hinman</t>
  </si>
  <si>
    <t>Tyler Wright</t>
  </si>
  <si>
    <t>Brian Davis</t>
  </si>
  <si>
    <t>Devyn Kelly</t>
  </si>
  <si>
    <t>Dave Lambert</t>
  </si>
  <si>
    <t>Daniel Dioguardi</t>
  </si>
  <si>
    <t>Shortstop</t>
  </si>
  <si>
    <t>Avon Lima Tournament</t>
  </si>
  <si>
    <t>Tops at Fanatics 1(Jack Quinns)</t>
  </si>
  <si>
    <t>Tops at Duffy's</t>
  </si>
  <si>
    <t>RA/ERA</t>
  </si>
  <si>
    <t>Brewery at Tops</t>
  </si>
  <si>
    <t>Game Two</t>
  </si>
  <si>
    <t>Game One</t>
  </si>
  <si>
    <t>Game Three</t>
  </si>
  <si>
    <t>Tops at Avondale</t>
  </si>
  <si>
    <t>Game Four</t>
  </si>
  <si>
    <t>Zach Brightman</t>
  </si>
  <si>
    <t>Post Season Numbers</t>
  </si>
  <si>
    <t>Batting Average</t>
  </si>
  <si>
    <t>Team Statistics</t>
  </si>
  <si>
    <t>x</t>
  </si>
  <si>
    <t xml:space="preserve">Dave </t>
  </si>
  <si>
    <t>Lambert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</si>
</sst>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0" xfId="0" applyFill="1" applyAlignment="1"/>
    <xf numFmtId="0" fontId="0" fillId="2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/>
    <xf numFmtId="0" fontId="2" fillId="2" borderId="0" xfId="0" applyFont="1" applyFill="1"/>
    <xf numFmtId="14" fontId="2" fillId="2" borderId="0" xfId="0" applyNumberFormat="1" applyFont="1" applyFill="1"/>
    <xf numFmtId="0" fontId="0" fillId="9" borderId="0" xfId="0" applyFill="1" applyAlignment="1">
      <alignment horizontal="right"/>
    </xf>
    <xf numFmtId="0" fontId="0" fillId="7" borderId="0" xfId="0" applyFill="1" applyAlignment="1"/>
    <xf numFmtId="0" fontId="0" fillId="0" borderId="0" xfId="0" applyFill="1" applyAlignment="1"/>
    <xf numFmtId="0" fontId="0" fillId="0" borderId="0" xfId="0" applyFill="1"/>
    <xf numFmtId="0" fontId="3" fillId="2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5" borderId="0" xfId="0" applyFill="1"/>
    <xf numFmtId="0" fontId="0" fillId="16" borderId="0" xfId="0" applyFill="1"/>
    <xf numFmtId="14" fontId="0" fillId="16" borderId="0" xfId="0" applyNumberFormat="1" applyFill="1"/>
    <xf numFmtId="0" fontId="0" fillId="16" borderId="0" xfId="0" applyFill="1" applyAlignment="1">
      <alignment vertical="center"/>
    </xf>
    <xf numFmtId="0" fontId="0" fillId="15" borderId="0" xfId="0" applyFill="1"/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8" borderId="0" xfId="0" applyFill="1" applyAlignment="1">
      <alignment horizontal="center"/>
    </xf>
    <xf numFmtId="0" fontId="2" fillId="0" borderId="0" xfId="0" applyFont="1" applyFill="1"/>
    <xf numFmtId="14" fontId="2" fillId="0" borderId="0" xfId="0" applyNumberFormat="1" applyFont="1" applyFill="1"/>
    <xf numFmtId="0" fontId="3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2" fillId="0" borderId="0" xfId="0" applyFont="1" applyFill="1" applyAlignment="1"/>
    <xf numFmtId="0" fontId="1" fillId="16" borderId="0" xfId="0" applyFont="1" applyFill="1"/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vertical="center"/>
    </xf>
    <xf numFmtId="0" fontId="0" fillId="4" borderId="0" xfId="0" applyFill="1" applyAlignment="1">
      <alignment horizontal="left"/>
    </xf>
    <xf numFmtId="0" fontId="0" fillId="15" borderId="0" xfId="0" applyFill="1" applyAlignment="1"/>
    <xf numFmtId="0" fontId="0" fillId="4" borderId="0" xfId="0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1D1D-98C4-4CFA-A184-F9DA9881B639}">
  <dimension ref="A1:W17"/>
  <sheetViews>
    <sheetView workbookViewId="0">
      <selection activeCell="I10" sqref="I10"/>
    </sheetView>
  </sheetViews>
  <sheetFormatPr defaultRowHeight="15" x14ac:dyDescent="0.25"/>
  <cols>
    <col min="2" max="2" width="2.85546875" customWidth="1"/>
    <col min="3" max="5" width="18.28515625" customWidth="1"/>
    <col min="6" max="6" width="20" customWidth="1"/>
    <col min="7" max="7" width="4" customWidth="1"/>
    <col min="8" max="8" width="4.42578125" customWidth="1"/>
    <col min="9" max="9" width="5.7109375" customWidth="1"/>
    <col min="10" max="12" width="4.42578125" customWidth="1"/>
    <col min="13" max="13" width="7.5703125" customWidth="1"/>
    <col min="14" max="14" width="2.85546875" customWidth="1"/>
    <col min="15" max="15" width="3" customWidth="1"/>
    <col min="16" max="16" width="3.42578125" customWidth="1"/>
    <col min="17" max="17" width="4.42578125" customWidth="1"/>
    <col min="18" max="18" width="6.42578125" customWidth="1"/>
    <col min="19" max="19" width="3.42578125" customWidth="1"/>
    <col min="20" max="20" width="5.85546875" customWidth="1"/>
    <col min="21" max="21" width="6.5703125" customWidth="1"/>
  </cols>
  <sheetData>
    <row r="1" spans="1:23" x14ac:dyDescent="0.25">
      <c r="A1" s="50" t="s">
        <v>16</v>
      </c>
      <c r="B1" s="50"/>
      <c r="C1" s="50"/>
      <c r="D1" s="50"/>
      <c r="E1" s="50"/>
      <c r="F1" s="50"/>
      <c r="G1" s="48" t="s">
        <v>57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x14ac:dyDescent="0.25">
      <c r="A2" s="1"/>
      <c r="B2" s="1" t="s">
        <v>164</v>
      </c>
      <c r="C2" s="1" t="s">
        <v>0</v>
      </c>
      <c r="D2" s="1" t="s">
        <v>1</v>
      </c>
      <c r="E2" s="1" t="s">
        <v>2</v>
      </c>
      <c r="F2" s="1" t="s">
        <v>3</v>
      </c>
      <c r="G2" s="10" t="s">
        <v>99</v>
      </c>
      <c r="H2" s="10" t="s">
        <v>58</v>
      </c>
      <c r="I2" s="10" t="s">
        <v>100</v>
      </c>
      <c r="J2" s="10" t="s">
        <v>114</v>
      </c>
      <c r="K2" s="10" t="s">
        <v>118</v>
      </c>
      <c r="L2" s="10" t="s">
        <v>119</v>
      </c>
      <c r="M2" s="10" t="s">
        <v>120</v>
      </c>
      <c r="N2" s="10" t="s">
        <v>105</v>
      </c>
      <c r="O2" s="10" t="s">
        <v>106</v>
      </c>
      <c r="P2" s="10" t="s">
        <v>101</v>
      </c>
      <c r="Q2" s="10" t="s">
        <v>102</v>
      </c>
      <c r="R2" s="10" t="s">
        <v>103</v>
      </c>
      <c r="S2" s="10" t="s">
        <v>104</v>
      </c>
      <c r="T2" s="10" t="s">
        <v>89</v>
      </c>
      <c r="U2" s="10" t="s">
        <v>163</v>
      </c>
      <c r="V2" s="10" t="s">
        <v>108</v>
      </c>
      <c r="W2" s="10" t="s">
        <v>107</v>
      </c>
    </row>
    <row r="3" spans="1:23" x14ac:dyDescent="0.25">
      <c r="A3" s="2">
        <v>1</v>
      </c>
      <c r="B3" s="2" t="s">
        <v>114</v>
      </c>
      <c r="C3" s="2" t="s">
        <v>4</v>
      </c>
      <c r="D3" s="2" t="s">
        <v>5</v>
      </c>
      <c r="E3" s="2" t="s">
        <v>18</v>
      </c>
      <c r="F3" s="2" t="s">
        <v>30</v>
      </c>
      <c r="G3" s="7">
        <f>' Game Data Avon Lima'!E4+' Game Data Avon Lima'!E21+' Game Data Avon Lima'!E38+' Game Data Avon Lima'!E55+' Game Data Avon Lima'!E72+' Game Data Avon Lima'!E89+' Game Data Avon Lima'!E106</f>
        <v>17</v>
      </c>
      <c r="H3" s="7">
        <f>' Game Data Avon Lima'!F4+' Game Data Avon Lima'!F21+' Game Data Avon Lima'!F38+' Game Data Avon Lima'!F55+' Game Data Avon Lima'!F72+' Game Data Avon Lima'!F89+' Game Data Avon Lima'!F106</f>
        <v>10</v>
      </c>
      <c r="I3" s="7">
        <f t="shared" ref="I3:I16" si="0">ROUND((H3/G3),3)</f>
        <v>0.58799999999999997</v>
      </c>
      <c r="J3" s="7">
        <f>' Game Data Avon Lima'!M21+' Game Data Avon Lima'!M38+' Game Data Avon Lima'!M55+' Game Data Avon Lima'!M4+' Game Data Avon Lima'!M89+' Game Data Avon Lima'!M106+' Game Data Avon Lima'!M72</f>
        <v>5</v>
      </c>
      <c r="K3" s="7">
        <f t="shared" ref="K3:K16" si="1">ROUND((J3/H3),3)</f>
        <v>0.5</v>
      </c>
      <c r="L3" s="7">
        <f>' Game Data Avon Lima'!N4+' Game Data Avon Lima'!N21+' Game Data Avon Lima'!N38+' Game Data Avon Lima'!N55+' Game Data Avon Lima'!N72+' Game Data Avon Lima'!N89+' Game Data Avon Lima'!N106</f>
        <v>9</v>
      </c>
      <c r="M3" s="7">
        <f>ROUND((L3/G3),3)</f>
        <v>0.52900000000000003</v>
      </c>
      <c r="N3" s="7">
        <f>' Game Data Avon Lima'!J4+' Game Data Avon Lima'!J21+' Game Data Avon Lima'!J38+' Game Data Avon Lima'!J55+' Game Data Avon Lima'!J72+' Game Data Avon Lima'!J106+' Game Data Avon Lima'!J89</f>
        <v>1</v>
      </c>
      <c r="O3" s="7">
        <f>' Game Data Avon Lima'!K4+' Game Data Avon Lima'!K21+' Game Data Avon Lima'!K38+' Game Data Avon Lima'!K55+' Game Data Avon Lima'!K72+' Game Data Avon Lima'!K89+' Game Data Avon Lima'!K106</f>
        <v>1</v>
      </c>
      <c r="P3" s="7">
        <f>' Game Data Avon Lima'!L4+' Game Data Avon Lima'!L21+' Game Data Avon Lima'!L38+' Game Data Avon Lima'!L55+' Game Data Avon Lima'!L72+' Game Data Avon Lima'!L89+' Game Data Avon Lima'!L106</f>
        <v>0</v>
      </c>
      <c r="Q3" s="7">
        <f>SUM('Avon Lima Roster'!N3:P3)</f>
        <v>2</v>
      </c>
      <c r="R3" s="7">
        <f>ROUND((Q3/G3),3)</f>
        <v>0.11799999999999999</v>
      </c>
      <c r="S3" s="7">
        <f>' Game Data Avon Lima'!G4+' Game Data Avon Lima'!G21+' Game Data Avon Lima'!G38+' Game Data Avon Lima'!G55+' Game Data Avon Lima'!G72+' Game Data Avon Lima'!G89+' Game Data Avon Lima'!G106</f>
        <v>0</v>
      </c>
      <c r="T3" s="7">
        <f t="shared" ref="T3:T14" si="2">ROUND((H3+S3)/(G3+S3),3)</f>
        <v>0.58799999999999997</v>
      </c>
      <c r="U3" s="4">
        <f>(((0.69*S3)+(0.888*(H3-Q3))+(1.271*N3)+(1.616*O3)+(2.101*P3)))/(G3+S3)</f>
        <v>0.58770588235294119</v>
      </c>
      <c r="V3" s="7">
        <f>ROUND((((H3-Q3)+(2*N3)+(3*O3)+(4*P3))/G3),3)</f>
        <v>0.76500000000000001</v>
      </c>
      <c r="W3" s="7">
        <f t="shared" ref="W3:W14" si="3">ROUND((T3+V3),3)</f>
        <v>1.353</v>
      </c>
    </row>
    <row r="4" spans="1:23" x14ac:dyDescent="0.25">
      <c r="A4" s="2">
        <v>2</v>
      </c>
      <c r="B4" s="2" t="s">
        <v>165</v>
      </c>
      <c r="C4" s="2" t="s">
        <v>7</v>
      </c>
      <c r="D4" s="2" t="s">
        <v>8</v>
      </c>
      <c r="E4" s="2" t="s">
        <v>9</v>
      </c>
      <c r="F4" s="2" t="s">
        <v>10</v>
      </c>
      <c r="G4" s="7">
        <f>' Game Data Avon Lima'!E5+' Game Data Avon Lima'!E22+' Game Data Avon Lima'!E39+' Game Data Avon Lima'!E56+' Game Data Avon Lima'!E73+' Game Data Avon Lima'!E90+' Game Data Avon Lima'!E107</f>
        <v>11</v>
      </c>
      <c r="H4" s="7">
        <f>' Game Data Avon Lima'!F5+' Game Data Avon Lima'!F22+' Game Data Avon Lima'!F39+' Game Data Avon Lima'!F56+' Game Data Avon Lima'!F73+' Game Data Avon Lima'!F90+' Game Data Avon Lima'!F107</f>
        <v>6</v>
      </c>
      <c r="I4" s="7">
        <f t="shared" si="0"/>
        <v>0.54500000000000004</v>
      </c>
      <c r="J4" s="7">
        <f>' Game Data Avon Lima'!M22+' Game Data Avon Lima'!M39+' Game Data Avon Lima'!M56+' Game Data Avon Lima'!M5+' Game Data Avon Lima'!M90+' Game Data Avon Lima'!M107+' Game Data Avon Lima'!M73</f>
        <v>4</v>
      </c>
      <c r="K4" s="7">
        <f t="shared" si="1"/>
        <v>0.66700000000000004</v>
      </c>
      <c r="L4" s="7">
        <f>' Game Data Avon Lima'!N5+' Game Data Avon Lima'!N22+' Game Data Avon Lima'!N39+' Game Data Avon Lima'!N56</f>
        <v>4</v>
      </c>
      <c r="M4" s="7">
        <f t="shared" ref="M4:M16" si="4">ROUND((L4/G4),3)</f>
        <v>0.36399999999999999</v>
      </c>
      <c r="N4" s="7">
        <f>' Game Data Avon Lima'!J5+' Game Data Avon Lima'!J22+' Game Data Avon Lima'!J39+' Game Data Avon Lima'!J56+' Game Data Avon Lima'!J73+' Game Data Avon Lima'!J107+' Game Data Avon Lima'!J90</f>
        <v>0</v>
      </c>
      <c r="O4" s="7">
        <f>' Game Data Avon Lima'!K5+' Game Data Avon Lima'!K22+' Game Data Avon Lima'!K39+' Game Data Avon Lima'!K56+' Game Data Avon Lima'!K73+' Game Data Avon Lima'!K90+' Game Data Avon Lima'!K107</f>
        <v>0</v>
      </c>
      <c r="P4" s="7">
        <f>' Game Data Avon Lima'!L5+' Game Data Avon Lima'!L22+' Game Data Avon Lima'!L39+' Game Data Avon Lima'!L56+' Game Data Avon Lima'!L73+' Game Data Avon Lima'!L90+' Game Data Avon Lima'!L107</f>
        <v>0</v>
      </c>
      <c r="Q4" s="7">
        <f>SUM('Avon Lima Roster'!N4:P4)</f>
        <v>0</v>
      </c>
      <c r="R4" s="7">
        <f t="shared" ref="R4:R15" si="5">ROUND((Q4/G4),3)</f>
        <v>0</v>
      </c>
      <c r="S4" s="7">
        <f>' Game Data Avon Lima'!G5+' Game Data Avon Lima'!G22+' Game Data Avon Lima'!G39+' Game Data Avon Lima'!G56+' Game Data Avon Lima'!G73+' Game Data Avon Lima'!G90+' Game Data Avon Lima'!G107</f>
        <v>0</v>
      </c>
      <c r="T4" s="7">
        <f t="shared" si="2"/>
        <v>0.54500000000000004</v>
      </c>
      <c r="U4" s="4">
        <f>(((0.69*S4)+(0.888*(H4-Q4))+(1.271*N4)+(1.616*O4)+(2.101*P4)))/(G4+S4)</f>
        <v>0.48436363636363639</v>
      </c>
      <c r="V4" s="7">
        <f t="shared" ref="V4:V15" si="6">ROUND((((H4-Q4)+(2*N4)+(3*O4)+(4*P4))/G4),3)</f>
        <v>0.54500000000000004</v>
      </c>
      <c r="W4" s="7">
        <f t="shared" si="3"/>
        <v>1.0900000000000001</v>
      </c>
    </row>
    <row r="5" spans="1:23" x14ac:dyDescent="0.25">
      <c r="A5" s="2">
        <v>3</v>
      </c>
      <c r="B5" s="2" t="s">
        <v>114</v>
      </c>
      <c r="C5" s="2" t="s">
        <v>33</v>
      </c>
      <c r="D5" s="2" t="s">
        <v>34</v>
      </c>
      <c r="E5" s="2" t="s">
        <v>19</v>
      </c>
      <c r="F5" s="2" t="s">
        <v>35</v>
      </c>
      <c r="G5" s="7">
        <f>' Game Data Avon Lima'!E6+' Game Data Avon Lima'!E23+' Game Data Avon Lima'!E40+' Game Data Avon Lima'!E57+' Game Data Avon Lima'!E74+' Game Data Avon Lima'!E91+' Game Data Avon Lima'!E108</f>
        <v>13</v>
      </c>
      <c r="H5" s="7">
        <f>' Game Data Avon Lima'!F6+' Game Data Avon Lima'!F23+' Game Data Avon Lima'!F40+' Game Data Avon Lima'!F57+' Game Data Avon Lima'!F74+' Game Data Avon Lima'!F91+' Game Data Avon Lima'!F108</f>
        <v>7</v>
      </c>
      <c r="I5" s="7">
        <f t="shared" si="0"/>
        <v>0.53800000000000003</v>
      </c>
      <c r="J5" s="7">
        <f>' Game Data Avon Lima'!M23+' Game Data Avon Lima'!M40+' Game Data Avon Lima'!M57+' Game Data Avon Lima'!M6+' Game Data Avon Lima'!M91+' Game Data Avon Lima'!M108+' Game Data Avon Lima'!M74</f>
        <v>3</v>
      </c>
      <c r="K5" s="7">
        <f t="shared" si="1"/>
        <v>0.42899999999999999</v>
      </c>
      <c r="L5" s="7">
        <f>' Game Data Avon Lima'!N6+' Game Data Avon Lima'!N23+' Game Data Avon Lima'!N40+' Game Data Avon Lima'!N57</f>
        <v>3</v>
      </c>
      <c r="M5" s="7">
        <f t="shared" si="4"/>
        <v>0.23100000000000001</v>
      </c>
      <c r="N5" s="7">
        <f>' Game Data Avon Lima'!J6+' Game Data Avon Lima'!J23+' Game Data Avon Lima'!J40+' Game Data Avon Lima'!J57+' Game Data Avon Lima'!J74+' Game Data Avon Lima'!J108+' Game Data Avon Lima'!J91</f>
        <v>0</v>
      </c>
      <c r="O5" s="7">
        <f>' Game Data Avon Lima'!K6+' Game Data Avon Lima'!K23+' Game Data Avon Lima'!K40+' Game Data Avon Lima'!K57+' Game Data Avon Lima'!K74+' Game Data Avon Lima'!K91+' Game Data Avon Lima'!K108</f>
        <v>0</v>
      </c>
      <c r="P5" s="7">
        <f>' Game Data Avon Lima'!L6+' Game Data Avon Lima'!L23+' Game Data Avon Lima'!L40+' Game Data Avon Lima'!L57+' Game Data Avon Lima'!L74+' Game Data Avon Lima'!L91+' Game Data Avon Lima'!L108</f>
        <v>0</v>
      </c>
      <c r="Q5" s="7">
        <f>SUM('Avon Lima Roster'!N5:P5)</f>
        <v>0</v>
      </c>
      <c r="R5" s="7">
        <f t="shared" si="5"/>
        <v>0</v>
      </c>
      <c r="S5" s="7">
        <f>' Game Data Avon Lima'!G6+' Game Data Avon Lima'!G23+' Game Data Avon Lima'!G40+' Game Data Avon Lima'!G57+' Game Data Avon Lima'!G74+' Game Data Avon Lima'!G91+' Game Data Avon Lima'!G108</f>
        <v>0</v>
      </c>
      <c r="T5" s="7">
        <f t="shared" si="2"/>
        <v>0.53800000000000003</v>
      </c>
      <c r="U5" s="4">
        <f t="shared" ref="U5:U15" si="7">(((0.69*S5)+(0.888*(H5-Q5))+(1.271*N5)+(1.616*O5)+(2.101*P5)))/(G5+S5)</f>
        <v>0.47815384615384615</v>
      </c>
      <c r="V5" s="7">
        <f t="shared" si="6"/>
        <v>0.53800000000000003</v>
      </c>
      <c r="W5" s="7">
        <f t="shared" si="3"/>
        <v>1.0760000000000001</v>
      </c>
    </row>
    <row r="6" spans="1:23" x14ac:dyDescent="0.25">
      <c r="A6" s="2">
        <v>4</v>
      </c>
      <c r="B6" s="2" t="s">
        <v>165</v>
      </c>
      <c r="C6" s="2" t="s">
        <v>24</v>
      </c>
      <c r="D6" s="2" t="s">
        <v>25</v>
      </c>
      <c r="E6" s="2" t="s">
        <v>26</v>
      </c>
      <c r="F6" s="2" t="s">
        <v>45</v>
      </c>
      <c r="G6" s="7">
        <f>' Game Data Avon Lima'!E7+' Game Data Avon Lima'!E24+' Game Data Avon Lima'!E41+' Game Data Avon Lima'!E58+' Game Data Avon Lima'!E75+' Game Data Avon Lima'!E92+' Game Data Avon Lima'!E109</f>
        <v>13</v>
      </c>
      <c r="H6" s="7">
        <f>' Game Data Avon Lima'!F7+' Game Data Avon Lima'!F24+' Game Data Avon Lima'!F41+' Game Data Avon Lima'!F58+' Game Data Avon Lima'!F75+' Game Data Avon Lima'!F92+' Game Data Avon Lima'!F109</f>
        <v>6</v>
      </c>
      <c r="I6" s="7">
        <f t="shared" si="0"/>
        <v>0.46200000000000002</v>
      </c>
      <c r="J6" s="7">
        <f>' Game Data Avon Lima'!M24+' Game Data Avon Lima'!M41+' Game Data Avon Lima'!M58+' Game Data Avon Lima'!M7+' Game Data Avon Lima'!M92+' Game Data Avon Lima'!M109+' Game Data Avon Lima'!M75</f>
        <v>5</v>
      </c>
      <c r="K6" s="7">
        <f t="shared" si="1"/>
        <v>0.83299999999999996</v>
      </c>
      <c r="L6" s="7">
        <f>' Game Data Avon Lima'!N7+' Game Data Avon Lima'!N24+' Game Data Avon Lima'!N41+' Game Data Avon Lima'!N58</f>
        <v>2</v>
      </c>
      <c r="M6" s="7">
        <f t="shared" si="4"/>
        <v>0.154</v>
      </c>
      <c r="N6" s="7">
        <f>' Game Data Avon Lima'!J7+' Game Data Avon Lima'!J24+' Game Data Avon Lima'!J41+' Game Data Avon Lima'!J58+' Game Data Avon Lima'!J75+' Game Data Avon Lima'!J109+' Game Data Avon Lima'!J92</f>
        <v>2</v>
      </c>
      <c r="O6" s="7">
        <f>' Game Data Avon Lima'!K7+' Game Data Avon Lima'!K24+' Game Data Avon Lima'!K41+' Game Data Avon Lima'!K58+' Game Data Avon Lima'!K75+' Game Data Avon Lima'!K92+' Game Data Avon Lima'!K109</f>
        <v>0</v>
      </c>
      <c r="P6" s="7">
        <f>' Game Data Avon Lima'!L7+' Game Data Avon Lima'!L24+' Game Data Avon Lima'!L41+' Game Data Avon Lima'!L58+' Game Data Avon Lima'!L75+' Game Data Avon Lima'!L92+' Game Data Avon Lima'!L109</f>
        <v>0</v>
      </c>
      <c r="Q6" s="7">
        <f>SUM('Avon Lima Roster'!N6:P6)</f>
        <v>2</v>
      </c>
      <c r="R6" s="7">
        <f t="shared" si="5"/>
        <v>0.154</v>
      </c>
      <c r="S6" s="7">
        <f>' Game Data Avon Lima'!G7+' Game Data Avon Lima'!G24+' Game Data Avon Lima'!G41+' Game Data Avon Lima'!G58+' Game Data Avon Lima'!G75+' Game Data Avon Lima'!G92+' Game Data Avon Lima'!G109</f>
        <v>0</v>
      </c>
      <c r="T6" s="7">
        <f t="shared" si="2"/>
        <v>0.46200000000000002</v>
      </c>
      <c r="U6" s="4">
        <f t="shared" si="7"/>
        <v>0.46876923076923072</v>
      </c>
      <c r="V6" s="7">
        <f t="shared" si="6"/>
        <v>0.61499999999999999</v>
      </c>
      <c r="W6" s="7">
        <f t="shared" si="3"/>
        <v>1.077</v>
      </c>
    </row>
    <row r="7" spans="1:23" x14ac:dyDescent="0.25">
      <c r="A7" s="2">
        <v>5</v>
      </c>
      <c r="B7" s="2" t="s">
        <v>165</v>
      </c>
      <c r="C7" s="2" t="s">
        <v>11</v>
      </c>
      <c r="D7" s="2" t="s">
        <v>17</v>
      </c>
      <c r="E7" s="2" t="s">
        <v>18</v>
      </c>
      <c r="F7" s="2" t="s">
        <v>42</v>
      </c>
      <c r="G7" s="7">
        <f>' Game Data Avon Lima'!E8+' Game Data Avon Lima'!E25+' Game Data Avon Lima'!E42+' Game Data Avon Lima'!E59+' Game Data Avon Lima'!E76+' Game Data Avon Lima'!E93+' Game Data Avon Lima'!E110</f>
        <v>15</v>
      </c>
      <c r="H7" s="7">
        <f>' Game Data Avon Lima'!F8+' Game Data Avon Lima'!F25+' Game Data Avon Lima'!F42+' Game Data Avon Lima'!F59+' Game Data Avon Lima'!F76+' Game Data Avon Lima'!F93+' Game Data Avon Lima'!F110</f>
        <v>6</v>
      </c>
      <c r="I7" s="7">
        <f t="shared" si="0"/>
        <v>0.4</v>
      </c>
      <c r="J7" s="7">
        <f>' Game Data Avon Lima'!M25+' Game Data Avon Lima'!M42+' Game Data Avon Lima'!M59+' Game Data Avon Lima'!M8+' Game Data Avon Lima'!M93+' Game Data Avon Lima'!M110+' Game Data Avon Lima'!M76</f>
        <v>4</v>
      </c>
      <c r="K7" s="7">
        <f t="shared" si="1"/>
        <v>0.66700000000000004</v>
      </c>
      <c r="L7" s="7">
        <f>' Game Data Avon Lima'!N8+' Game Data Avon Lima'!N25+' Game Data Avon Lima'!N42+' Game Data Avon Lima'!N59</f>
        <v>4</v>
      </c>
      <c r="M7" s="7">
        <f t="shared" si="4"/>
        <v>0.26700000000000002</v>
      </c>
      <c r="N7" s="7">
        <f>' Game Data Avon Lima'!J8+' Game Data Avon Lima'!J25+' Game Data Avon Lima'!J42+' Game Data Avon Lima'!J59+' Game Data Avon Lima'!J76+' Game Data Avon Lima'!J110+' Game Data Avon Lima'!J93</f>
        <v>1</v>
      </c>
      <c r="O7" s="7">
        <f>' Game Data Avon Lima'!K8+' Game Data Avon Lima'!K25+' Game Data Avon Lima'!K42+' Game Data Avon Lima'!K59+' Game Data Avon Lima'!K76+' Game Data Avon Lima'!K93+' Game Data Avon Lima'!K110</f>
        <v>0</v>
      </c>
      <c r="P7" s="7">
        <f>' Game Data Avon Lima'!L8+' Game Data Avon Lima'!L25+' Game Data Avon Lima'!L42+' Game Data Avon Lima'!L59+' Game Data Avon Lima'!L76+' Game Data Avon Lima'!L93+' Game Data Avon Lima'!L110</f>
        <v>1</v>
      </c>
      <c r="Q7" s="7">
        <f>SUM('Avon Lima Roster'!N7:P7)</f>
        <v>2</v>
      </c>
      <c r="R7" s="7">
        <f t="shared" si="5"/>
        <v>0.13300000000000001</v>
      </c>
      <c r="S7" s="7">
        <f>' Game Data Avon Lima'!G8+' Game Data Avon Lima'!G25+' Game Data Avon Lima'!G42+' Game Data Avon Lima'!G59+' Game Data Avon Lima'!G76+' Game Data Avon Lima'!G93+' Game Data Avon Lima'!G110</f>
        <v>0</v>
      </c>
      <c r="T7" s="7">
        <f t="shared" si="2"/>
        <v>0.4</v>
      </c>
      <c r="U7" s="4">
        <f t="shared" si="7"/>
        <v>0.46160000000000001</v>
      </c>
      <c r="V7" s="7">
        <f t="shared" si="6"/>
        <v>0.66700000000000004</v>
      </c>
      <c r="W7" s="7">
        <f t="shared" si="3"/>
        <v>1.0669999999999999</v>
      </c>
    </row>
    <row r="8" spans="1:23" x14ac:dyDescent="0.25">
      <c r="A8" s="2">
        <v>6</v>
      </c>
      <c r="B8" s="2" t="s">
        <v>114</v>
      </c>
      <c r="C8" s="2" t="s">
        <v>11</v>
      </c>
      <c r="D8" s="2" t="s">
        <v>12</v>
      </c>
      <c r="E8" s="2" t="s">
        <v>18</v>
      </c>
      <c r="F8" s="2" t="s">
        <v>18</v>
      </c>
      <c r="G8" s="7">
        <f>' Game Data Avon Lima'!E9+' Game Data Avon Lima'!E26+' Game Data Avon Lima'!E43+' Game Data Avon Lima'!E60+' Game Data Avon Lima'!E77+' Game Data Avon Lima'!E94+' Game Data Avon Lima'!E111</f>
        <v>17</v>
      </c>
      <c r="H8" s="7">
        <f>' Game Data Avon Lima'!F9+' Game Data Avon Lima'!F26+' Game Data Avon Lima'!F43+' Game Data Avon Lima'!F60+' Game Data Avon Lima'!F77+' Game Data Avon Lima'!F94+' Game Data Avon Lima'!F111</f>
        <v>9</v>
      </c>
      <c r="I8" s="7">
        <f t="shared" si="0"/>
        <v>0.52900000000000003</v>
      </c>
      <c r="J8" s="7">
        <f>' Game Data Avon Lima'!M26+' Game Data Avon Lima'!M43+' Game Data Avon Lima'!M60+' Game Data Avon Lima'!M9+' Game Data Avon Lima'!M94+' Game Data Avon Lima'!M111+' Game Data Avon Lima'!M77</f>
        <v>9</v>
      </c>
      <c r="K8" s="7">
        <f t="shared" si="1"/>
        <v>1</v>
      </c>
      <c r="L8" s="7">
        <f>' Game Data Avon Lima'!N9+' Game Data Avon Lima'!N26+' Game Data Avon Lima'!N43+' Game Data Avon Lima'!N60</f>
        <v>3</v>
      </c>
      <c r="M8" s="7">
        <f t="shared" si="4"/>
        <v>0.17599999999999999</v>
      </c>
      <c r="N8" s="7">
        <f>' Game Data Avon Lima'!J9+' Game Data Avon Lima'!J26+' Game Data Avon Lima'!J43+' Game Data Avon Lima'!J60+' Game Data Avon Lima'!J77+' Game Data Avon Lima'!J111+' Game Data Avon Lima'!J94</f>
        <v>1</v>
      </c>
      <c r="O8" s="7">
        <f>' Game Data Avon Lima'!K9+' Game Data Avon Lima'!K26+' Game Data Avon Lima'!K43+' Game Data Avon Lima'!K60+' Game Data Avon Lima'!K77+' Game Data Avon Lima'!K94+' Game Data Avon Lima'!K111</f>
        <v>0</v>
      </c>
      <c r="P8" s="7">
        <f>' Game Data Avon Lima'!L9+' Game Data Avon Lima'!L26+' Game Data Avon Lima'!L43+' Game Data Avon Lima'!L60+' Game Data Avon Lima'!L77+' Game Data Avon Lima'!L94+' Game Data Avon Lima'!L111</f>
        <v>1</v>
      </c>
      <c r="Q8" s="7">
        <f>SUM('Avon Lima Roster'!N8:P8)</f>
        <v>2</v>
      </c>
      <c r="R8" s="7">
        <f t="shared" si="5"/>
        <v>0.11799999999999999</v>
      </c>
      <c r="S8" s="7">
        <f>' Game Data Avon Lima'!G9+' Game Data Avon Lima'!G26+' Game Data Avon Lima'!G43+' Game Data Avon Lima'!G60+' Game Data Avon Lima'!G77+' Game Data Avon Lima'!G94+' Game Data Avon Lima'!G111</f>
        <v>0</v>
      </c>
      <c r="T8" s="7">
        <f t="shared" si="2"/>
        <v>0.52900000000000003</v>
      </c>
      <c r="U8" s="4">
        <f t="shared" si="7"/>
        <v>0.56400000000000006</v>
      </c>
      <c r="V8" s="7">
        <f t="shared" si="6"/>
        <v>0.76500000000000001</v>
      </c>
      <c r="W8" s="7">
        <f t="shared" si="3"/>
        <v>1.294</v>
      </c>
    </row>
    <row r="9" spans="1:23" x14ac:dyDescent="0.25">
      <c r="A9" s="2">
        <v>7</v>
      </c>
      <c r="B9" s="2" t="s">
        <v>114</v>
      </c>
      <c r="C9" s="2" t="s">
        <v>14</v>
      </c>
      <c r="D9" s="2" t="s">
        <v>12</v>
      </c>
      <c r="E9" s="2" t="s">
        <v>9</v>
      </c>
      <c r="F9" s="2" t="s">
        <v>15</v>
      </c>
      <c r="G9" s="7">
        <f>' Game Data Avon Lima'!E10+' Game Data Avon Lima'!E27+' Game Data Avon Lima'!E44+' Game Data Avon Lima'!E61+' Game Data Avon Lima'!E78+' Game Data Avon Lima'!E95+' Game Data Avon Lima'!E112</f>
        <v>15</v>
      </c>
      <c r="H9" s="7">
        <f>' Game Data Avon Lima'!F10+' Game Data Avon Lima'!F27+' Game Data Avon Lima'!F44+' Game Data Avon Lima'!F61+' Game Data Avon Lima'!F78+' Game Data Avon Lima'!F95+' Game Data Avon Lima'!F112</f>
        <v>9</v>
      </c>
      <c r="I9" s="7">
        <f t="shared" si="0"/>
        <v>0.6</v>
      </c>
      <c r="J9" s="7">
        <f>' Game Data Avon Lima'!M27+' Game Data Avon Lima'!M44+' Game Data Avon Lima'!M61+' Game Data Avon Lima'!M10+' Game Data Avon Lima'!M95+' Game Data Avon Lima'!M112+' Game Data Avon Lima'!M78</f>
        <v>3</v>
      </c>
      <c r="K9" s="7">
        <f t="shared" si="1"/>
        <v>0.33300000000000002</v>
      </c>
      <c r="L9" s="7">
        <f>' Game Data Avon Lima'!N10+' Game Data Avon Lima'!N27+' Game Data Avon Lima'!N44+' Game Data Avon Lima'!N61</f>
        <v>4</v>
      </c>
      <c r="M9" s="7">
        <f t="shared" si="4"/>
        <v>0.26700000000000002</v>
      </c>
      <c r="N9" s="7">
        <f>' Game Data Avon Lima'!J10+' Game Data Avon Lima'!J27+' Game Data Avon Lima'!J44+' Game Data Avon Lima'!J61+' Game Data Avon Lima'!J78+' Game Data Avon Lima'!J112+' Game Data Avon Lima'!J95</f>
        <v>2</v>
      </c>
      <c r="O9" s="7">
        <f>' Game Data Avon Lima'!K10+' Game Data Avon Lima'!K27+' Game Data Avon Lima'!K44+' Game Data Avon Lima'!K61+' Game Data Avon Lima'!K78+' Game Data Avon Lima'!K95+' Game Data Avon Lima'!K112</f>
        <v>0</v>
      </c>
      <c r="P9" s="7">
        <f>' Game Data Avon Lima'!L10+' Game Data Avon Lima'!L27+' Game Data Avon Lima'!L44+' Game Data Avon Lima'!L61+' Game Data Avon Lima'!L78+' Game Data Avon Lima'!L95+' Game Data Avon Lima'!L112</f>
        <v>0</v>
      </c>
      <c r="Q9" s="7">
        <f>SUM('Avon Lima Roster'!N9:P9)</f>
        <v>2</v>
      </c>
      <c r="R9" s="7">
        <f t="shared" si="5"/>
        <v>0.13300000000000001</v>
      </c>
      <c r="S9" s="7">
        <f>' Game Data Avon Lima'!G10+' Game Data Avon Lima'!G27+' Game Data Avon Lima'!G44+' Game Data Avon Lima'!G61+' Game Data Avon Lima'!G78+' Game Data Avon Lima'!G95+' Game Data Avon Lima'!G112</f>
        <v>0</v>
      </c>
      <c r="T9" s="7">
        <f t="shared" si="2"/>
        <v>0.6</v>
      </c>
      <c r="U9" s="4">
        <f t="shared" si="7"/>
        <v>0.58386666666666664</v>
      </c>
      <c r="V9" s="7">
        <f t="shared" si="6"/>
        <v>0.73299999999999998</v>
      </c>
      <c r="W9" s="7">
        <f t="shared" si="3"/>
        <v>1.333</v>
      </c>
    </row>
    <row r="10" spans="1:23" x14ac:dyDescent="0.25">
      <c r="A10" s="2">
        <v>8</v>
      </c>
      <c r="B10" s="2" t="s">
        <v>114</v>
      </c>
      <c r="C10" s="2" t="s">
        <v>47</v>
      </c>
      <c r="D10" s="2" t="s">
        <v>48</v>
      </c>
      <c r="E10" s="2" t="s">
        <v>18</v>
      </c>
      <c r="F10" s="2" t="s">
        <v>49</v>
      </c>
      <c r="G10" s="7">
        <f>' Game Data Avon Lima'!E11+' Game Data Avon Lima'!E28+' Game Data Avon Lima'!E45+' Game Data Avon Lima'!E62+' Game Data Avon Lima'!E79+' Game Data Avon Lima'!E96+' Game Data Avon Lima'!E113</f>
        <v>15</v>
      </c>
      <c r="H10" s="7">
        <f>' Game Data Avon Lima'!F11+' Game Data Avon Lima'!F28+' Game Data Avon Lima'!F45+' Game Data Avon Lima'!F62+' Game Data Avon Lima'!F79+' Game Data Avon Lima'!F96+' Game Data Avon Lima'!F113</f>
        <v>10</v>
      </c>
      <c r="I10" s="7">
        <f t="shared" si="0"/>
        <v>0.66700000000000004</v>
      </c>
      <c r="J10" s="7">
        <f>' Game Data Avon Lima'!M28+' Game Data Avon Lima'!M45+' Game Data Avon Lima'!M62+' Game Data Avon Lima'!M11+' Game Data Avon Lima'!M96+' Game Data Avon Lima'!M113+' Game Data Avon Lima'!M79</f>
        <v>4</v>
      </c>
      <c r="K10" s="7">
        <f t="shared" si="1"/>
        <v>0.4</v>
      </c>
      <c r="L10" s="7">
        <f>' Game Data Avon Lima'!N11+' Game Data Avon Lima'!N28+' Game Data Avon Lima'!N45+' Game Data Avon Lima'!N62</f>
        <v>7</v>
      </c>
      <c r="M10" s="7">
        <f t="shared" si="4"/>
        <v>0.46700000000000003</v>
      </c>
      <c r="N10" s="7">
        <f>' Game Data Avon Lima'!J11+' Game Data Avon Lima'!J28+' Game Data Avon Lima'!J45+' Game Data Avon Lima'!J62+' Game Data Avon Lima'!J79+' Game Data Avon Lima'!J113+' Game Data Avon Lima'!J96</f>
        <v>1</v>
      </c>
      <c r="O10" s="7">
        <f>' Game Data Avon Lima'!K11+' Game Data Avon Lima'!K28+' Game Data Avon Lima'!K45+' Game Data Avon Lima'!K62+' Game Data Avon Lima'!K79+' Game Data Avon Lima'!K96+' Game Data Avon Lima'!K113</f>
        <v>3</v>
      </c>
      <c r="P10" s="7">
        <f>' Game Data Avon Lima'!L11+' Game Data Avon Lima'!L28+' Game Data Avon Lima'!L45+' Game Data Avon Lima'!L62+' Game Data Avon Lima'!L79+' Game Data Avon Lima'!L96+' Game Data Avon Lima'!L113</f>
        <v>0</v>
      </c>
      <c r="Q10" s="7">
        <f>SUM('Avon Lima Roster'!N10:P10)</f>
        <v>4</v>
      </c>
      <c r="R10" s="7">
        <f t="shared" si="5"/>
        <v>0.26700000000000002</v>
      </c>
      <c r="S10" s="7">
        <f>' Game Data Avon Lima'!G11+' Game Data Avon Lima'!G28+' Game Data Avon Lima'!G45+' Game Data Avon Lima'!G62+' Game Data Avon Lima'!G79+' Game Data Avon Lima'!G96+' Game Data Avon Lima'!G113</f>
        <v>1</v>
      </c>
      <c r="T10" s="7">
        <f t="shared" si="2"/>
        <v>0.68799999999999994</v>
      </c>
      <c r="U10" s="4">
        <f t="shared" si="7"/>
        <v>0.75856250000000003</v>
      </c>
      <c r="V10" s="7">
        <f t="shared" si="6"/>
        <v>1.133</v>
      </c>
      <c r="W10" s="7">
        <f t="shared" si="3"/>
        <v>1.821</v>
      </c>
    </row>
    <row r="11" spans="1:23" x14ac:dyDescent="0.25">
      <c r="A11" s="2">
        <v>9</v>
      </c>
      <c r="B11" s="2" t="s">
        <v>114</v>
      </c>
      <c r="C11" s="2" t="s">
        <v>50</v>
      </c>
      <c r="D11" s="2" t="s">
        <v>51</v>
      </c>
      <c r="E11" s="2" t="s">
        <v>32</v>
      </c>
      <c r="F11" s="2" t="s">
        <v>46</v>
      </c>
      <c r="G11" s="7">
        <f>' Game Data Avon Lima'!E12+' Game Data Avon Lima'!E29+' Game Data Avon Lima'!E46+' Game Data Avon Lima'!E63+' Game Data Avon Lima'!E80+' Game Data Avon Lima'!E97+' Game Data Avon Lima'!E114</f>
        <v>10</v>
      </c>
      <c r="H11" s="7">
        <f>' Game Data Avon Lima'!F12+' Game Data Avon Lima'!F29+' Game Data Avon Lima'!F46+' Game Data Avon Lima'!F63+' Game Data Avon Lima'!F80+' Game Data Avon Lima'!F97+' Game Data Avon Lima'!F114</f>
        <v>6</v>
      </c>
      <c r="I11" s="7">
        <f t="shared" si="0"/>
        <v>0.6</v>
      </c>
      <c r="J11" s="7">
        <f>' Game Data Avon Lima'!M29+' Game Data Avon Lima'!M46+' Game Data Avon Lima'!M63+' Game Data Avon Lima'!M12+' Game Data Avon Lima'!M97+' Game Data Avon Lima'!M114+' Game Data Avon Lima'!M80</f>
        <v>1</v>
      </c>
      <c r="K11" s="7">
        <f t="shared" si="1"/>
        <v>0.16700000000000001</v>
      </c>
      <c r="L11" s="7">
        <f>' Game Data Avon Lima'!N12+' Game Data Avon Lima'!N29+' Game Data Avon Lima'!N46+' Game Data Avon Lima'!N63</f>
        <v>2</v>
      </c>
      <c r="M11" s="7">
        <f t="shared" si="4"/>
        <v>0.2</v>
      </c>
      <c r="N11" s="7">
        <f>' Game Data Avon Lima'!J12+' Game Data Avon Lima'!J29+' Game Data Avon Lima'!J46+' Game Data Avon Lima'!J63+' Game Data Avon Lima'!J80+' Game Data Avon Lima'!J114+' Game Data Avon Lima'!J97</f>
        <v>0</v>
      </c>
      <c r="O11" s="7">
        <f>' Game Data Avon Lima'!K12+' Game Data Avon Lima'!K29+' Game Data Avon Lima'!K46+' Game Data Avon Lima'!K63+' Game Data Avon Lima'!K80+' Game Data Avon Lima'!K97+' Game Data Avon Lima'!K114</f>
        <v>0</v>
      </c>
      <c r="P11" s="7">
        <f>' Game Data Avon Lima'!L12+' Game Data Avon Lima'!L29+' Game Data Avon Lima'!L46+' Game Data Avon Lima'!L63+' Game Data Avon Lima'!L80+' Game Data Avon Lima'!L97+' Game Data Avon Lima'!L114</f>
        <v>0</v>
      </c>
      <c r="Q11" s="7">
        <f>SUM('Avon Lima Roster'!N11:P11)</f>
        <v>0</v>
      </c>
      <c r="R11" s="7">
        <f t="shared" si="5"/>
        <v>0</v>
      </c>
      <c r="S11" s="7">
        <f>' Game Data Avon Lima'!G12+' Game Data Avon Lima'!G29+' Game Data Avon Lima'!G46+' Game Data Avon Lima'!G63+' Game Data Avon Lima'!G80+' Game Data Avon Lima'!G97+' Game Data Avon Lima'!G114</f>
        <v>0</v>
      </c>
      <c r="T11" s="7">
        <f t="shared" si="2"/>
        <v>0.6</v>
      </c>
      <c r="U11" s="4">
        <f t="shared" si="7"/>
        <v>0.53280000000000005</v>
      </c>
      <c r="V11" s="7">
        <f t="shared" si="6"/>
        <v>0.6</v>
      </c>
      <c r="W11" s="7">
        <f t="shared" si="3"/>
        <v>1.2</v>
      </c>
    </row>
    <row r="12" spans="1:23" x14ac:dyDescent="0.25">
      <c r="A12" s="2">
        <v>10</v>
      </c>
      <c r="B12" s="2" t="s">
        <v>114</v>
      </c>
      <c r="C12" s="2" t="s">
        <v>52</v>
      </c>
      <c r="D12" s="2" t="s">
        <v>53</v>
      </c>
      <c r="E12" s="2" t="s">
        <v>32</v>
      </c>
      <c r="F12" s="2" t="s">
        <v>54</v>
      </c>
      <c r="G12" s="7">
        <f>' Game Data Avon Lima'!E13+' Game Data Avon Lima'!E30+' Game Data Avon Lima'!E47+' Game Data Avon Lima'!E64+' Game Data Avon Lima'!E81+' Game Data Avon Lima'!E98+' Game Data Avon Lima'!E115</f>
        <v>8</v>
      </c>
      <c r="H12" s="7">
        <f>' Game Data Avon Lima'!F13+' Game Data Avon Lima'!F30+' Game Data Avon Lima'!F47+' Game Data Avon Lima'!F64+' Game Data Avon Lima'!F81+' Game Data Avon Lima'!F98+' Game Data Avon Lima'!F115</f>
        <v>6</v>
      </c>
      <c r="I12" s="7">
        <f t="shared" si="0"/>
        <v>0.75</v>
      </c>
      <c r="J12" s="7">
        <f>' Game Data Avon Lima'!M30+' Game Data Avon Lima'!M47+' Game Data Avon Lima'!M64+' Game Data Avon Lima'!M13+' Game Data Avon Lima'!M98+' Game Data Avon Lima'!M115+' Game Data Avon Lima'!M81</f>
        <v>3</v>
      </c>
      <c r="K12" s="7">
        <f t="shared" si="1"/>
        <v>0.5</v>
      </c>
      <c r="L12" s="7">
        <f>' Game Data Avon Lima'!N13+' Game Data Avon Lima'!N30+' Game Data Avon Lima'!N47+' Game Data Avon Lima'!N64</f>
        <v>3</v>
      </c>
      <c r="M12" s="7">
        <f t="shared" si="4"/>
        <v>0.375</v>
      </c>
      <c r="N12" s="7">
        <f>' Game Data Avon Lima'!J13+' Game Data Avon Lima'!J30+' Game Data Avon Lima'!J47+' Game Data Avon Lima'!J64+' Game Data Avon Lima'!J81+' Game Data Avon Lima'!J115+' Game Data Avon Lima'!J98</f>
        <v>0</v>
      </c>
      <c r="O12" s="7">
        <f>' Game Data Avon Lima'!K13+' Game Data Avon Lima'!K30+' Game Data Avon Lima'!K47+' Game Data Avon Lima'!K64+' Game Data Avon Lima'!K81+' Game Data Avon Lima'!K98+' Game Data Avon Lima'!K115</f>
        <v>0</v>
      </c>
      <c r="P12" s="7">
        <f>' Game Data Avon Lima'!L13+' Game Data Avon Lima'!L30+' Game Data Avon Lima'!L47+' Game Data Avon Lima'!L64+' Game Data Avon Lima'!L81+' Game Data Avon Lima'!L98+' Game Data Avon Lima'!L115</f>
        <v>1</v>
      </c>
      <c r="Q12" s="7">
        <f>SUM('Avon Lima Roster'!N12:P12)</f>
        <v>1</v>
      </c>
      <c r="R12" s="7">
        <f t="shared" si="5"/>
        <v>0.125</v>
      </c>
      <c r="S12" s="7">
        <f>' Game Data Avon Lima'!G13+' Game Data Avon Lima'!G30+' Game Data Avon Lima'!G47+' Game Data Avon Lima'!G64+' Game Data Avon Lima'!G81+' Game Data Avon Lima'!G98+' Game Data Avon Lima'!G115</f>
        <v>0</v>
      </c>
      <c r="T12" s="7">
        <f t="shared" si="2"/>
        <v>0.75</v>
      </c>
      <c r="U12" s="4">
        <f t="shared" si="7"/>
        <v>0.81762500000000005</v>
      </c>
      <c r="V12" s="7">
        <f t="shared" si="6"/>
        <v>1.125</v>
      </c>
      <c r="W12" s="7">
        <f t="shared" si="3"/>
        <v>1.875</v>
      </c>
    </row>
    <row r="13" spans="1:23" x14ac:dyDescent="0.25">
      <c r="A13" s="2">
        <v>11</v>
      </c>
      <c r="B13" s="2" t="s">
        <v>114</v>
      </c>
      <c r="C13" s="2" t="s">
        <v>55</v>
      </c>
      <c r="D13" s="2" t="s">
        <v>34</v>
      </c>
      <c r="E13" s="2" t="s">
        <v>49</v>
      </c>
      <c r="F13" s="2" t="s">
        <v>19</v>
      </c>
      <c r="G13" s="7">
        <f>' Game Data Avon Lima'!E14+' Game Data Avon Lima'!E31+' Game Data Avon Lima'!E48+' Game Data Avon Lima'!E65+' Game Data Avon Lima'!E82+' Game Data Avon Lima'!E99+' Game Data Avon Lima'!E116</f>
        <v>4</v>
      </c>
      <c r="H13" s="7">
        <f>' Game Data Avon Lima'!F14+' Game Data Avon Lima'!F31+' Game Data Avon Lima'!F48+' Game Data Avon Lima'!F65+' Game Data Avon Lima'!F82+' Game Data Avon Lima'!F99+' Game Data Avon Lima'!F116</f>
        <v>1</v>
      </c>
      <c r="I13" s="7">
        <f t="shared" si="0"/>
        <v>0.25</v>
      </c>
      <c r="J13" s="7">
        <f>' Game Data Avon Lima'!M31+' Game Data Avon Lima'!M48+' Game Data Avon Lima'!M65+' Game Data Avon Lima'!M14+' Game Data Avon Lima'!M99+' Game Data Avon Lima'!M116+' Game Data Avon Lima'!M82</f>
        <v>0</v>
      </c>
      <c r="K13" s="7">
        <f t="shared" si="1"/>
        <v>0</v>
      </c>
      <c r="L13" s="7">
        <f>' Game Data Avon Lima'!N14+' Game Data Avon Lima'!N31+' Game Data Avon Lima'!N48+' Game Data Avon Lima'!N65</f>
        <v>1</v>
      </c>
      <c r="M13" s="7">
        <f t="shared" si="4"/>
        <v>0.25</v>
      </c>
      <c r="N13" s="7">
        <f>' Game Data Avon Lima'!J14+' Game Data Avon Lima'!J31+' Game Data Avon Lima'!J48+' Game Data Avon Lima'!J65+' Game Data Avon Lima'!J82+' Game Data Avon Lima'!J116+' Game Data Avon Lima'!J99</f>
        <v>0</v>
      </c>
      <c r="O13" s="7">
        <f>' Game Data Avon Lima'!K14+' Game Data Avon Lima'!K31+' Game Data Avon Lima'!K48+' Game Data Avon Lima'!K65+' Game Data Avon Lima'!K82+' Game Data Avon Lima'!K99+' Game Data Avon Lima'!K116</f>
        <v>0</v>
      </c>
      <c r="P13" s="7">
        <f>' Game Data Avon Lima'!L14+' Game Data Avon Lima'!L31+' Game Data Avon Lima'!L48+' Game Data Avon Lima'!L65+' Game Data Avon Lima'!L82+' Game Data Avon Lima'!L99+' Game Data Avon Lima'!L116</f>
        <v>0</v>
      </c>
      <c r="Q13" s="7">
        <f>SUM('Avon Lima Roster'!N13:P13)</f>
        <v>0</v>
      </c>
      <c r="R13" s="7">
        <f t="shared" si="5"/>
        <v>0</v>
      </c>
      <c r="S13" s="7">
        <f>' Game Data Avon Lima'!G14+' Game Data Avon Lima'!G31+' Game Data Avon Lima'!G48+' Game Data Avon Lima'!G65+' Game Data Avon Lima'!G82+' Game Data Avon Lima'!G99+' Game Data Avon Lima'!G116</f>
        <v>0</v>
      </c>
      <c r="T13" s="7">
        <f t="shared" si="2"/>
        <v>0.25</v>
      </c>
      <c r="U13" s="4">
        <f t="shared" si="7"/>
        <v>0.222</v>
      </c>
      <c r="V13" s="7">
        <f t="shared" si="6"/>
        <v>0.25</v>
      </c>
      <c r="W13" s="7">
        <f t="shared" si="3"/>
        <v>0.5</v>
      </c>
    </row>
    <row r="14" spans="1:23" x14ac:dyDescent="0.25">
      <c r="A14" s="2">
        <v>12</v>
      </c>
      <c r="B14" s="2" t="s">
        <v>165</v>
      </c>
      <c r="C14" s="2" t="s">
        <v>56</v>
      </c>
      <c r="D14" s="2" t="s">
        <v>124</v>
      </c>
      <c r="E14" s="2" t="s">
        <v>18</v>
      </c>
      <c r="F14" s="2" t="s">
        <v>49</v>
      </c>
      <c r="G14" s="7">
        <f>' Game Data Avon Lima'!E15+' Game Data Avon Lima'!E32+' Game Data Avon Lima'!E49+' Game Data Avon Lima'!E66+' Game Data Avon Lima'!E83+' Game Data Avon Lima'!E100+' Game Data Avon Lima'!E117</f>
        <v>13</v>
      </c>
      <c r="H14" s="7">
        <f>' Game Data Avon Lima'!F15+' Game Data Avon Lima'!F32+' Game Data Avon Lima'!F49+' Game Data Avon Lima'!F66+' Game Data Avon Lima'!F83+' Game Data Avon Lima'!F100+' Game Data Avon Lima'!F117</f>
        <v>3</v>
      </c>
      <c r="I14" s="7">
        <f>ROUND((H14/G14),3)</f>
        <v>0.23100000000000001</v>
      </c>
      <c r="J14" s="7">
        <f>' Game Data Avon Lima'!M32+' Game Data Avon Lima'!M49+' Game Data Avon Lima'!M66+' Game Data Avon Lima'!M15+' Game Data Avon Lima'!M100+' Game Data Avon Lima'!M117+' Game Data Avon Lima'!M83</f>
        <v>3</v>
      </c>
      <c r="K14" s="7">
        <f>ROUND((J14/H14),3)</f>
        <v>1</v>
      </c>
      <c r="L14" s="7">
        <f>' Game Data Avon Lima'!N15+' Game Data Avon Lima'!N32+' Game Data Avon Lima'!N49+' Game Data Avon Lima'!N66</f>
        <v>0</v>
      </c>
      <c r="M14" s="7">
        <f>ROUND((L14/G14),3)</f>
        <v>0</v>
      </c>
      <c r="N14" s="7">
        <f>' Game Data Avon Lima'!J15+' Game Data Avon Lima'!J32+' Game Data Avon Lima'!J49+' Game Data Avon Lima'!J66+' Game Data Avon Lima'!J83+' Game Data Avon Lima'!J117+' Game Data Avon Lima'!J100</f>
        <v>0</v>
      </c>
      <c r="O14" s="7">
        <f>' Game Data Avon Lima'!K15+' Game Data Avon Lima'!K32+' Game Data Avon Lima'!K49+' Game Data Avon Lima'!K66+' Game Data Avon Lima'!K83+' Game Data Avon Lima'!K100+' Game Data Avon Lima'!K117</f>
        <v>0</v>
      </c>
      <c r="P14" s="7">
        <f>' Game Data Avon Lima'!L15+' Game Data Avon Lima'!L32+' Game Data Avon Lima'!L49+' Game Data Avon Lima'!L66+' Game Data Avon Lima'!L83+' Game Data Avon Lima'!L100+' Game Data Avon Lima'!L117</f>
        <v>0</v>
      </c>
      <c r="Q14" s="7">
        <f>SUM('Avon Lima Roster'!N14:P14)</f>
        <v>0</v>
      </c>
      <c r="R14" s="7">
        <f t="shared" si="5"/>
        <v>0</v>
      </c>
      <c r="S14" s="7">
        <f>' Game Data Avon Lima'!G15+' Game Data Avon Lima'!G32+' Game Data Avon Lima'!G49+' Game Data Avon Lima'!G66+' Game Data Avon Lima'!G83+' Game Data Avon Lima'!G100+' Game Data Avon Lima'!G117</f>
        <v>0</v>
      </c>
      <c r="T14" s="7">
        <f t="shared" si="2"/>
        <v>0.23100000000000001</v>
      </c>
      <c r="U14" s="4">
        <f t="shared" si="7"/>
        <v>0.20492307692307693</v>
      </c>
      <c r="V14" s="7">
        <f t="shared" si="6"/>
        <v>0.23100000000000001</v>
      </c>
      <c r="W14" s="7">
        <f t="shared" si="3"/>
        <v>0.46200000000000002</v>
      </c>
    </row>
    <row r="15" spans="1:23" x14ac:dyDescent="0.25">
      <c r="A15" s="2">
        <v>13</v>
      </c>
      <c r="B15" s="2" t="s">
        <v>114</v>
      </c>
      <c r="C15" s="2" t="s">
        <v>121</v>
      </c>
      <c r="D15" s="2" t="s">
        <v>122</v>
      </c>
      <c r="E15" s="2" t="s">
        <v>123</v>
      </c>
      <c r="F15" s="2" t="s">
        <v>19</v>
      </c>
      <c r="G15" s="7">
        <f>' Game Data Avon Lima'!E16+' Game Data Avon Lima'!E33+' Game Data Avon Lima'!E50+' Game Data Avon Lima'!E67+' Game Data Avon Lima'!E84+' Game Data Avon Lima'!E101+' Game Data Avon Lima'!E118</f>
        <v>4</v>
      </c>
      <c r="H15" s="7">
        <f>' Game Data Avon Lima'!F16+' Game Data Avon Lima'!F33+' Game Data Avon Lima'!F50+' Game Data Avon Lima'!F67+' Game Data Avon Lima'!F84+' Game Data Avon Lima'!F101+' Game Data Avon Lima'!F118</f>
        <v>1</v>
      </c>
      <c r="I15" s="7">
        <f>ROUND((H15/G15),3)</f>
        <v>0.25</v>
      </c>
      <c r="J15" s="7">
        <f>' Game Data Avon Lima'!M33+' Game Data Avon Lima'!M50+' Game Data Avon Lima'!M67+' Game Data Avon Lima'!M16+' Game Data Avon Lima'!M101+' Game Data Avon Lima'!M118+' Game Data Avon Lima'!M84</f>
        <v>1</v>
      </c>
      <c r="K15" s="7">
        <f>' Game Data Avon Lima'!I16+' Game Data Avon Lima'!I33+' Game Data Avon Lima'!I50</f>
        <v>0</v>
      </c>
      <c r="L15" s="7">
        <f>' Game Data Avon Lima'!N16+' Game Data Avon Lima'!N33+' Game Data Avon Lima'!N50+' Game Data Avon Lima'!N67</f>
        <v>3</v>
      </c>
      <c r="M15" s="7">
        <f>ROUND((L15/G15),3)</f>
        <v>0.75</v>
      </c>
      <c r="N15" s="7">
        <f>' Game Data Avon Lima'!J16+' Game Data Avon Lima'!J33+' Game Data Avon Lima'!J50+' Game Data Avon Lima'!J67+' Game Data Avon Lima'!J84+' Game Data Avon Lima'!J118+' Game Data Avon Lima'!J101</f>
        <v>0</v>
      </c>
      <c r="O15" s="7">
        <f>' Game Data Avon Lima'!K16+' Game Data Avon Lima'!K33+' Game Data Avon Lima'!K50+' Game Data Avon Lima'!K67+' Game Data Avon Lima'!K84+' Game Data Avon Lima'!K101+' Game Data Avon Lima'!K118</f>
        <v>0</v>
      </c>
      <c r="P15" s="7">
        <f>' Game Data Avon Lima'!L16+' Game Data Avon Lima'!L33+' Game Data Avon Lima'!L50+' Game Data Avon Lima'!L67+' Game Data Avon Lima'!L84+' Game Data Avon Lima'!L101+' Game Data Avon Lima'!L118</f>
        <v>1</v>
      </c>
      <c r="Q15" s="7">
        <f>SUM('Avon Lima Roster'!N15:P15)</f>
        <v>1</v>
      </c>
      <c r="R15" s="7">
        <f t="shared" si="5"/>
        <v>0.25</v>
      </c>
      <c r="S15" s="7">
        <f>' Game Data Avon Lima'!G16+' Game Data Avon Lima'!G33+' Game Data Avon Lima'!G50+' Game Data Avon Lima'!G67+' Game Data Avon Lima'!G84+' Game Data Avon Lima'!G101+' Game Data Avon Lima'!G118</f>
        <v>0</v>
      </c>
      <c r="T15" s="7">
        <f>' Game Data Avon Lima'!R16+' Game Data Avon Lima'!R33+' Game Data Avon Lima'!R50</f>
        <v>0</v>
      </c>
      <c r="U15" s="4">
        <f t="shared" si="7"/>
        <v>0.52524999999999999</v>
      </c>
      <c r="V15" s="7">
        <f t="shared" si="6"/>
        <v>1</v>
      </c>
      <c r="W15" s="7">
        <f>' Game Data Avon Lima'!W16+' Game Data Avon Lima'!W33+' Game Data Avon Lima'!W50</f>
        <v>0</v>
      </c>
    </row>
    <row r="16" spans="1:23" x14ac:dyDescent="0.25">
      <c r="A16" s="49" t="s">
        <v>117</v>
      </c>
      <c r="B16" s="49"/>
      <c r="C16" s="49"/>
      <c r="D16" s="49"/>
      <c r="E16" s="49"/>
      <c r="F16" s="49"/>
      <c r="G16" s="18">
        <f>SUM(G3:G15)</f>
        <v>155</v>
      </c>
      <c r="H16" s="18">
        <f>SUM(H3:H15)</f>
        <v>80</v>
      </c>
      <c r="I16" s="18">
        <f t="shared" si="0"/>
        <v>0.51600000000000001</v>
      </c>
      <c r="J16" s="18">
        <f>SUM(J3:J15)</f>
        <v>45</v>
      </c>
      <c r="K16" s="18">
        <f t="shared" si="1"/>
        <v>0.56299999999999994</v>
      </c>
      <c r="L16" s="18">
        <f>SUM(L3:L15)</f>
        <v>45</v>
      </c>
      <c r="M16" s="18">
        <f t="shared" si="4"/>
        <v>0.28999999999999998</v>
      </c>
      <c r="N16" s="18">
        <f>SUM(N3:N14)</f>
        <v>8</v>
      </c>
      <c r="O16" s="18">
        <f t="shared" ref="O16:Q16" si="8">SUM(O3:O14)</f>
        <v>4</v>
      </c>
      <c r="P16" s="18">
        <f t="shared" si="8"/>
        <v>3</v>
      </c>
      <c r="Q16" s="18">
        <f t="shared" si="8"/>
        <v>15</v>
      </c>
      <c r="R16" s="18">
        <f>Q16/G16</f>
        <v>9.6774193548387094E-2</v>
      </c>
      <c r="S16" s="18">
        <f>SUM(S3:S15)</f>
        <v>1</v>
      </c>
      <c r="T16" s="18">
        <f>ROUND(((S16+H16)/G16),3)</f>
        <v>0.52300000000000002</v>
      </c>
      <c r="U16" s="3">
        <f t="shared" ref="U16" si="9">((0.69*S16)+(0.888*(H16-Q16))+(1.271*N16)+(1.616*O16)+(2.101*P16))/(G16+S16)</f>
        <v>0.5214423076923077</v>
      </c>
      <c r="V16" s="18">
        <f>ROUND((((H16-Q16)+(2*N16)+(3*O16)+(4*P16))/G16),3)</f>
        <v>0.67700000000000005</v>
      </c>
      <c r="W16" s="18">
        <f>ROUND((T16+V16),3)</f>
        <v>1.2</v>
      </c>
    </row>
    <row r="17" spans="1:4" x14ac:dyDescent="0.25">
      <c r="A17" s="47" t="s">
        <v>166</v>
      </c>
      <c r="B17" s="47"/>
      <c r="C17" s="47"/>
      <c r="D17" s="47"/>
    </row>
  </sheetData>
  <mergeCells count="4">
    <mergeCell ref="A17:D17"/>
    <mergeCell ref="G1:W1"/>
    <mergeCell ref="A16:F16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6427-7ACE-452D-9446-6D8EE712993E}">
  <dimension ref="A1:AO136"/>
  <sheetViews>
    <sheetView topLeftCell="B61" zoomScaleNormal="100" workbookViewId="0">
      <selection activeCell="AC16" sqref="AC16"/>
    </sheetView>
  </sheetViews>
  <sheetFormatPr defaultRowHeight="15" x14ac:dyDescent="0.25"/>
  <cols>
    <col min="1" max="3" width="18.28515625" customWidth="1"/>
    <col min="4" max="4" width="25.85546875" customWidth="1"/>
    <col min="5" max="5" width="4" customWidth="1"/>
    <col min="6" max="6" width="3.140625" customWidth="1"/>
    <col min="7" max="7" width="3.5703125" customWidth="1"/>
    <col min="8" max="8" width="4.85546875" customWidth="1"/>
    <col min="9" max="9" width="10.42578125" customWidth="1"/>
    <col min="10" max="10" width="5" customWidth="1"/>
    <col min="11" max="13" width="3.5703125" customWidth="1"/>
    <col min="14" max="14" width="5" customWidth="1"/>
    <col min="15" max="15" width="3.5703125" style="11" customWidth="1"/>
    <col min="16" max="16" width="8" customWidth="1"/>
    <col min="17" max="17" width="4.140625" customWidth="1"/>
    <col min="18" max="18" width="3.5703125" customWidth="1"/>
    <col min="19" max="22" width="4.28515625" customWidth="1"/>
    <col min="23" max="25" width="4.42578125" customWidth="1"/>
    <col min="26" max="26" width="11.28515625" customWidth="1"/>
    <col min="28" max="28" width="9.7109375" bestFit="1" customWidth="1"/>
    <col min="29" max="29" width="16.140625" customWidth="1"/>
    <col min="30" max="30" width="2.7109375" customWidth="1"/>
    <col min="31" max="31" width="3.140625" customWidth="1"/>
    <col min="32" max="32" width="4.5703125" customWidth="1"/>
    <col min="33" max="33" width="5.140625" customWidth="1"/>
    <col min="34" max="34" width="3.140625" customWidth="1"/>
    <col min="35" max="35" width="4.42578125" customWidth="1"/>
    <col min="36" max="36" width="6.5703125" customWidth="1"/>
    <col min="37" max="37" width="3.42578125" customWidth="1"/>
    <col min="38" max="38" width="3" customWidth="1"/>
    <col min="39" max="39" width="3.140625" customWidth="1"/>
    <col min="40" max="40" width="3.42578125" customWidth="1"/>
    <col min="41" max="41" width="4.5703125" customWidth="1"/>
  </cols>
  <sheetData>
    <row r="1" spans="1:41" x14ac:dyDescent="0.25">
      <c r="A1" s="15" t="s">
        <v>59</v>
      </c>
      <c r="B1" s="16">
        <v>44019</v>
      </c>
      <c r="C1" s="21" t="s">
        <v>133</v>
      </c>
      <c r="D1" s="15" t="s">
        <v>65</v>
      </c>
      <c r="E1" s="15">
        <f>M17</f>
        <v>13</v>
      </c>
      <c r="F1" s="15"/>
      <c r="G1" s="15"/>
      <c r="H1" s="15"/>
      <c r="I1" s="15"/>
      <c r="J1" s="15"/>
      <c r="K1" s="15"/>
      <c r="L1" s="15"/>
      <c r="M1" s="15"/>
      <c r="N1" s="15"/>
      <c r="O1" s="48" t="s">
        <v>111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51" t="s">
        <v>136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</row>
    <row r="2" spans="1:41" x14ac:dyDescent="0.25">
      <c r="A2" s="15" t="s">
        <v>60</v>
      </c>
      <c r="B2" s="15" t="s">
        <v>64</v>
      </c>
      <c r="C2" s="15" t="s">
        <v>48</v>
      </c>
      <c r="D2" s="15" t="s">
        <v>66</v>
      </c>
      <c r="E2" s="15">
        <v>20</v>
      </c>
      <c r="F2" s="15"/>
      <c r="G2" s="15"/>
      <c r="H2" s="15"/>
      <c r="I2" s="15"/>
      <c r="J2" s="15"/>
      <c r="K2" s="15"/>
      <c r="L2" s="15"/>
      <c r="M2" s="15"/>
      <c r="N2" s="1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25" t="s">
        <v>137</v>
      </c>
      <c r="AB2" s="25" t="s">
        <v>59</v>
      </c>
      <c r="AC2" s="25" t="s">
        <v>60</v>
      </c>
      <c r="AD2" s="25" t="s">
        <v>114</v>
      </c>
      <c r="AE2" s="25" t="s">
        <v>138</v>
      </c>
      <c r="AF2" s="25" t="s">
        <v>99</v>
      </c>
      <c r="AG2" s="25" t="s">
        <v>109</v>
      </c>
      <c r="AH2" s="25" t="s">
        <v>104</v>
      </c>
      <c r="AI2" s="25" t="s">
        <v>102</v>
      </c>
      <c r="AJ2" s="25" t="s">
        <v>100</v>
      </c>
      <c r="AK2" s="25" t="s">
        <v>105</v>
      </c>
      <c r="AL2" s="25" t="s">
        <v>106</v>
      </c>
      <c r="AM2" s="25" t="s">
        <v>101</v>
      </c>
      <c r="AN2" s="25" t="s">
        <v>114</v>
      </c>
      <c r="AO2" s="25" t="s">
        <v>119</v>
      </c>
    </row>
    <row r="3" spans="1:41" x14ac:dyDescent="0.25">
      <c r="A3" s="1"/>
      <c r="B3" s="1" t="s">
        <v>0</v>
      </c>
      <c r="C3" s="1" t="s">
        <v>1</v>
      </c>
      <c r="D3" s="1" t="s">
        <v>62</v>
      </c>
      <c r="E3" s="1" t="s">
        <v>99</v>
      </c>
      <c r="F3" s="1" t="s">
        <v>109</v>
      </c>
      <c r="G3" s="1" t="s">
        <v>104</v>
      </c>
      <c r="H3" s="1" t="s">
        <v>102</v>
      </c>
      <c r="I3" s="1" t="s">
        <v>100</v>
      </c>
      <c r="J3" s="1" t="s">
        <v>105</v>
      </c>
      <c r="K3" s="1" t="s">
        <v>106</v>
      </c>
      <c r="L3" s="1" t="s">
        <v>101</v>
      </c>
      <c r="M3" s="1" t="s">
        <v>114</v>
      </c>
      <c r="N3" s="1" t="s">
        <v>119</v>
      </c>
      <c r="O3" s="12" t="s">
        <v>110</v>
      </c>
      <c r="P3" s="12" t="s">
        <v>61</v>
      </c>
      <c r="Q3" s="12" t="s">
        <v>99</v>
      </c>
      <c r="R3" s="12" t="s">
        <v>109</v>
      </c>
      <c r="S3" s="12" t="s">
        <v>104</v>
      </c>
      <c r="T3" s="12" t="s">
        <v>105</v>
      </c>
      <c r="U3" s="12" t="s">
        <v>106</v>
      </c>
      <c r="V3" s="12" t="s">
        <v>101</v>
      </c>
      <c r="W3" s="12" t="s">
        <v>102</v>
      </c>
      <c r="X3" s="12" t="s">
        <v>114</v>
      </c>
      <c r="Y3" s="12" t="s">
        <v>119</v>
      </c>
      <c r="Z3" s="12" t="s">
        <v>100</v>
      </c>
      <c r="AA3" s="26">
        <v>1</v>
      </c>
      <c r="AB3" s="27">
        <v>44019</v>
      </c>
      <c r="AC3" s="28" t="s">
        <v>64</v>
      </c>
      <c r="AD3" s="28">
        <f>E1</f>
        <v>13</v>
      </c>
      <c r="AE3" s="26">
        <f>E2</f>
        <v>20</v>
      </c>
      <c r="AF3" s="26">
        <f>E17</f>
        <v>42</v>
      </c>
      <c r="AG3" s="26">
        <f t="shared" ref="AG3:AO3" si="0">F17</f>
        <v>22</v>
      </c>
      <c r="AH3" s="26">
        <f t="shared" si="0"/>
        <v>1</v>
      </c>
      <c r="AI3" s="26">
        <f t="shared" si="0"/>
        <v>1</v>
      </c>
      <c r="AJ3" s="26">
        <f t="shared" si="0"/>
        <v>0.52400000000000002</v>
      </c>
      <c r="AK3" s="26">
        <f t="shared" si="0"/>
        <v>0</v>
      </c>
      <c r="AL3" s="26">
        <f t="shared" si="0"/>
        <v>1</v>
      </c>
      <c r="AM3" s="26">
        <f t="shared" si="0"/>
        <v>0</v>
      </c>
      <c r="AN3" s="26">
        <f t="shared" si="0"/>
        <v>13</v>
      </c>
      <c r="AO3" s="26">
        <f t="shared" si="0"/>
        <v>13</v>
      </c>
    </row>
    <row r="4" spans="1:41" x14ac:dyDescent="0.25">
      <c r="A4" s="2"/>
      <c r="B4" s="2" t="s">
        <v>4</v>
      </c>
      <c r="C4" s="2" t="s">
        <v>5</v>
      </c>
      <c r="D4" s="2" t="s">
        <v>6</v>
      </c>
      <c r="E4" s="2">
        <v>5</v>
      </c>
      <c r="F4" s="2">
        <v>4</v>
      </c>
      <c r="G4" s="2">
        <v>0</v>
      </c>
      <c r="H4" s="2">
        <f>J4+K4+L4</f>
        <v>0</v>
      </c>
      <c r="I4" s="2">
        <f>ROUND((F4/E4),3)</f>
        <v>0.8</v>
      </c>
      <c r="J4" s="2">
        <v>0</v>
      </c>
      <c r="K4" s="2">
        <v>0</v>
      </c>
      <c r="L4" s="2">
        <v>0</v>
      </c>
      <c r="M4" s="2">
        <v>2</v>
      </c>
      <c r="N4" s="2">
        <v>5</v>
      </c>
      <c r="O4" s="13">
        <v>1</v>
      </c>
      <c r="P4" s="13" t="s">
        <v>63</v>
      </c>
      <c r="Q4" s="13">
        <v>5</v>
      </c>
      <c r="R4" s="13">
        <v>2</v>
      </c>
      <c r="S4" s="13">
        <v>0</v>
      </c>
      <c r="T4" s="13">
        <v>0</v>
      </c>
      <c r="U4" s="13">
        <v>0</v>
      </c>
      <c r="V4" s="13">
        <v>0</v>
      </c>
      <c r="W4" s="13">
        <f>T4+U4+V4</f>
        <v>0</v>
      </c>
      <c r="X4" s="13">
        <v>3</v>
      </c>
      <c r="Y4" s="13">
        <v>0</v>
      </c>
      <c r="Z4" s="13">
        <f t="shared" ref="Z4:Z13" si="1">ROUND((R4/Q4),3)</f>
        <v>0.4</v>
      </c>
      <c r="AA4" s="28">
        <v>2</v>
      </c>
      <c r="AB4" s="27">
        <v>44026</v>
      </c>
      <c r="AC4" s="26" t="s">
        <v>139</v>
      </c>
      <c r="AD4" s="28">
        <f>E18</f>
        <v>22</v>
      </c>
      <c r="AE4" s="26">
        <f>E19</f>
        <v>7</v>
      </c>
      <c r="AF4" s="26">
        <f>E34</f>
        <v>47</v>
      </c>
      <c r="AG4" s="26">
        <f t="shared" ref="AG4:AO4" si="2">F34</f>
        <v>31</v>
      </c>
      <c r="AH4" s="26">
        <f t="shared" si="2"/>
        <v>0</v>
      </c>
      <c r="AI4" s="26">
        <f t="shared" si="2"/>
        <v>10</v>
      </c>
      <c r="AJ4" s="26">
        <f t="shared" si="2"/>
        <v>0.66</v>
      </c>
      <c r="AK4" s="26">
        <f t="shared" si="2"/>
        <v>5</v>
      </c>
      <c r="AL4" s="26">
        <f t="shared" si="2"/>
        <v>2</v>
      </c>
      <c r="AM4" s="26">
        <f t="shared" si="2"/>
        <v>3</v>
      </c>
      <c r="AN4" s="26">
        <f t="shared" si="2"/>
        <v>22</v>
      </c>
      <c r="AO4" s="26">
        <f t="shared" si="2"/>
        <v>22</v>
      </c>
    </row>
    <row r="5" spans="1:41" x14ac:dyDescent="0.25">
      <c r="A5" s="2"/>
      <c r="B5" s="2" t="s">
        <v>7</v>
      </c>
      <c r="C5" s="2" t="s">
        <v>8</v>
      </c>
      <c r="D5" s="2" t="s">
        <v>90</v>
      </c>
      <c r="E5" s="2"/>
      <c r="F5" s="2"/>
      <c r="G5" s="2"/>
      <c r="H5" s="2"/>
      <c r="I5" s="2"/>
      <c r="J5" s="2"/>
      <c r="K5" s="2"/>
      <c r="L5" s="2"/>
      <c r="M5" s="2"/>
      <c r="N5" s="2"/>
      <c r="O5" s="13">
        <v>2</v>
      </c>
      <c r="P5" s="13" t="s">
        <v>56</v>
      </c>
      <c r="Q5" s="13">
        <v>5</v>
      </c>
      <c r="R5" s="13">
        <v>2</v>
      </c>
      <c r="S5" s="13">
        <v>0</v>
      </c>
      <c r="T5" s="13">
        <v>0</v>
      </c>
      <c r="U5" s="13">
        <v>0</v>
      </c>
      <c r="V5" s="13">
        <v>0</v>
      </c>
      <c r="W5" s="13">
        <f t="shared" ref="W5:W13" si="3">T5+U5+V5</f>
        <v>0</v>
      </c>
      <c r="X5" s="13">
        <v>2</v>
      </c>
      <c r="Y5" s="13">
        <v>0</v>
      </c>
      <c r="Z5" s="13">
        <f t="shared" si="1"/>
        <v>0.4</v>
      </c>
      <c r="AA5" s="28">
        <v>3</v>
      </c>
      <c r="AB5" s="27">
        <v>44033</v>
      </c>
      <c r="AC5" s="26" t="s">
        <v>94</v>
      </c>
      <c r="AD5" s="28">
        <f>E35</f>
        <v>3</v>
      </c>
      <c r="AE5" s="26">
        <f>E36</f>
        <v>5</v>
      </c>
      <c r="AF5" s="26">
        <f>E51</f>
        <v>31</v>
      </c>
      <c r="AG5" s="26">
        <f t="shared" ref="AG5:AO5" si="4">F51</f>
        <v>12</v>
      </c>
      <c r="AH5" s="26">
        <f t="shared" si="4"/>
        <v>0</v>
      </c>
      <c r="AI5" s="26">
        <f t="shared" si="4"/>
        <v>3</v>
      </c>
      <c r="AJ5" s="26">
        <f t="shared" si="4"/>
        <v>0.38700000000000001</v>
      </c>
      <c r="AK5" s="26">
        <f t="shared" si="4"/>
        <v>2</v>
      </c>
      <c r="AL5" s="26">
        <f t="shared" si="4"/>
        <v>1</v>
      </c>
      <c r="AM5" s="26">
        <f t="shared" si="4"/>
        <v>0</v>
      </c>
      <c r="AN5" s="26">
        <f t="shared" si="4"/>
        <v>3</v>
      </c>
      <c r="AO5" s="26">
        <f t="shared" si="4"/>
        <v>3</v>
      </c>
    </row>
    <row r="6" spans="1:41" x14ac:dyDescent="0.25">
      <c r="A6" s="2"/>
      <c r="B6" s="2" t="s">
        <v>33</v>
      </c>
      <c r="C6" s="2" t="s">
        <v>34</v>
      </c>
      <c r="D6" s="2" t="s">
        <v>91</v>
      </c>
      <c r="E6" s="2">
        <v>4</v>
      </c>
      <c r="F6" s="2">
        <v>2</v>
      </c>
      <c r="G6" s="2">
        <v>0</v>
      </c>
      <c r="H6" s="2">
        <f t="shared" ref="H6:H15" si="5">J6+K6+L6</f>
        <v>0</v>
      </c>
      <c r="I6" s="2">
        <f t="shared" ref="I6:I14" si="6">ROUND((F6/E6),3)</f>
        <v>0.5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3">
        <v>3</v>
      </c>
      <c r="P6" s="13" t="s">
        <v>67</v>
      </c>
      <c r="Q6" s="13">
        <v>5</v>
      </c>
      <c r="R6" s="13">
        <v>4</v>
      </c>
      <c r="S6" s="13">
        <v>0</v>
      </c>
      <c r="T6" s="13">
        <v>0</v>
      </c>
      <c r="U6" s="13">
        <v>0</v>
      </c>
      <c r="V6" s="13">
        <v>0</v>
      </c>
      <c r="W6" s="13">
        <f t="shared" si="3"/>
        <v>0</v>
      </c>
      <c r="X6" s="13">
        <v>2</v>
      </c>
      <c r="Y6" s="13">
        <v>5</v>
      </c>
      <c r="Z6" s="13">
        <f t="shared" si="1"/>
        <v>0.8</v>
      </c>
      <c r="AA6" s="28">
        <v>4</v>
      </c>
      <c r="AB6" s="27">
        <v>44040</v>
      </c>
      <c r="AC6" s="26" t="s">
        <v>125</v>
      </c>
      <c r="AD6" s="28">
        <f>E52</f>
        <v>7</v>
      </c>
      <c r="AE6" s="26">
        <f>E53</f>
        <v>23</v>
      </c>
      <c r="AF6" s="26">
        <f>E68</f>
        <v>35</v>
      </c>
      <c r="AG6" s="26">
        <f t="shared" ref="AG6:AO6" si="7">F68</f>
        <v>15</v>
      </c>
      <c r="AH6" s="26">
        <f t="shared" si="7"/>
        <v>0</v>
      </c>
      <c r="AI6" s="26">
        <f t="shared" si="7"/>
        <v>2</v>
      </c>
      <c r="AJ6" s="26">
        <f t="shared" si="7"/>
        <v>0.42899999999999999</v>
      </c>
      <c r="AK6" s="26">
        <f t="shared" si="7"/>
        <v>1</v>
      </c>
      <c r="AL6" s="26">
        <f t="shared" si="7"/>
        <v>0</v>
      </c>
      <c r="AM6" s="26">
        <f t="shared" si="7"/>
        <v>1</v>
      </c>
      <c r="AN6" s="26">
        <f t="shared" si="7"/>
        <v>7</v>
      </c>
      <c r="AO6" s="26">
        <f t="shared" si="7"/>
        <v>7</v>
      </c>
    </row>
    <row r="7" spans="1:41" x14ac:dyDescent="0.25">
      <c r="A7" s="2"/>
      <c r="B7" s="2" t="s">
        <v>24</v>
      </c>
      <c r="C7" s="2" t="s">
        <v>25</v>
      </c>
      <c r="D7" s="2" t="s">
        <v>86</v>
      </c>
      <c r="E7" s="2">
        <v>4</v>
      </c>
      <c r="F7" s="2">
        <v>1</v>
      </c>
      <c r="G7" s="2">
        <v>0</v>
      </c>
      <c r="H7" s="2">
        <f t="shared" si="5"/>
        <v>0</v>
      </c>
      <c r="I7" s="2">
        <f t="shared" si="6"/>
        <v>0.25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13">
        <v>4</v>
      </c>
      <c r="P7" s="13" t="s">
        <v>68</v>
      </c>
      <c r="Q7" s="13">
        <v>4</v>
      </c>
      <c r="R7" s="13">
        <v>2</v>
      </c>
      <c r="S7" s="13">
        <v>0</v>
      </c>
      <c r="T7" s="13">
        <v>0</v>
      </c>
      <c r="U7" s="13">
        <v>0</v>
      </c>
      <c r="V7" s="13">
        <v>0</v>
      </c>
      <c r="W7" s="13">
        <f t="shared" si="3"/>
        <v>0</v>
      </c>
      <c r="X7" s="13">
        <v>1</v>
      </c>
      <c r="Y7" s="13">
        <v>1</v>
      </c>
      <c r="Z7" s="13">
        <f t="shared" si="1"/>
        <v>0.5</v>
      </c>
      <c r="AA7" s="28">
        <v>5</v>
      </c>
      <c r="AB7" s="27">
        <v>44047</v>
      </c>
      <c r="AC7" s="26" t="s">
        <v>140</v>
      </c>
      <c r="AD7" s="28">
        <f>E69</f>
        <v>0</v>
      </c>
      <c r="AE7" s="26">
        <f>E70</f>
        <v>0</v>
      </c>
      <c r="AF7" s="26">
        <f>E85</f>
        <v>0</v>
      </c>
      <c r="AG7" s="26">
        <f t="shared" ref="AG7:AO7" si="8">F85</f>
        <v>0</v>
      </c>
      <c r="AH7" s="26">
        <f t="shared" si="8"/>
        <v>0</v>
      </c>
      <c r="AI7" s="26">
        <f t="shared" si="8"/>
        <v>0</v>
      </c>
      <c r="AJ7" s="26" t="e">
        <f t="shared" si="8"/>
        <v>#DIV/0!</v>
      </c>
      <c r="AK7" s="26">
        <f t="shared" si="8"/>
        <v>0</v>
      </c>
      <c r="AL7" s="26">
        <f t="shared" si="8"/>
        <v>0</v>
      </c>
      <c r="AM7" s="26">
        <f t="shared" si="8"/>
        <v>0</v>
      </c>
      <c r="AN7" s="26">
        <f t="shared" si="8"/>
        <v>0</v>
      </c>
      <c r="AO7" s="26">
        <f t="shared" si="8"/>
        <v>0</v>
      </c>
    </row>
    <row r="8" spans="1:41" x14ac:dyDescent="0.25">
      <c r="A8" s="2"/>
      <c r="B8" s="2" t="s">
        <v>11</v>
      </c>
      <c r="C8" s="2" t="s">
        <v>17</v>
      </c>
      <c r="D8" s="2" t="s">
        <v>74</v>
      </c>
      <c r="E8" s="2">
        <v>4</v>
      </c>
      <c r="F8" s="2">
        <v>3</v>
      </c>
      <c r="G8" s="2">
        <v>0</v>
      </c>
      <c r="H8" s="2">
        <f t="shared" si="5"/>
        <v>0</v>
      </c>
      <c r="I8" s="2">
        <f t="shared" si="6"/>
        <v>0.75</v>
      </c>
      <c r="J8" s="2">
        <v>0</v>
      </c>
      <c r="K8" s="2">
        <v>0</v>
      </c>
      <c r="L8" s="2">
        <v>0</v>
      </c>
      <c r="M8" s="2">
        <v>2</v>
      </c>
      <c r="N8" s="2">
        <v>2</v>
      </c>
      <c r="O8" s="13">
        <v>5</v>
      </c>
      <c r="P8" s="13" t="s">
        <v>24</v>
      </c>
      <c r="Q8" s="13">
        <v>4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f t="shared" si="3"/>
        <v>0</v>
      </c>
      <c r="X8" s="13">
        <v>1</v>
      </c>
      <c r="Y8" s="13">
        <v>0</v>
      </c>
      <c r="Z8" s="13">
        <f t="shared" si="1"/>
        <v>0.25</v>
      </c>
      <c r="AA8" s="28">
        <v>6</v>
      </c>
      <c r="AB8" s="27">
        <v>44054</v>
      </c>
      <c r="AC8" s="26" t="s">
        <v>141</v>
      </c>
      <c r="AD8" s="28">
        <f>E86</f>
        <v>0</v>
      </c>
      <c r="AE8" s="26">
        <f>E87</f>
        <v>0</v>
      </c>
      <c r="AF8" s="26">
        <f>E102</f>
        <v>0</v>
      </c>
      <c r="AG8" s="26">
        <f t="shared" ref="AG8:AO8" si="9">F102</f>
        <v>0</v>
      </c>
      <c r="AH8" s="26">
        <f t="shared" si="9"/>
        <v>0</v>
      </c>
      <c r="AI8" s="26">
        <f t="shared" si="9"/>
        <v>0</v>
      </c>
      <c r="AJ8" s="26" t="e">
        <f t="shared" si="9"/>
        <v>#DIV/0!</v>
      </c>
      <c r="AK8" s="26">
        <f t="shared" si="9"/>
        <v>0</v>
      </c>
      <c r="AL8" s="26">
        <f t="shared" si="9"/>
        <v>0</v>
      </c>
      <c r="AM8" s="26">
        <f t="shared" si="9"/>
        <v>0</v>
      </c>
      <c r="AN8" s="26">
        <f t="shared" si="9"/>
        <v>0</v>
      </c>
      <c r="AO8" s="26">
        <f t="shared" si="9"/>
        <v>0</v>
      </c>
    </row>
    <row r="9" spans="1:41" x14ac:dyDescent="0.25">
      <c r="A9" s="2"/>
      <c r="B9" s="2" t="s">
        <v>11</v>
      </c>
      <c r="C9" s="2" t="s">
        <v>12</v>
      </c>
      <c r="D9" s="2" t="s">
        <v>92</v>
      </c>
      <c r="E9" s="2">
        <v>5</v>
      </c>
      <c r="F9" s="2">
        <v>2</v>
      </c>
      <c r="G9" s="2">
        <v>0</v>
      </c>
      <c r="H9" s="2">
        <f t="shared" si="5"/>
        <v>0</v>
      </c>
      <c r="I9" s="2">
        <f t="shared" si="6"/>
        <v>0.4</v>
      </c>
      <c r="J9" s="2">
        <v>0</v>
      </c>
      <c r="K9" s="2">
        <v>0</v>
      </c>
      <c r="L9" s="2">
        <v>0</v>
      </c>
      <c r="M9" s="2">
        <v>3</v>
      </c>
      <c r="N9" s="2">
        <v>0</v>
      </c>
      <c r="O9" s="13">
        <v>6</v>
      </c>
      <c r="P9" s="13" t="s">
        <v>69</v>
      </c>
      <c r="Q9" s="13">
        <v>4</v>
      </c>
      <c r="R9" s="13">
        <v>3</v>
      </c>
      <c r="S9" s="13">
        <v>0</v>
      </c>
      <c r="T9" s="13">
        <v>0</v>
      </c>
      <c r="U9" s="13">
        <v>0</v>
      </c>
      <c r="V9" s="13">
        <v>0</v>
      </c>
      <c r="W9" s="13">
        <f t="shared" si="3"/>
        <v>0</v>
      </c>
      <c r="X9" s="13">
        <v>2</v>
      </c>
      <c r="Y9" s="13">
        <v>2</v>
      </c>
      <c r="Z9" s="13">
        <f t="shared" si="1"/>
        <v>0.75</v>
      </c>
      <c r="AA9" s="28">
        <v>7</v>
      </c>
      <c r="AB9" s="27">
        <v>44061</v>
      </c>
      <c r="AC9" s="26" t="s">
        <v>142</v>
      </c>
      <c r="AD9" s="28">
        <f>E102</f>
        <v>0</v>
      </c>
      <c r="AE9" s="26">
        <f>E103</f>
        <v>0</v>
      </c>
      <c r="AF9" s="26">
        <f>E119</f>
        <v>0</v>
      </c>
      <c r="AG9" s="26">
        <f t="shared" ref="AG9:AO9" si="10">F119</f>
        <v>0</v>
      </c>
      <c r="AH9" s="26">
        <f t="shared" si="10"/>
        <v>0</v>
      </c>
      <c r="AI9" s="26">
        <f t="shared" si="10"/>
        <v>0</v>
      </c>
      <c r="AJ9" s="26" t="e">
        <f t="shared" si="10"/>
        <v>#DIV/0!</v>
      </c>
      <c r="AK9" s="26">
        <f t="shared" si="10"/>
        <v>0</v>
      </c>
      <c r="AL9" s="26">
        <f t="shared" si="10"/>
        <v>0</v>
      </c>
      <c r="AM9" s="26">
        <f t="shared" si="10"/>
        <v>0</v>
      </c>
      <c r="AN9" s="26">
        <f t="shared" si="10"/>
        <v>0</v>
      </c>
      <c r="AO9" s="26">
        <f t="shared" si="10"/>
        <v>0</v>
      </c>
    </row>
    <row r="10" spans="1:41" x14ac:dyDescent="0.25">
      <c r="A10" s="2"/>
      <c r="B10" s="2" t="s">
        <v>14</v>
      </c>
      <c r="C10" s="2" t="s">
        <v>12</v>
      </c>
      <c r="D10" s="2" t="s">
        <v>88</v>
      </c>
      <c r="E10" s="2">
        <v>4</v>
      </c>
      <c r="F10" s="2">
        <v>2</v>
      </c>
      <c r="G10" s="2">
        <v>0</v>
      </c>
      <c r="H10" s="2">
        <f t="shared" si="5"/>
        <v>0</v>
      </c>
      <c r="I10" s="2">
        <f t="shared" si="6"/>
        <v>0.5</v>
      </c>
      <c r="J10" s="2">
        <v>0</v>
      </c>
      <c r="K10" s="2">
        <v>0</v>
      </c>
      <c r="L10" s="2">
        <v>0</v>
      </c>
      <c r="M10" s="2">
        <v>1</v>
      </c>
      <c r="N10" s="2">
        <v>1</v>
      </c>
      <c r="O10" s="13">
        <v>7</v>
      </c>
      <c r="P10" s="13" t="s">
        <v>80</v>
      </c>
      <c r="Q10" s="13">
        <v>3</v>
      </c>
      <c r="R10" s="13">
        <v>2</v>
      </c>
      <c r="S10" s="13">
        <v>1</v>
      </c>
      <c r="T10" s="13">
        <v>0</v>
      </c>
      <c r="U10" s="13">
        <v>1</v>
      </c>
      <c r="V10" s="13">
        <v>0</v>
      </c>
      <c r="W10" s="13">
        <f t="shared" si="3"/>
        <v>1</v>
      </c>
      <c r="X10" s="13">
        <v>2</v>
      </c>
      <c r="Y10" s="13">
        <v>3</v>
      </c>
      <c r="Z10" s="13">
        <f t="shared" si="1"/>
        <v>0.66700000000000004</v>
      </c>
      <c r="AA10" s="52" t="s">
        <v>115</v>
      </c>
      <c r="AB10" s="52"/>
      <c r="AC10" s="52"/>
      <c r="AD10" s="25">
        <f>SUM(AD3:AD9)</f>
        <v>45</v>
      </c>
      <c r="AE10" s="25">
        <f t="shared" ref="AE10:AO10" si="11">SUM(AE3:AE9)</f>
        <v>55</v>
      </c>
      <c r="AF10" s="25">
        <f t="shared" si="11"/>
        <v>155</v>
      </c>
      <c r="AG10" s="25">
        <f t="shared" si="11"/>
        <v>80</v>
      </c>
      <c r="AH10" s="25">
        <f t="shared" si="11"/>
        <v>1</v>
      </c>
      <c r="AI10" s="25">
        <f t="shared" si="11"/>
        <v>16</v>
      </c>
      <c r="AJ10" s="25">
        <f>ROUND((AG10/AF10),3)</f>
        <v>0.51600000000000001</v>
      </c>
      <c r="AK10" s="25">
        <f t="shared" si="11"/>
        <v>8</v>
      </c>
      <c r="AL10" s="25">
        <f t="shared" si="11"/>
        <v>4</v>
      </c>
      <c r="AM10" s="25">
        <f t="shared" si="11"/>
        <v>4</v>
      </c>
      <c r="AN10" s="25">
        <f t="shared" si="11"/>
        <v>45</v>
      </c>
      <c r="AO10" s="25">
        <f t="shared" si="11"/>
        <v>45</v>
      </c>
    </row>
    <row r="11" spans="1:41" x14ac:dyDescent="0.25">
      <c r="A11" s="2"/>
      <c r="B11" s="2" t="s">
        <v>47</v>
      </c>
      <c r="C11" s="2" t="s">
        <v>48</v>
      </c>
      <c r="D11" s="2" t="s">
        <v>75</v>
      </c>
      <c r="E11" s="2">
        <v>3</v>
      </c>
      <c r="F11" s="2">
        <v>2</v>
      </c>
      <c r="G11" s="2">
        <v>1</v>
      </c>
      <c r="H11" s="2">
        <f t="shared" si="5"/>
        <v>1</v>
      </c>
      <c r="I11" s="2">
        <f t="shared" si="6"/>
        <v>0.66700000000000004</v>
      </c>
      <c r="J11" s="2">
        <v>0</v>
      </c>
      <c r="K11" s="2">
        <v>1</v>
      </c>
      <c r="L11" s="2">
        <v>0</v>
      </c>
      <c r="M11" s="2">
        <v>2</v>
      </c>
      <c r="N11" s="2">
        <v>3</v>
      </c>
      <c r="O11" s="13">
        <v>8</v>
      </c>
      <c r="P11" s="13" t="s">
        <v>50</v>
      </c>
      <c r="Q11" s="13">
        <v>4</v>
      </c>
      <c r="R11" s="13">
        <v>3</v>
      </c>
      <c r="S11" s="13">
        <v>0</v>
      </c>
      <c r="T11" s="13">
        <v>0</v>
      </c>
      <c r="U11" s="13">
        <v>0</v>
      </c>
      <c r="V11" s="13">
        <v>0</v>
      </c>
      <c r="W11" s="13">
        <f t="shared" si="3"/>
        <v>0</v>
      </c>
      <c r="X11" s="13">
        <v>0</v>
      </c>
      <c r="Y11" s="13">
        <v>1</v>
      </c>
      <c r="Z11" s="13">
        <f t="shared" si="1"/>
        <v>0.75</v>
      </c>
      <c r="AA11" s="51" t="s">
        <v>143</v>
      </c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</row>
    <row r="12" spans="1:41" x14ac:dyDescent="0.25">
      <c r="A12" s="2"/>
      <c r="B12" s="2" t="s">
        <v>50</v>
      </c>
      <c r="C12" s="2" t="s">
        <v>51</v>
      </c>
      <c r="D12" s="2" t="s">
        <v>93</v>
      </c>
      <c r="E12" s="2">
        <v>4</v>
      </c>
      <c r="F12" s="2">
        <v>3</v>
      </c>
      <c r="G12" s="2">
        <v>0</v>
      </c>
      <c r="H12" s="2">
        <f t="shared" si="5"/>
        <v>0</v>
      </c>
      <c r="I12" s="2">
        <f t="shared" si="6"/>
        <v>0.75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13">
        <v>9</v>
      </c>
      <c r="P12" s="13" t="s">
        <v>71</v>
      </c>
      <c r="Q12" s="13">
        <v>4</v>
      </c>
      <c r="R12" s="13">
        <v>1</v>
      </c>
      <c r="S12" s="13">
        <v>0</v>
      </c>
      <c r="T12" s="13">
        <v>0</v>
      </c>
      <c r="U12" s="13">
        <v>0</v>
      </c>
      <c r="V12" s="13">
        <v>0</v>
      </c>
      <c r="W12" s="13">
        <f t="shared" si="3"/>
        <v>0</v>
      </c>
      <c r="X12" s="13">
        <v>0</v>
      </c>
      <c r="Y12" s="13">
        <v>1</v>
      </c>
      <c r="Z12" s="13">
        <f t="shared" si="1"/>
        <v>0.25</v>
      </c>
      <c r="AA12" s="25" t="s">
        <v>137</v>
      </c>
      <c r="AB12" s="25" t="s">
        <v>59</v>
      </c>
      <c r="AC12" s="25" t="s">
        <v>60</v>
      </c>
      <c r="AD12" s="25" t="s">
        <v>114</v>
      </c>
      <c r="AE12" s="25" t="s">
        <v>138</v>
      </c>
      <c r="AF12" s="25" t="s">
        <v>99</v>
      </c>
      <c r="AG12" s="25" t="s">
        <v>109</v>
      </c>
      <c r="AH12" s="25" t="s">
        <v>104</v>
      </c>
      <c r="AI12" s="25" t="s">
        <v>102</v>
      </c>
      <c r="AJ12" s="25" t="s">
        <v>100</v>
      </c>
      <c r="AK12" s="25" t="s">
        <v>105</v>
      </c>
      <c r="AL12" s="25" t="s">
        <v>106</v>
      </c>
      <c r="AM12" s="25" t="s">
        <v>101</v>
      </c>
      <c r="AN12" s="25" t="s">
        <v>114</v>
      </c>
      <c r="AO12" s="25" t="s">
        <v>119</v>
      </c>
    </row>
    <row r="13" spans="1:41" x14ac:dyDescent="0.25">
      <c r="A13" s="2"/>
      <c r="B13" s="2" t="s">
        <v>52</v>
      </c>
      <c r="C13" s="2" t="s">
        <v>53</v>
      </c>
      <c r="D13" s="2" t="s">
        <v>90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13">
        <v>10</v>
      </c>
      <c r="P13" s="13" t="s">
        <v>72</v>
      </c>
      <c r="Q13" s="13">
        <v>4</v>
      </c>
      <c r="R13" s="13">
        <v>2</v>
      </c>
      <c r="S13" s="13">
        <v>0</v>
      </c>
      <c r="T13" s="13">
        <v>0</v>
      </c>
      <c r="U13" s="13">
        <v>0</v>
      </c>
      <c r="V13" s="13">
        <v>0</v>
      </c>
      <c r="W13" s="13">
        <f t="shared" si="3"/>
        <v>0</v>
      </c>
      <c r="X13" s="13">
        <v>0</v>
      </c>
      <c r="Y13" s="13">
        <v>0</v>
      </c>
      <c r="Z13" s="13">
        <f t="shared" si="1"/>
        <v>0.5</v>
      </c>
      <c r="AA13" s="2">
        <v>1</v>
      </c>
      <c r="AB13" s="30">
        <v>44096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2"/>
      <c r="B14" s="2" t="s">
        <v>55</v>
      </c>
      <c r="C14" s="2" t="s">
        <v>34</v>
      </c>
      <c r="D14" s="2" t="s">
        <v>76</v>
      </c>
      <c r="E14" s="2">
        <v>4</v>
      </c>
      <c r="F14" s="2">
        <v>1</v>
      </c>
      <c r="G14" s="2">
        <v>0</v>
      </c>
      <c r="H14" s="2">
        <f t="shared" si="5"/>
        <v>0</v>
      </c>
      <c r="I14" s="2">
        <f t="shared" si="6"/>
        <v>0.25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13">
        <v>11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31">
        <v>2</v>
      </c>
      <c r="AB14" s="30">
        <v>44096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2" t="s">
        <v>56</v>
      </c>
      <c r="C15" s="2" t="s">
        <v>124</v>
      </c>
      <c r="D15" s="2" t="s">
        <v>73</v>
      </c>
      <c r="E15" s="2">
        <v>5</v>
      </c>
      <c r="F15" s="2">
        <v>2</v>
      </c>
      <c r="G15" s="2">
        <v>0</v>
      </c>
      <c r="H15" s="2">
        <f t="shared" si="5"/>
        <v>0</v>
      </c>
      <c r="I15" s="2">
        <f>ROUND((F15/E15),3)</f>
        <v>0.4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13">
        <v>12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1">
        <v>3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2" t="s">
        <v>121</v>
      </c>
      <c r="C16" s="2" t="s">
        <v>122</v>
      </c>
      <c r="D16" s="2" t="s">
        <v>90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13">
        <v>13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31">
        <v>4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54" t="s">
        <v>115</v>
      </c>
      <c r="B17" s="54"/>
      <c r="C17" s="54"/>
      <c r="D17" s="54"/>
      <c r="E17" s="29">
        <f>SUM(E4:E16)</f>
        <v>42</v>
      </c>
      <c r="F17" s="29">
        <f>SUM(F4:F16)</f>
        <v>22</v>
      </c>
      <c r="G17" s="29">
        <f>SUM(G4:G16)</f>
        <v>1</v>
      </c>
      <c r="H17" s="29">
        <f>SUM(H4:H15)</f>
        <v>1</v>
      </c>
      <c r="I17" s="29">
        <f>ROUND((F17/E17),3)</f>
        <v>0.52400000000000002</v>
      </c>
      <c r="J17" s="29">
        <f>SUM(J4:J16)</f>
        <v>0</v>
      </c>
      <c r="K17" s="29">
        <f>SUM(K4:K16)</f>
        <v>1</v>
      </c>
      <c r="L17" s="29">
        <f>SUM(L4:L16)</f>
        <v>0</v>
      </c>
      <c r="M17" s="29">
        <f>SUM(M4:M16)</f>
        <v>13</v>
      </c>
      <c r="N17" s="29">
        <f>SUM(N4:N16)</f>
        <v>13</v>
      </c>
      <c r="O17" s="55" t="s">
        <v>115</v>
      </c>
      <c r="P17" s="55"/>
      <c r="Q17" s="4">
        <f>SUM(Q4:Q14)</f>
        <v>42</v>
      </c>
      <c r="R17" s="4">
        <f t="shared" ref="R17:Y17" si="12">SUM(R4:R14)</f>
        <v>22</v>
      </c>
      <c r="S17" s="4">
        <f t="shared" si="12"/>
        <v>1</v>
      </c>
      <c r="T17" s="4">
        <f>SUM(T4:T16)</f>
        <v>0</v>
      </c>
      <c r="U17" s="4">
        <f t="shared" ref="U17:V17" si="13">SUM(U4:U16)</f>
        <v>1</v>
      </c>
      <c r="V17" s="4">
        <f t="shared" si="13"/>
        <v>0</v>
      </c>
      <c r="W17" s="4">
        <f t="shared" si="12"/>
        <v>1</v>
      </c>
      <c r="X17" s="4">
        <f t="shared" si="12"/>
        <v>13</v>
      </c>
      <c r="Y17" s="4">
        <f t="shared" si="12"/>
        <v>13</v>
      </c>
      <c r="Z17" s="4">
        <f>I17</f>
        <v>0.52400000000000002</v>
      </c>
      <c r="AA17" s="31">
        <v>5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15" t="s">
        <v>59</v>
      </c>
      <c r="B18" s="16">
        <v>44026</v>
      </c>
      <c r="C18" s="21" t="s">
        <v>133</v>
      </c>
      <c r="D18" s="15" t="s">
        <v>65</v>
      </c>
      <c r="E18" s="15">
        <f>M34</f>
        <v>22</v>
      </c>
      <c r="F18" s="15"/>
      <c r="G18" s="15"/>
      <c r="H18" s="15"/>
      <c r="I18" s="15"/>
      <c r="J18" s="15"/>
      <c r="K18" s="15"/>
      <c r="L18" s="15"/>
      <c r="M18" s="8"/>
      <c r="N18" s="8"/>
      <c r="O18" s="48" t="s">
        <v>112</v>
      </c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41" x14ac:dyDescent="0.25">
      <c r="A19" s="15" t="s">
        <v>60</v>
      </c>
      <c r="B19" s="15" t="s">
        <v>78</v>
      </c>
      <c r="C19" s="15" t="s">
        <v>63</v>
      </c>
      <c r="D19" s="15" t="s">
        <v>66</v>
      </c>
      <c r="E19" s="15">
        <v>7</v>
      </c>
      <c r="F19" s="15"/>
      <c r="G19" s="15"/>
      <c r="H19" s="15"/>
      <c r="I19" s="15"/>
      <c r="J19" s="15"/>
      <c r="K19" s="15"/>
      <c r="L19" s="15"/>
      <c r="M19" s="8"/>
      <c r="N19" s="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41" x14ac:dyDescent="0.25">
      <c r="A20" s="1"/>
      <c r="B20" s="1" t="s">
        <v>0</v>
      </c>
      <c r="C20" s="1" t="s">
        <v>1</v>
      </c>
      <c r="D20" s="1" t="s">
        <v>62</v>
      </c>
      <c r="E20" s="1" t="s">
        <v>99</v>
      </c>
      <c r="F20" s="1" t="s">
        <v>109</v>
      </c>
      <c r="G20" s="1" t="s">
        <v>104</v>
      </c>
      <c r="H20" s="1" t="s">
        <v>102</v>
      </c>
      <c r="I20" s="1" t="s">
        <v>100</v>
      </c>
      <c r="J20" s="1" t="s">
        <v>105</v>
      </c>
      <c r="K20" s="1" t="s">
        <v>106</v>
      </c>
      <c r="L20" s="1" t="s">
        <v>101</v>
      </c>
      <c r="M20" s="1" t="s">
        <v>114</v>
      </c>
      <c r="N20" s="1" t="s">
        <v>119</v>
      </c>
      <c r="O20" s="10" t="s">
        <v>110</v>
      </c>
      <c r="P20" s="3" t="s">
        <v>61</v>
      </c>
      <c r="Q20" s="3" t="s">
        <v>99</v>
      </c>
      <c r="R20" s="3" t="s">
        <v>109</v>
      </c>
      <c r="S20" s="3" t="s">
        <v>104</v>
      </c>
      <c r="T20" s="12" t="s">
        <v>105</v>
      </c>
      <c r="U20" s="12" t="s">
        <v>106</v>
      </c>
      <c r="V20" s="12" t="s">
        <v>101</v>
      </c>
      <c r="W20" s="12" t="s">
        <v>102</v>
      </c>
      <c r="X20" s="3" t="s">
        <v>114</v>
      </c>
      <c r="Y20" s="3" t="s">
        <v>119</v>
      </c>
      <c r="Z20" s="3" t="s">
        <v>100</v>
      </c>
    </row>
    <row r="21" spans="1:41" x14ac:dyDescent="0.25">
      <c r="A21" s="2"/>
      <c r="B21" s="2" t="s">
        <v>4</v>
      </c>
      <c r="C21" s="2" t="s">
        <v>5</v>
      </c>
      <c r="D21" s="2" t="s">
        <v>82</v>
      </c>
      <c r="E21" s="2">
        <v>5</v>
      </c>
      <c r="F21" s="2">
        <v>4</v>
      </c>
      <c r="G21" s="2">
        <v>0</v>
      </c>
      <c r="H21" s="2">
        <f>J21+K21+L21</f>
        <v>2</v>
      </c>
      <c r="I21" s="2">
        <f>ROUND((F21/E21),3)</f>
        <v>0.8</v>
      </c>
      <c r="J21" s="2">
        <v>1</v>
      </c>
      <c r="K21" s="2">
        <v>1</v>
      </c>
      <c r="L21" s="2">
        <v>0</v>
      </c>
      <c r="M21" s="2">
        <v>3</v>
      </c>
      <c r="N21" s="2">
        <v>3</v>
      </c>
      <c r="O21" s="17">
        <v>1</v>
      </c>
      <c r="P21" s="14" t="s">
        <v>63</v>
      </c>
      <c r="Q21" s="14">
        <v>5</v>
      </c>
      <c r="R21" s="14">
        <v>4</v>
      </c>
      <c r="S21" s="14">
        <v>0</v>
      </c>
      <c r="T21" s="13">
        <v>1</v>
      </c>
      <c r="U21" s="13">
        <v>0</v>
      </c>
      <c r="V21" s="13">
        <v>1</v>
      </c>
      <c r="W21" s="13">
        <f>T21+U21+V21</f>
        <v>2</v>
      </c>
      <c r="X21" s="14">
        <v>4</v>
      </c>
      <c r="Y21" s="14">
        <v>3</v>
      </c>
      <c r="Z21" s="13">
        <f t="shared" ref="Z21:Z30" si="14">ROUND((R21/Q21),3)</f>
        <v>0.8</v>
      </c>
    </row>
    <row r="22" spans="1:41" x14ac:dyDescent="0.25">
      <c r="A22" s="2"/>
      <c r="B22" s="2" t="s">
        <v>7</v>
      </c>
      <c r="C22" s="2" t="s">
        <v>8</v>
      </c>
      <c r="D22" s="2" t="s">
        <v>88</v>
      </c>
      <c r="E22" s="2">
        <v>4</v>
      </c>
      <c r="F22" s="2">
        <v>3</v>
      </c>
      <c r="G22" s="2">
        <v>0</v>
      </c>
      <c r="H22" s="2">
        <f t="shared" ref="H22:H32" si="15">J22+K22+L22</f>
        <v>0</v>
      </c>
      <c r="I22" s="2">
        <f t="shared" ref="I22:I32" si="16">ROUND((F22/E22),3)</f>
        <v>0.75</v>
      </c>
      <c r="J22" s="2">
        <v>0</v>
      </c>
      <c r="K22" s="2">
        <v>0</v>
      </c>
      <c r="L22" s="2">
        <v>0</v>
      </c>
      <c r="M22" s="2">
        <v>2</v>
      </c>
      <c r="N22" s="2">
        <v>3</v>
      </c>
      <c r="O22" s="17">
        <v>2</v>
      </c>
      <c r="P22" s="14" t="s">
        <v>80</v>
      </c>
      <c r="Q22" s="14">
        <v>5</v>
      </c>
      <c r="R22" s="14">
        <v>4</v>
      </c>
      <c r="S22" s="14">
        <v>0</v>
      </c>
      <c r="T22" s="14">
        <v>1</v>
      </c>
      <c r="U22" s="14">
        <v>1</v>
      </c>
      <c r="V22" s="14">
        <v>0</v>
      </c>
      <c r="W22" s="13">
        <f t="shared" ref="W22:W30" si="17">T22+U22+V22</f>
        <v>2</v>
      </c>
      <c r="X22" s="14">
        <v>2</v>
      </c>
      <c r="Y22" s="14">
        <v>3</v>
      </c>
      <c r="Z22" s="13">
        <f t="shared" si="14"/>
        <v>0.8</v>
      </c>
    </row>
    <row r="23" spans="1:41" x14ac:dyDescent="0.25">
      <c r="A23" s="2"/>
      <c r="B23" s="2" t="s">
        <v>33</v>
      </c>
      <c r="C23" s="2" t="s">
        <v>34</v>
      </c>
      <c r="D23" s="2" t="s">
        <v>76</v>
      </c>
      <c r="E23" s="2">
        <v>4</v>
      </c>
      <c r="F23" s="2">
        <v>3</v>
      </c>
      <c r="G23" s="2">
        <v>0</v>
      </c>
      <c r="H23" s="2">
        <f t="shared" si="15"/>
        <v>0</v>
      </c>
      <c r="I23" s="2">
        <f t="shared" si="16"/>
        <v>0.75</v>
      </c>
      <c r="J23" s="2">
        <v>0</v>
      </c>
      <c r="K23" s="2">
        <v>0</v>
      </c>
      <c r="L23" s="2">
        <v>0</v>
      </c>
      <c r="M23" s="2">
        <v>2</v>
      </c>
      <c r="N23" s="2">
        <v>2</v>
      </c>
      <c r="O23" s="17">
        <v>3</v>
      </c>
      <c r="P23" s="14" t="s">
        <v>67</v>
      </c>
      <c r="Q23" s="14">
        <v>5</v>
      </c>
      <c r="R23" s="14">
        <v>4</v>
      </c>
      <c r="S23" s="14">
        <v>0</v>
      </c>
      <c r="T23" s="14">
        <v>1</v>
      </c>
      <c r="U23" s="14">
        <v>1</v>
      </c>
      <c r="V23" s="14">
        <v>0</v>
      </c>
      <c r="W23" s="13">
        <f t="shared" si="17"/>
        <v>2</v>
      </c>
      <c r="X23" s="14">
        <v>3</v>
      </c>
      <c r="Y23" s="14">
        <v>3</v>
      </c>
      <c r="Z23" s="13">
        <f t="shared" si="14"/>
        <v>0.8</v>
      </c>
    </row>
    <row r="24" spans="1:41" x14ac:dyDescent="0.25">
      <c r="A24" s="2"/>
      <c r="B24" s="2" t="s">
        <v>24</v>
      </c>
      <c r="C24" s="2" t="s">
        <v>25</v>
      </c>
      <c r="D24" s="2" t="s">
        <v>86</v>
      </c>
      <c r="E24" s="2">
        <v>4</v>
      </c>
      <c r="F24" s="2">
        <v>3</v>
      </c>
      <c r="G24" s="2">
        <v>0</v>
      </c>
      <c r="H24" s="2">
        <f t="shared" si="15"/>
        <v>1</v>
      </c>
      <c r="I24" s="2">
        <f t="shared" si="16"/>
        <v>0.75</v>
      </c>
      <c r="J24" s="2">
        <v>1</v>
      </c>
      <c r="K24" s="2">
        <v>0</v>
      </c>
      <c r="L24" s="2">
        <v>0</v>
      </c>
      <c r="M24" s="2">
        <v>3</v>
      </c>
      <c r="N24" s="2">
        <v>1</v>
      </c>
      <c r="O24" s="17">
        <v>4</v>
      </c>
      <c r="P24" s="14" t="s">
        <v>79</v>
      </c>
      <c r="Q24" s="14">
        <v>5</v>
      </c>
      <c r="R24" s="14">
        <v>4</v>
      </c>
      <c r="S24" s="14">
        <v>0</v>
      </c>
      <c r="T24" s="14">
        <v>0</v>
      </c>
      <c r="U24" s="14">
        <v>0</v>
      </c>
      <c r="V24" s="14">
        <v>1</v>
      </c>
      <c r="W24" s="13">
        <f t="shared" si="17"/>
        <v>1</v>
      </c>
      <c r="X24" s="14">
        <v>1</v>
      </c>
      <c r="Y24" s="14">
        <v>3</v>
      </c>
      <c r="Z24" s="13">
        <f t="shared" si="14"/>
        <v>0.8</v>
      </c>
    </row>
    <row r="25" spans="1:41" x14ac:dyDescent="0.25">
      <c r="A25" s="2"/>
      <c r="B25" s="2" t="s">
        <v>11</v>
      </c>
      <c r="C25" s="2" t="s">
        <v>17</v>
      </c>
      <c r="D25" s="2" t="s">
        <v>84</v>
      </c>
      <c r="E25" s="2">
        <v>5</v>
      </c>
      <c r="F25" s="2">
        <v>3</v>
      </c>
      <c r="G25" s="2">
        <v>0</v>
      </c>
      <c r="H25" s="2">
        <f t="shared" si="15"/>
        <v>2</v>
      </c>
      <c r="I25" s="2">
        <f t="shared" si="16"/>
        <v>0.6</v>
      </c>
      <c r="J25" s="2">
        <v>1</v>
      </c>
      <c r="K25" s="2">
        <v>0</v>
      </c>
      <c r="L25" s="2">
        <v>1</v>
      </c>
      <c r="M25" s="2">
        <v>2</v>
      </c>
      <c r="N25" s="2">
        <v>2</v>
      </c>
      <c r="O25" s="17">
        <v>5</v>
      </c>
      <c r="P25" s="14" t="s">
        <v>69</v>
      </c>
      <c r="Q25" s="14">
        <v>5</v>
      </c>
      <c r="R25" s="14">
        <v>3</v>
      </c>
      <c r="S25" s="14">
        <v>0</v>
      </c>
      <c r="T25" s="14">
        <v>1</v>
      </c>
      <c r="U25" s="14">
        <v>0</v>
      </c>
      <c r="V25" s="14">
        <v>1</v>
      </c>
      <c r="W25" s="13">
        <f t="shared" si="17"/>
        <v>2</v>
      </c>
      <c r="X25" s="14">
        <v>1</v>
      </c>
      <c r="Y25" s="14">
        <v>2</v>
      </c>
      <c r="Z25" s="13">
        <f t="shared" si="14"/>
        <v>0.6</v>
      </c>
    </row>
    <row r="26" spans="1:41" x14ac:dyDescent="0.25">
      <c r="A26" s="2"/>
      <c r="B26" s="2" t="s">
        <v>11</v>
      </c>
      <c r="C26" s="2" t="s">
        <v>12</v>
      </c>
      <c r="D26" s="2" t="s">
        <v>81</v>
      </c>
      <c r="E26" s="2">
        <v>5</v>
      </c>
      <c r="F26" s="2">
        <v>4</v>
      </c>
      <c r="G26" s="2">
        <v>0</v>
      </c>
      <c r="H26" s="2">
        <f t="shared" si="15"/>
        <v>2</v>
      </c>
      <c r="I26" s="2">
        <f t="shared" si="16"/>
        <v>0.8</v>
      </c>
      <c r="J26" s="2">
        <v>1</v>
      </c>
      <c r="K26" s="2">
        <v>0</v>
      </c>
      <c r="L26" s="2">
        <v>1</v>
      </c>
      <c r="M26" s="2">
        <v>4</v>
      </c>
      <c r="N26" s="2">
        <v>3</v>
      </c>
      <c r="O26" s="17">
        <v>6</v>
      </c>
      <c r="P26" s="14" t="s">
        <v>68</v>
      </c>
      <c r="Q26" s="14">
        <v>5</v>
      </c>
      <c r="R26" s="14">
        <v>2</v>
      </c>
      <c r="S26" s="14">
        <v>0</v>
      </c>
      <c r="T26" s="14">
        <v>0</v>
      </c>
      <c r="U26" s="14">
        <v>0</v>
      </c>
      <c r="V26" s="14">
        <v>0</v>
      </c>
      <c r="W26" s="13">
        <f t="shared" si="17"/>
        <v>0</v>
      </c>
      <c r="X26" s="14">
        <v>3</v>
      </c>
      <c r="Y26" s="14">
        <v>2</v>
      </c>
      <c r="Z26" s="13">
        <f t="shared" si="14"/>
        <v>0.4</v>
      </c>
    </row>
    <row r="27" spans="1:41" x14ac:dyDescent="0.25">
      <c r="A27" s="2"/>
      <c r="B27" s="2" t="s">
        <v>14</v>
      </c>
      <c r="C27" s="2" t="s">
        <v>12</v>
      </c>
      <c r="D27" s="2" t="s">
        <v>85</v>
      </c>
      <c r="E27" s="2">
        <v>5</v>
      </c>
      <c r="F27" s="2">
        <v>2</v>
      </c>
      <c r="G27" s="2">
        <v>0</v>
      </c>
      <c r="H27" s="2">
        <f t="shared" si="15"/>
        <v>0</v>
      </c>
      <c r="I27" s="2">
        <f t="shared" si="16"/>
        <v>0.4</v>
      </c>
      <c r="J27" s="2">
        <v>0</v>
      </c>
      <c r="K27" s="2">
        <v>0</v>
      </c>
      <c r="L27" s="2">
        <v>0</v>
      </c>
      <c r="M27" s="2">
        <v>1</v>
      </c>
      <c r="N27" s="2">
        <v>2</v>
      </c>
      <c r="O27" s="17">
        <v>7</v>
      </c>
      <c r="P27" s="14" t="s">
        <v>56</v>
      </c>
      <c r="Q27" s="14">
        <v>5</v>
      </c>
      <c r="R27" s="14">
        <v>1</v>
      </c>
      <c r="S27" s="14">
        <v>0</v>
      </c>
      <c r="T27" s="14">
        <v>0</v>
      </c>
      <c r="U27" s="14">
        <v>0</v>
      </c>
      <c r="V27" s="14">
        <v>0</v>
      </c>
      <c r="W27" s="13">
        <f t="shared" si="17"/>
        <v>0</v>
      </c>
      <c r="X27" s="14">
        <v>1</v>
      </c>
      <c r="Y27" s="14">
        <v>0</v>
      </c>
      <c r="Z27" s="13">
        <f t="shared" si="14"/>
        <v>0.2</v>
      </c>
    </row>
    <row r="28" spans="1:41" x14ac:dyDescent="0.25">
      <c r="A28" s="2"/>
      <c r="B28" s="2" t="s">
        <v>47</v>
      </c>
      <c r="C28" s="2" t="s">
        <v>48</v>
      </c>
      <c r="D28" s="2" t="s">
        <v>75</v>
      </c>
      <c r="E28" s="2">
        <v>5</v>
      </c>
      <c r="F28" s="2">
        <v>4</v>
      </c>
      <c r="G28" s="2">
        <v>0</v>
      </c>
      <c r="H28" s="2">
        <f t="shared" si="15"/>
        <v>2</v>
      </c>
      <c r="I28" s="2">
        <f t="shared" si="16"/>
        <v>0.8</v>
      </c>
      <c r="J28" s="2">
        <v>1</v>
      </c>
      <c r="K28" s="2">
        <v>1</v>
      </c>
      <c r="L28" s="2">
        <v>0</v>
      </c>
      <c r="M28" s="2">
        <v>2</v>
      </c>
      <c r="N28" s="2">
        <v>3</v>
      </c>
      <c r="O28" s="17">
        <v>8</v>
      </c>
      <c r="P28" s="14" t="s">
        <v>24</v>
      </c>
      <c r="Q28" s="14">
        <v>4</v>
      </c>
      <c r="R28" s="14">
        <v>3</v>
      </c>
      <c r="S28" s="14">
        <v>0</v>
      </c>
      <c r="T28" s="14">
        <v>1</v>
      </c>
      <c r="U28" s="14">
        <v>0</v>
      </c>
      <c r="V28" s="14">
        <v>0</v>
      </c>
      <c r="W28" s="13">
        <f t="shared" si="17"/>
        <v>1</v>
      </c>
      <c r="X28" s="14">
        <v>3</v>
      </c>
      <c r="Y28" s="14">
        <v>1</v>
      </c>
      <c r="Z28" s="13">
        <f t="shared" si="14"/>
        <v>0.75</v>
      </c>
    </row>
    <row r="29" spans="1:41" x14ac:dyDescent="0.25">
      <c r="A29" s="2"/>
      <c r="B29" s="2" t="s">
        <v>50</v>
      </c>
      <c r="C29" s="2" t="s">
        <v>51</v>
      </c>
      <c r="D29" s="2" t="s">
        <v>90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17">
        <v>9</v>
      </c>
      <c r="P29" s="14" t="s">
        <v>72</v>
      </c>
      <c r="Q29" s="14">
        <v>4</v>
      </c>
      <c r="R29" s="14">
        <v>3</v>
      </c>
      <c r="S29" s="14">
        <v>0</v>
      </c>
      <c r="T29" s="14">
        <v>0</v>
      </c>
      <c r="U29" s="14">
        <v>0</v>
      </c>
      <c r="V29" s="14">
        <v>0</v>
      </c>
      <c r="W29" s="13">
        <f t="shared" si="17"/>
        <v>0</v>
      </c>
      <c r="X29" s="14">
        <v>2</v>
      </c>
      <c r="Y29" s="14">
        <v>2</v>
      </c>
      <c r="Z29" s="13">
        <f t="shared" si="14"/>
        <v>0.75</v>
      </c>
    </row>
    <row r="30" spans="1:41" x14ac:dyDescent="0.25">
      <c r="A30" s="2"/>
      <c r="B30" s="2" t="s">
        <v>52</v>
      </c>
      <c r="C30" s="2" t="s">
        <v>53</v>
      </c>
      <c r="D30" s="2" t="s">
        <v>83</v>
      </c>
      <c r="E30" s="2">
        <v>5</v>
      </c>
      <c r="F30" s="2">
        <v>4</v>
      </c>
      <c r="G30" s="2">
        <v>0</v>
      </c>
      <c r="H30" s="2">
        <f t="shared" si="15"/>
        <v>1</v>
      </c>
      <c r="I30" s="2">
        <f t="shared" si="16"/>
        <v>0.8</v>
      </c>
      <c r="J30" s="2">
        <v>0</v>
      </c>
      <c r="K30" s="2">
        <v>0</v>
      </c>
      <c r="L30" s="2">
        <v>1</v>
      </c>
      <c r="M30" s="2">
        <v>2</v>
      </c>
      <c r="N30" s="2">
        <v>3</v>
      </c>
      <c r="O30" s="17">
        <v>10</v>
      </c>
      <c r="P30" s="14" t="s">
        <v>87</v>
      </c>
      <c r="Q30" s="14">
        <v>4</v>
      </c>
      <c r="R30" s="14">
        <v>3</v>
      </c>
      <c r="S30" s="14">
        <v>0</v>
      </c>
      <c r="T30" s="14">
        <v>0</v>
      </c>
      <c r="U30" s="14">
        <v>0</v>
      </c>
      <c r="V30" s="14">
        <v>0</v>
      </c>
      <c r="W30" s="13">
        <f t="shared" si="17"/>
        <v>0</v>
      </c>
      <c r="X30" s="14">
        <v>2</v>
      </c>
      <c r="Y30" s="14">
        <v>3</v>
      </c>
      <c r="Z30" s="13">
        <f t="shared" si="14"/>
        <v>0.75</v>
      </c>
    </row>
    <row r="31" spans="1:41" x14ac:dyDescent="0.25">
      <c r="A31" s="2"/>
      <c r="B31" s="2" t="s">
        <v>55</v>
      </c>
      <c r="C31" s="2" t="s">
        <v>34</v>
      </c>
      <c r="D31" s="2" t="s">
        <v>90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17">
        <v>11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41" x14ac:dyDescent="0.25">
      <c r="A32" s="2"/>
      <c r="B32" s="2" t="s">
        <v>56</v>
      </c>
      <c r="C32" s="2" t="s">
        <v>124</v>
      </c>
      <c r="D32" s="2" t="s">
        <v>73</v>
      </c>
      <c r="E32" s="2">
        <v>5</v>
      </c>
      <c r="F32" s="2">
        <v>1</v>
      </c>
      <c r="G32" s="2">
        <v>0</v>
      </c>
      <c r="H32" s="2">
        <f t="shared" si="15"/>
        <v>0</v>
      </c>
      <c r="I32" s="2">
        <f t="shared" si="16"/>
        <v>0.2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17">
        <v>12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2"/>
      <c r="B33" s="2" t="s">
        <v>121</v>
      </c>
      <c r="C33" s="2" t="s">
        <v>122</v>
      </c>
      <c r="D33" s="2" t="s">
        <v>90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17">
        <v>13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25">
      <c r="A34" s="54" t="s">
        <v>115</v>
      </c>
      <c r="B34" s="54"/>
      <c r="C34" s="54"/>
      <c r="D34" s="54"/>
      <c r="E34" s="29">
        <f>SUM(E21:E32)</f>
        <v>47</v>
      </c>
      <c r="F34" s="29">
        <f t="shared" ref="F34:L34" si="18">SUM(F21:F32)</f>
        <v>31</v>
      </c>
      <c r="G34" s="29">
        <f t="shared" si="18"/>
        <v>0</v>
      </c>
      <c r="H34" s="29">
        <f t="shared" si="18"/>
        <v>10</v>
      </c>
      <c r="I34" s="29">
        <f>ROUND((F34/E34),3)</f>
        <v>0.66</v>
      </c>
      <c r="J34" s="29">
        <f t="shared" si="18"/>
        <v>5</v>
      </c>
      <c r="K34" s="29">
        <f t="shared" si="18"/>
        <v>2</v>
      </c>
      <c r="L34" s="29">
        <f t="shared" si="18"/>
        <v>3</v>
      </c>
      <c r="M34" s="29">
        <f>SUM(M21:M32)</f>
        <v>22</v>
      </c>
      <c r="N34" s="29">
        <f>SUM(N21:N32)</f>
        <v>22</v>
      </c>
      <c r="O34" s="55" t="s">
        <v>115</v>
      </c>
      <c r="P34" s="55"/>
      <c r="Q34" s="4">
        <f>SUM(Q21:Q31)</f>
        <v>47</v>
      </c>
      <c r="R34" s="4">
        <f t="shared" ref="R34" si="19">SUM(R21:R31)</f>
        <v>31</v>
      </c>
      <c r="S34" s="4">
        <f>SUM(S21:S33)</f>
        <v>0</v>
      </c>
      <c r="T34" s="4">
        <f t="shared" ref="T34:Y34" si="20">SUM(T21:T33)</f>
        <v>5</v>
      </c>
      <c r="U34" s="4">
        <f t="shared" si="20"/>
        <v>2</v>
      </c>
      <c r="V34" s="4">
        <f t="shared" si="20"/>
        <v>3</v>
      </c>
      <c r="W34" s="4">
        <f t="shared" si="20"/>
        <v>10</v>
      </c>
      <c r="X34" s="4">
        <f t="shared" si="20"/>
        <v>22</v>
      </c>
      <c r="Y34" s="4">
        <f t="shared" si="20"/>
        <v>22</v>
      </c>
      <c r="Z34" s="4">
        <f>I34</f>
        <v>0.66</v>
      </c>
    </row>
    <row r="35" spans="1:26" x14ac:dyDescent="0.25">
      <c r="A35" s="15" t="s">
        <v>59</v>
      </c>
      <c r="B35" s="16">
        <v>44033</v>
      </c>
      <c r="C35" s="21" t="s">
        <v>133</v>
      </c>
      <c r="D35" s="15" t="s">
        <v>65</v>
      </c>
      <c r="E35" s="15">
        <f>M51</f>
        <v>3</v>
      </c>
      <c r="F35" s="15"/>
      <c r="G35" s="15"/>
      <c r="H35" s="15"/>
      <c r="I35" s="15"/>
      <c r="J35" s="15"/>
      <c r="K35" s="15"/>
      <c r="L35" s="15"/>
      <c r="M35" s="8"/>
      <c r="N35" s="8"/>
      <c r="O35" s="48" t="s">
        <v>113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5">
      <c r="A36" s="15" t="s">
        <v>60</v>
      </c>
      <c r="B36" s="15" t="s">
        <v>94</v>
      </c>
      <c r="C36" s="15" t="s">
        <v>87</v>
      </c>
      <c r="D36" s="15" t="s">
        <v>66</v>
      </c>
      <c r="E36" s="15">
        <v>5</v>
      </c>
      <c r="F36" s="15"/>
      <c r="G36" s="15"/>
      <c r="H36" s="15"/>
      <c r="I36" s="15"/>
      <c r="J36" s="15"/>
      <c r="K36" s="15"/>
      <c r="L36" s="15"/>
      <c r="M36" s="8"/>
      <c r="N36" s="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5">
      <c r="A37" s="1" t="s">
        <v>77</v>
      </c>
      <c r="B37" s="1" t="s">
        <v>0</v>
      </c>
      <c r="C37" s="1" t="s">
        <v>1</v>
      </c>
      <c r="D37" s="1" t="s">
        <v>62</v>
      </c>
      <c r="E37" s="1" t="s">
        <v>99</v>
      </c>
      <c r="F37" s="1" t="s">
        <v>109</v>
      </c>
      <c r="G37" s="1" t="s">
        <v>104</v>
      </c>
      <c r="H37" s="1" t="s">
        <v>102</v>
      </c>
      <c r="I37" s="1" t="s">
        <v>100</v>
      </c>
      <c r="J37" s="1" t="s">
        <v>105</v>
      </c>
      <c r="K37" s="1" t="s">
        <v>106</v>
      </c>
      <c r="L37" s="1" t="s">
        <v>101</v>
      </c>
      <c r="M37" s="1" t="s">
        <v>114</v>
      </c>
      <c r="N37" s="1" t="s">
        <v>119</v>
      </c>
      <c r="O37" s="10" t="s">
        <v>110</v>
      </c>
      <c r="P37" s="3" t="s">
        <v>61</v>
      </c>
      <c r="Q37" s="3" t="s">
        <v>99</v>
      </c>
      <c r="R37" s="3" t="s">
        <v>109</v>
      </c>
      <c r="S37" s="3" t="s">
        <v>104</v>
      </c>
      <c r="T37" s="12" t="s">
        <v>105</v>
      </c>
      <c r="U37" s="12" t="s">
        <v>106</v>
      </c>
      <c r="V37" s="12" t="s">
        <v>101</v>
      </c>
      <c r="W37" s="12" t="s">
        <v>102</v>
      </c>
      <c r="X37" s="3" t="s">
        <v>114</v>
      </c>
      <c r="Y37" s="3" t="s">
        <v>119</v>
      </c>
      <c r="Z37" s="3" t="s">
        <v>100</v>
      </c>
    </row>
    <row r="38" spans="1:26" x14ac:dyDescent="0.25">
      <c r="A38" s="2"/>
      <c r="B38" s="2" t="s">
        <v>4</v>
      </c>
      <c r="C38" s="2" t="s">
        <v>5</v>
      </c>
      <c r="D38" s="2" t="s">
        <v>6</v>
      </c>
      <c r="E38" s="2">
        <v>3</v>
      </c>
      <c r="F38" s="2">
        <v>0</v>
      </c>
      <c r="G38" s="2">
        <v>0</v>
      </c>
      <c r="H38" s="2">
        <f t="shared" ref="H38:H49" si="21">J38+K38+L38</f>
        <v>0</v>
      </c>
      <c r="I38" s="2">
        <f>ROUND((F38/E38),3)</f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4">
        <v>1</v>
      </c>
      <c r="P38" s="14" t="s">
        <v>63</v>
      </c>
      <c r="Q38" s="14">
        <v>3</v>
      </c>
      <c r="R38" s="14">
        <v>0</v>
      </c>
      <c r="S38" s="14">
        <v>0</v>
      </c>
      <c r="T38" s="13">
        <v>0</v>
      </c>
      <c r="U38" s="13">
        <v>0</v>
      </c>
      <c r="V38" s="13">
        <v>0</v>
      </c>
      <c r="W38" s="13">
        <f>T38+U38+V38</f>
        <v>0</v>
      </c>
      <c r="X38" s="14">
        <v>0</v>
      </c>
      <c r="Y38" s="14">
        <v>0</v>
      </c>
      <c r="Z38" s="14">
        <f t="shared" ref="Z38:Z48" si="22">ROUND((R38/Q38),3)</f>
        <v>0</v>
      </c>
    </row>
    <row r="39" spans="1:26" x14ac:dyDescent="0.25">
      <c r="A39" s="2"/>
      <c r="B39" s="2" t="s">
        <v>7</v>
      </c>
      <c r="C39" s="2" t="s">
        <v>8</v>
      </c>
      <c r="D39" s="2" t="s">
        <v>95</v>
      </c>
      <c r="E39" s="2">
        <v>3</v>
      </c>
      <c r="F39" s="2">
        <v>2</v>
      </c>
      <c r="G39" s="2">
        <v>0</v>
      </c>
      <c r="H39" s="2">
        <f t="shared" si="21"/>
        <v>0</v>
      </c>
      <c r="I39" s="2">
        <f t="shared" ref="I39:I47" si="23">ROUND((F39/E39),3)</f>
        <v>0.66700000000000004</v>
      </c>
      <c r="J39" s="2">
        <v>0</v>
      </c>
      <c r="K39" s="2">
        <v>0</v>
      </c>
      <c r="L39" s="2">
        <v>0</v>
      </c>
      <c r="M39" s="2">
        <v>1</v>
      </c>
      <c r="N39" s="2">
        <v>0</v>
      </c>
      <c r="O39" s="14">
        <v>2</v>
      </c>
      <c r="P39" s="14" t="s">
        <v>48</v>
      </c>
      <c r="Q39" s="14">
        <v>3</v>
      </c>
      <c r="R39" s="14">
        <v>3</v>
      </c>
      <c r="S39" s="14">
        <v>0</v>
      </c>
      <c r="T39" s="14">
        <v>0</v>
      </c>
      <c r="U39" s="14">
        <v>1</v>
      </c>
      <c r="V39" s="14">
        <v>0</v>
      </c>
      <c r="W39" s="13">
        <f t="shared" ref="W39:W48" si="24">T39+U39+V39</f>
        <v>1</v>
      </c>
      <c r="X39" s="14">
        <v>0</v>
      </c>
      <c r="Y39" s="14">
        <v>1</v>
      </c>
      <c r="Z39" s="14">
        <f t="shared" si="22"/>
        <v>1</v>
      </c>
    </row>
    <row r="40" spans="1:26" x14ac:dyDescent="0.25">
      <c r="A40" s="2"/>
      <c r="B40" s="2" t="s">
        <v>33</v>
      </c>
      <c r="C40" s="2" t="s">
        <v>34</v>
      </c>
      <c r="D40" s="2" t="s">
        <v>49</v>
      </c>
      <c r="E40" s="2">
        <v>2</v>
      </c>
      <c r="F40" s="2">
        <v>1</v>
      </c>
      <c r="G40" s="2">
        <v>0</v>
      </c>
      <c r="H40" s="2">
        <f t="shared" si="21"/>
        <v>0</v>
      </c>
      <c r="I40" s="2">
        <f t="shared" si="23"/>
        <v>0.5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14">
        <v>3</v>
      </c>
      <c r="P40" s="14" t="s">
        <v>67</v>
      </c>
      <c r="Q40" s="14">
        <v>3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3">
        <f t="shared" si="24"/>
        <v>0</v>
      </c>
      <c r="X40" s="14">
        <v>0</v>
      </c>
      <c r="Y40" s="14">
        <v>0</v>
      </c>
      <c r="Z40" s="14">
        <f t="shared" si="22"/>
        <v>0</v>
      </c>
    </row>
    <row r="41" spans="1:26" x14ac:dyDescent="0.25">
      <c r="A41" s="2"/>
      <c r="B41" s="2" t="s">
        <v>24</v>
      </c>
      <c r="C41" s="2" t="s">
        <v>25</v>
      </c>
      <c r="D41" s="2" t="s">
        <v>26</v>
      </c>
      <c r="E41" s="2">
        <v>2</v>
      </c>
      <c r="F41" s="2">
        <v>1</v>
      </c>
      <c r="G41" s="2">
        <v>0</v>
      </c>
      <c r="H41" s="2">
        <f t="shared" si="21"/>
        <v>1</v>
      </c>
      <c r="I41" s="2">
        <f t="shared" si="23"/>
        <v>0.5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14">
        <v>4</v>
      </c>
      <c r="P41" s="14" t="s">
        <v>79</v>
      </c>
      <c r="Q41" s="14">
        <v>3</v>
      </c>
      <c r="R41" s="14">
        <v>2</v>
      </c>
      <c r="S41" s="14">
        <v>0</v>
      </c>
      <c r="T41" s="14">
        <v>0</v>
      </c>
      <c r="U41" s="14">
        <v>0</v>
      </c>
      <c r="V41" s="14">
        <v>0</v>
      </c>
      <c r="W41" s="13">
        <f t="shared" si="24"/>
        <v>0</v>
      </c>
      <c r="X41" s="14">
        <v>1</v>
      </c>
      <c r="Y41" s="14">
        <v>0</v>
      </c>
      <c r="Z41" s="14">
        <f t="shared" si="22"/>
        <v>0.66700000000000004</v>
      </c>
    </row>
    <row r="42" spans="1:26" x14ac:dyDescent="0.25">
      <c r="A42" s="2"/>
      <c r="B42" s="2" t="s">
        <v>11</v>
      </c>
      <c r="C42" s="2" t="s">
        <v>17</v>
      </c>
      <c r="D42" s="2" t="s">
        <v>96</v>
      </c>
      <c r="E42" s="2">
        <v>3</v>
      </c>
      <c r="F42" s="2">
        <v>0</v>
      </c>
      <c r="G42" s="2">
        <v>0</v>
      </c>
      <c r="H42" s="2">
        <f t="shared" si="21"/>
        <v>0</v>
      </c>
      <c r="I42" s="2">
        <f t="shared" si="23"/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14">
        <v>5</v>
      </c>
      <c r="P42" s="14" t="s">
        <v>116</v>
      </c>
      <c r="Q42" s="14">
        <v>3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3">
        <f t="shared" si="24"/>
        <v>0</v>
      </c>
      <c r="X42" s="14">
        <v>0</v>
      </c>
      <c r="Y42" s="14">
        <v>0</v>
      </c>
      <c r="Z42" s="14">
        <f t="shared" si="22"/>
        <v>0</v>
      </c>
    </row>
    <row r="43" spans="1:26" x14ac:dyDescent="0.25">
      <c r="A43" s="2"/>
      <c r="B43" s="2" t="s">
        <v>11</v>
      </c>
      <c r="C43" s="2" t="s">
        <v>12</v>
      </c>
      <c r="D43" s="2" t="s">
        <v>6</v>
      </c>
      <c r="E43" s="2">
        <v>3</v>
      </c>
      <c r="F43" s="2">
        <v>0</v>
      </c>
      <c r="G43" s="2">
        <v>0</v>
      </c>
      <c r="H43" s="2">
        <f t="shared" si="21"/>
        <v>0</v>
      </c>
      <c r="I43" s="2">
        <f t="shared" si="23"/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4">
        <v>6</v>
      </c>
      <c r="P43" s="14" t="s">
        <v>70</v>
      </c>
      <c r="Q43" s="14">
        <v>3</v>
      </c>
      <c r="R43" s="14">
        <v>1</v>
      </c>
      <c r="S43" s="14">
        <v>0</v>
      </c>
      <c r="T43" s="14">
        <v>0</v>
      </c>
      <c r="U43" s="14">
        <v>0</v>
      </c>
      <c r="V43" s="14">
        <v>0</v>
      </c>
      <c r="W43" s="13">
        <f t="shared" si="24"/>
        <v>0</v>
      </c>
      <c r="X43" s="14">
        <v>0</v>
      </c>
      <c r="Y43" s="14">
        <v>1</v>
      </c>
      <c r="Z43" s="14">
        <f t="shared" si="22"/>
        <v>0.33300000000000002</v>
      </c>
    </row>
    <row r="44" spans="1:26" x14ac:dyDescent="0.25">
      <c r="A44" s="2"/>
      <c r="B44" s="2" t="s">
        <v>14</v>
      </c>
      <c r="C44" s="2" t="s">
        <v>12</v>
      </c>
      <c r="D44" s="2" t="s">
        <v>19</v>
      </c>
      <c r="E44" s="2">
        <v>3</v>
      </c>
      <c r="F44" s="2">
        <v>2</v>
      </c>
      <c r="G44" s="2">
        <v>0</v>
      </c>
      <c r="H44" s="2">
        <f t="shared" si="21"/>
        <v>1</v>
      </c>
      <c r="I44" s="2">
        <f t="shared" si="23"/>
        <v>0.66700000000000004</v>
      </c>
      <c r="J44" s="2">
        <v>1</v>
      </c>
      <c r="K44" s="2">
        <v>0</v>
      </c>
      <c r="L44" s="2">
        <v>0</v>
      </c>
      <c r="M44" s="2">
        <v>0</v>
      </c>
      <c r="N44" s="2">
        <v>1</v>
      </c>
      <c r="O44" s="14">
        <v>7</v>
      </c>
      <c r="P44" s="14" t="s">
        <v>87</v>
      </c>
      <c r="Q44" s="14">
        <v>3</v>
      </c>
      <c r="R44" s="14">
        <v>2</v>
      </c>
      <c r="S44" s="14">
        <v>0</v>
      </c>
      <c r="T44" s="14">
        <v>0</v>
      </c>
      <c r="U44" s="14">
        <v>0</v>
      </c>
      <c r="V44" s="14">
        <v>0</v>
      </c>
      <c r="W44" s="13">
        <f t="shared" si="24"/>
        <v>0</v>
      </c>
      <c r="X44" s="14">
        <v>1</v>
      </c>
      <c r="Y44" s="14">
        <v>0</v>
      </c>
      <c r="Z44" s="14">
        <f t="shared" si="22"/>
        <v>0.66700000000000004</v>
      </c>
    </row>
    <row r="45" spans="1:26" x14ac:dyDescent="0.25">
      <c r="A45" s="2"/>
      <c r="B45" s="2" t="s">
        <v>47</v>
      </c>
      <c r="C45" s="2" t="s">
        <v>48</v>
      </c>
      <c r="D45" s="2" t="s">
        <v>97</v>
      </c>
      <c r="E45" s="2">
        <v>3</v>
      </c>
      <c r="F45" s="2">
        <v>3</v>
      </c>
      <c r="G45" s="2">
        <v>0</v>
      </c>
      <c r="H45" s="2">
        <f t="shared" si="21"/>
        <v>1</v>
      </c>
      <c r="I45" s="2">
        <f t="shared" si="23"/>
        <v>1</v>
      </c>
      <c r="J45" s="2">
        <v>0</v>
      </c>
      <c r="K45" s="2">
        <v>1</v>
      </c>
      <c r="L45" s="2">
        <v>0</v>
      </c>
      <c r="M45" s="2">
        <v>0</v>
      </c>
      <c r="N45" s="2">
        <v>1</v>
      </c>
      <c r="O45" s="14">
        <v>8</v>
      </c>
      <c r="P45" s="14" t="s">
        <v>68</v>
      </c>
      <c r="Q45" s="14">
        <v>3</v>
      </c>
      <c r="R45" s="14">
        <v>2</v>
      </c>
      <c r="S45" s="14">
        <v>0</v>
      </c>
      <c r="T45" s="14">
        <v>1</v>
      </c>
      <c r="U45" s="14">
        <v>0</v>
      </c>
      <c r="V45" s="14">
        <v>0</v>
      </c>
      <c r="W45" s="13">
        <f t="shared" si="24"/>
        <v>1</v>
      </c>
      <c r="X45" s="14">
        <v>0</v>
      </c>
      <c r="Y45" s="14">
        <v>1</v>
      </c>
      <c r="Z45" s="14">
        <f t="shared" si="22"/>
        <v>0.66700000000000004</v>
      </c>
    </row>
    <row r="46" spans="1:26" x14ac:dyDescent="0.25">
      <c r="A46" s="2"/>
      <c r="B46" s="2" t="s">
        <v>50</v>
      </c>
      <c r="C46" s="2" t="s">
        <v>51</v>
      </c>
      <c r="D46" s="2" t="s">
        <v>98</v>
      </c>
      <c r="E46" s="2">
        <v>3</v>
      </c>
      <c r="F46" s="2">
        <v>1</v>
      </c>
      <c r="G46" s="2">
        <v>0</v>
      </c>
      <c r="H46" s="2">
        <f t="shared" si="21"/>
        <v>0</v>
      </c>
      <c r="I46" s="2">
        <f t="shared" si="23"/>
        <v>0.33300000000000002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14">
        <v>9</v>
      </c>
      <c r="P46" s="14" t="s">
        <v>56</v>
      </c>
      <c r="Q46" s="14">
        <v>3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3">
        <f t="shared" si="24"/>
        <v>0</v>
      </c>
      <c r="X46" s="14">
        <v>0</v>
      </c>
      <c r="Y46" s="14">
        <v>0</v>
      </c>
      <c r="Z46" s="14">
        <f t="shared" si="22"/>
        <v>0</v>
      </c>
    </row>
    <row r="47" spans="1:26" x14ac:dyDescent="0.25">
      <c r="A47" s="2"/>
      <c r="B47" s="2" t="s">
        <v>52</v>
      </c>
      <c r="C47" s="2" t="s">
        <v>53</v>
      </c>
      <c r="D47" s="2" t="s">
        <v>32</v>
      </c>
      <c r="E47" s="2">
        <v>3</v>
      </c>
      <c r="F47" s="2">
        <v>2</v>
      </c>
      <c r="G47" s="2">
        <v>0</v>
      </c>
      <c r="H47" s="2">
        <f t="shared" si="21"/>
        <v>0</v>
      </c>
      <c r="I47" s="2">
        <f t="shared" si="23"/>
        <v>0.66700000000000004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14">
        <v>10</v>
      </c>
      <c r="P47" s="14" t="s">
        <v>24</v>
      </c>
      <c r="Q47" s="14">
        <v>2</v>
      </c>
      <c r="R47" s="14">
        <v>1</v>
      </c>
      <c r="S47" s="14">
        <v>0</v>
      </c>
      <c r="T47" s="14">
        <v>1</v>
      </c>
      <c r="U47" s="14">
        <v>0</v>
      </c>
      <c r="V47" s="14">
        <v>0</v>
      </c>
      <c r="W47" s="13">
        <f t="shared" si="24"/>
        <v>1</v>
      </c>
      <c r="X47" s="14">
        <v>1</v>
      </c>
      <c r="Y47" s="14">
        <v>0</v>
      </c>
      <c r="Z47" s="14">
        <f t="shared" si="22"/>
        <v>0.5</v>
      </c>
    </row>
    <row r="48" spans="1:26" x14ac:dyDescent="0.25">
      <c r="A48" s="2"/>
      <c r="B48" s="2" t="s">
        <v>55</v>
      </c>
      <c r="C48" s="2" t="s">
        <v>34</v>
      </c>
      <c r="D48" s="2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14">
        <v>11</v>
      </c>
      <c r="P48" s="14" t="s">
        <v>72</v>
      </c>
      <c r="Q48" s="14">
        <v>2</v>
      </c>
      <c r="R48" s="14">
        <v>1</v>
      </c>
      <c r="S48" s="14">
        <v>0</v>
      </c>
      <c r="T48" s="14">
        <v>0</v>
      </c>
      <c r="U48" s="14">
        <v>0</v>
      </c>
      <c r="V48" s="14">
        <v>0</v>
      </c>
      <c r="W48" s="13">
        <f t="shared" si="24"/>
        <v>0</v>
      </c>
      <c r="X48" s="14">
        <v>0</v>
      </c>
      <c r="Y48" s="14">
        <v>0</v>
      </c>
      <c r="Z48" s="14">
        <f t="shared" si="22"/>
        <v>0.5</v>
      </c>
    </row>
    <row r="49" spans="1:34" x14ac:dyDescent="0.25">
      <c r="A49" s="2"/>
      <c r="B49" s="2" t="s">
        <v>56</v>
      </c>
      <c r="C49" s="2" t="s">
        <v>124</v>
      </c>
      <c r="D49" s="2" t="s">
        <v>73</v>
      </c>
      <c r="E49" s="2">
        <v>3</v>
      </c>
      <c r="F49" s="2">
        <v>0</v>
      </c>
      <c r="G49" s="2">
        <v>0</v>
      </c>
      <c r="H49" s="2">
        <f t="shared" si="21"/>
        <v>0</v>
      </c>
      <c r="I49" s="2">
        <f>ROUND((F49/E49),3)</f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4">
        <v>12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34" x14ac:dyDescent="0.25">
      <c r="A50" s="2"/>
      <c r="B50" s="2" t="s">
        <v>121</v>
      </c>
      <c r="C50" s="2" t="s">
        <v>122</v>
      </c>
      <c r="D50" s="2" t="s">
        <v>90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14">
        <v>13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9"/>
      <c r="AB50" s="19"/>
      <c r="AC50" s="19"/>
      <c r="AD50" s="19"/>
      <c r="AE50" s="19"/>
      <c r="AF50" s="19"/>
      <c r="AG50" s="19"/>
      <c r="AH50" s="19"/>
    </row>
    <row r="51" spans="1:34" x14ac:dyDescent="0.25">
      <c r="A51" s="54" t="s">
        <v>115</v>
      </c>
      <c r="B51" s="54"/>
      <c r="C51" s="54"/>
      <c r="D51" s="54"/>
      <c r="E51" s="29">
        <f>SUM(E38:E49)</f>
        <v>31</v>
      </c>
      <c r="F51" s="29">
        <f>SUM(F38:F49)</f>
        <v>12</v>
      </c>
      <c r="G51" s="29">
        <f>SUM(G38:G49)</f>
        <v>0</v>
      </c>
      <c r="H51" s="29">
        <f>SUM(H38:H49)</f>
        <v>3</v>
      </c>
      <c r="I51" s="29">
        <f>ROUND((F51/E51),3)</f>
        <v>0.38700000000000001</v>
      </c>
      <c r="J51" s="29">
        <f>SUM(J38:J49)</f>
        <v>2</v>
      </c>
      <c r="K51" s="29">
        <f>SUM(K38:K49)</f>
        <v>1</v>
      </c>
      <c r="L51" s="29">
        <f>SUM(L38:L49)</f>
        <v>0</v>
      </c>
      <c r="M51" s="29">
        <f>SUM(M38:M49)</f>
        <v>3</v>
      </c>
      <c r="N51" s="29">
        <f>SUM(N38:N49)</f>
        <v>3</v>
      </c>
      <c r="O51" s="55" t="s">
        <v>115</v>
      </c>
      <c r="P51" s="55"/>
      <c r="Q51" s="4">
        <f>SUM(Q38:Q48)</f>
        <v>31</v>
      </c>
      <c r="R51" s="4">
        <f t="shared" ref="R51:V51" si="25">SUM(R38:R48)</f>
        <v>12</v>
      </c>
      <c r="S51" s="4">
        <f t="shared" si="25"/>
        <v>0</v>
      </c>
      <c r="T51" s="4">
        <f t="shared" si="25"/>
        <v>2</v>
      </c>
      <c r="U51" s="4">
        <f t="shared" si="25"/>
        <v>1</v>
      </c>
      <c r="V51" s="4">
        <f t="shared" si="25"/>
        <v>0</v>
      </c>
      <c r="W51" s="4">
        <f t="shared" ref="W51:Y51" si="26">SUM(W38:W48)</f>
        <v>3</v>
      </c>
      <c r="X51" s="4">
        <f t="shared" si="26"/>
        <v>3</v>
      </c>
      <c r="Y51" s="4">
        <f t="shared" si="26"/>
        <v>3</v>
      </c>
      <c r="Z51" s="4">
        <f>I51</f>
        <v>0.38700000000000001</v>
      </c>
      <c r="AA51" s="20"/>
      <c r="AB51" s="20"/>
      <c r="AC51" s="20"/>
      <c r="AD51" s="20"/>
      <c r="AE51" s="20"/>
      <c r="AF51" s="20"/>
      <c r="AG51" s="20"/>
      <c r="AH51" s="20"/>
    </row>
    <row r="52" spans="1:34" x14ac:dyDescent="0.25">
      <c r="A52" s="15" t="s">
        <v>59</v>
      </c>
      <c r="B52" s="16">
        <v>44040</v>
      </c>
      <c r="C52" s="21" t="s">
        <v>133</v>
      </c>
      <c r="D52" s="15" t="s">
        <v>65</v>
      </c>
      <c r="E52" s="15">
        <f>M68</f>
        <v>7</v>
      </c>
      <c r="F52" s="15"/>
      <c r="G52" s="15"/>
      <c r="H52" s="15"/>
      <c r="I52" s="15"/>
      <c r="J52" s="15"/>
      <c r="K52" s="15"/>
      <c r="L52" s="15"/>
      <c r="M52" s="8"/>
      <c r="N52" s="8"/>
      <c r="O52" s="48" t="s">
        <v>113</v>
      </c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34" x14ac:dyDescent="0.25">
      <c r="A53" s="15" t="s">
        <v>60</v>
      </c>
      <c r="B53" s="15" t="s">
        <v>125</v>
      </c>
      <c r="C53" s="21" t="s">
        <v>134</v>
      </c>
      <c r="D53" s="15" t="s">
        <v>66</v>
      </c>
      <c r="E53" s="15">
        <v>23</v>
      </c>
      <c r="F53" s="15"/>
      <c r="G53" s="15"/>
      <c r="H53" s="15"/>
      <c r="I53" s="15"/>
      <c r="J53" s="15"/>
      <c r="K53" s="15"/>
      <c r="L53" s="15"/>
      <c r="M53" s="8"/>
      <c r="N53" s="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34" x14ac:dyDescent="0.25">
      <c r="A54" s="1" t="s">
        <v>77</v>
      </c>
      <c r="B54" s="1" t="s">
        <v>0</v>
      </c>
      <c r="C54" s="1" t="s">
        <v>1</v>
      </c>
      <c r="D54" s="1" t="s">
        <v>62</v>
      </c>
      <c r="E54" s="1" t="s">
        <v>99</v>
      </c>
      <c r="F54" s="1" t="s">
        <v>109</v>
      </c>
      <c r="G54" s="1" t="s">
        <v>104</v>
      </c>
      <c r="H54" s="1" t="s">
        <v>102</v>
      </c>
      <c r="I54" s="1" t="s">
        <v>100</v>
      </c>
      <c r="J54" s="1" t="s">
        <v>105</v>
      </c>
      <c r="K54" s="1" t="s">
        <v>106</v>
      </c>
      <c r="L54" s="1" t="s">
        <v>101</v>
      </c>
      <c r="M54" s="1" t="s">
        <v>114</v>
      </c>
      <c r="N54" s="1" t="s">
        <v>119</v>
      </c>
      <c r="O54" s="10" t="s">
        <v>110</v>
      </c>
      <c r="P54" s="3" t="s">
        <v>61</v>
      </c>
      <c r="Q54" s="3" t="s">
        <v>99</v>
      </c>
      <c r="R54" s="3" t="s">
        <v>109</v>
      </c>
      <c r="S54" s="3" t="s">
        <v>104</v>
      </c>
      <c r="T54" s="12" t="s">
        <v>105</v>
      </c>
      <c r="U54" s="12" t="s">
        <v>106</v>
      </c>
      <c r="V54" s="12" t="s">
        <v>101</v>
      </c>
      <c r="W54" s="12" t="s">
        <v>102</v>
      </c>
      <c r="X54" s="3" t="s">
        <v>114</v>
      </c>
      <c r="Y54" s="3" t="s">
        <v>119</v>
      </c>
      <c r="Z54" s="3" t="s">
        <v>100</v>
      </c>
    </row>
    <row r="55" spans="1:34" x14ac:dyDescent="0.25">
      <c r="A55" s="2"/>
      <c r="B55" s="2" t="s">
        <v>4</v>
      </c>
      <c r="C55" s="2" t="s">
        <v>5</v>
      </c>
      <c r="D55" s="2" t="s">
        <v>128</v>
      </c>
      <c r="E55" s="2">
        <v>4</v>
      </c>
      <c r="F55" s="2">
        <v>2</v>
      </c>
      <c r="G55" s="2">
        <v>0</v>
      </c>
      <c r="H55" s="2">
        <f>J55+K55+L55</f>
        <v>0</v>
      </c>
      <c r="I55" s="2">
        <f>ROUND((F55/E55),3)</f>
        <v>0.5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14">
        <v>1</v>
      </c>
      <c r="P55" s="14" t="s">
        <v>63</v>
      </c>
      <c r="Q55" s="14">
        <v>4</v>
      </c>
      <c r="R55" s="14">
        <v>3</v>
      </c>
      <c r="S55" s="14">
        <v>0</v>
      </c>
      <c r="T55" s="13">
        <v>0</v>
      </c>
      <c r="U55" s="13">
        <v>0</v>
      </c>
      <c r="V55" s="13">
        <v>0</v>
      </c>
      <c r="W55" s="13">
        <f>T55+U55+V55</f>
        <v>0</v>
      </c>
      <c r="X55" s="14">
        <v>2</v>
      </c>
      <c r="Y55" s="14">
        <v>0</v>
      </c>
      <c r="Z55" s="14">
        <f t="shared" ref="Z55:Z64" si="27">ROUND((R55/Q55),3)</f>
        <v>0.75</v>
      </c>
    </row>
    <row r="56" spans="1:34" x14ac:dyDescent="0.25">
      <c r="A56" s="2"/>
      <c r="B56" s="2" t="s">
        <v>7</v>
      </c>
      <c r="C56" s="2" t="s">
        <v>8</v>
      </c>
      <c r="D56" s="2" t="s">
        <v>129</v>
      </c>
      <c r="E56" s="2">
        <v>4</v>
      </c>
      <c r="F56" s="2">
        <v>1</v>
      </c>
      <c r="G56" s="2">
        <v>0</v>
      </c>
      <c r="H56" s="2">
        <f t="shared" ref="H56:H67" si="28">J56+K56+L56</f>
        <v>0</v>
      </c>
      <c r="I56" s="2">
        <f t="shared" ref="I56:I67" si="29">ROUND((F56/E56),3)</f>
        <v>0.25</v>
      </c>
      <c r="J56" s="2">
        <v>0</v>
      </c>
      <c r="K56" s="2">
        <v>0</v>
      </c>
      <c r="L56" s="2">
        <v>0</v>
      </c>
      <c r="M56" s="2">
        <v>1</v>
      </c>
      <c r="N56" s="2">
        <v>1</v>
      </c>
      <c r="O56" s="14">
        <v>2</v>
      </c>
      <c r="P56" s="14" t="s">
        <v>67</v>
      </c>
      <c r="Q56" s="14">
        <v>4</v>
      </c>
      <c r="R56" s="14">
        <v>2</v>
      </c>
      <c r="S56" s="14">
        <v>0</v>
      </c>
      <c r="T56" s="14">
        <v>0</v>
      </c>
      <c r="U56" s="14">
        <v>0</v>
      </c>
      <c r="V56" s="14">
        <v>0</v>
      </c>
      <c r="W56" s="13">
        <f t="shared" ref="W56:W64" si="30">T56+U56+V56</f>
        <v>0</v>
      </c>
      <c r="X56" s="14">
        <v>0</v>
      </c>
      <c r="Y56" s="14">
        <v>1</v>
      </c>
      <c r="Z56" s="14">
        <f t="shared" si="27"/>
        <v>0.5</v>
      </c>
    </row>
    <row r="57" spans="1:34" x14ac:dyDescent="0.25">
      <c r="A57" s="2"/>
      <c r="B57" s="2" t="s">
        <v>33</v>
      </c>
      <c r="C57" s="2" t="s">
        <v>34</v>
      </c>
      <c r="D57" s="2" t="s">
        <v>130</v>
      </c>
      <c r="E57" s="2">
        <v>3</v>
      </c>
      <c r="F57" s="2">
        <v>1</v>
      </c>
      <c r="G57" s="2">
        <v>0</v>
      </c>
      <c r="H57" s="2">
        <f t="shared" si="28"/>
        <v>0</v>
      </c>
      <c r="I57" s="2">
        <f t="shared" si="29"/>
        <v>0.33300000000000002</v>
      </c>
      <c r="J57" s="2">
        <v>0</v>
      </c>
      <c r="K57" s="2">
        <v>0</v>
      </c>
      <c r="L57" s="2">
        <v>0</v>
      </c>
      <c r="M57" s="2">
        <v>1</v>
      </c>
      <c r="N57" s="2">
        <v>1</v>
      </c>
      <c r="O57" s="14">
        <v>3</v>
      </c>
      <c r="P57" s="14" t="s">
        <v>87</v>
      </c>
      <c r="Q57" s="14">
        <v>4</v>
      </c>
      <c r="R57" s="14">
        <v>1</v>
      </c>
      <c r="S57" s="14">
        <v>0</v>
      </c>
      <c r="T57" s="14">
        <v>0</v>
      </c>
      <c r="U57" s="14">
        <v>0</v>
      </c>
      <c r="V57" s="14">
        <v>0</v>
      </c>
      <c r="W57" s="13">
        <f t="shared" si="30"/>
        <v>0</v>
      </c>
      <c r="X57" s="14">
        <v>1</v>
      </c>
      <c r="Y57" s="14">
        <v>1</v>
      </c>
      <c r="Z57" s="14">
        <f t="shared" si="27"/>
        <v>0.25</v>
      </c>
    </row>
    <row r="58" spans="1:34" x14ac:dyDescent="0.25">
      <c r="A58" s="2"/>
      <c r="B58" s="2" t="s">
        <v>24</v>
      </c>
      <c r="C58" s="2" t="s">
        <v>25</v>
      </c>
      <c r="D58" s="2" t="s">
        <v>131</v>
      </c>
      <c r="E58" s="2">
        <v>3</v>
      </c>
      <c r="F58" s="2">
        <v>1</v>
      </c>
      <c r="G58" s="2">
        <v>0</v>
      </c>
      <c r="H58" s="2">
        <f t="shared" si="28"/>
        <v>0</v>
      </c>
      <c r="I58" s="2">
        <f t="shared" si="29"/>
        <v>0.33300000000000002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14">
        <v>4</v>
      </c>
      <c r="P58" s="14" t="s">
        <v>48</v>
      </c>
      <c r="Q58" s="14">
        <v>4</v>
      </c>
      <c r="R58" s="14">
        <v>1</v>
      </c>
      <c r="S58" s="14">
        <v>0</v>
      </c>
      <c r="T58" s="14">
        <v>0</v>
      </c>
      <c r="U58" s="14">
        <v>0</v>
      </c>
      <c r="V58" s="14">
        <v>0</v>
      </c>
      <c r="W58" s="13">
        <f t="shared" si="30"/>
        <v>0</v>
      </c>
      <c r="X58" s="14">
        <v>0</v>
      </c>
      <c r="Y58" s="14">
        <v>0</v>
      </c>
      <c r="Z58" s="14">
        <f t="shared" si="27"/>
        <v>0.25</v>
      </c>
    </row>
    <row r="59" spans="1:34" x14ac:dyDescent="0.25">
      <c r="A59" s="2"/>
      <c r="B59" s="2" t="s">
        <v>11</v>
      </c>
      <c r="C59" s="2" t="s">
        <v>17</v>
      </c>
      <c r="D59" s="2" t="s">
        <v>132</v>
      </c>
      <c r="E59" s="2">
        <v>3</v>
      </c>
      <c r="F59" s="2">
        <v>0</v>
      </c>
      <c r="G59" s="2">
        <v>0</v>
      </c>
      <c r="H59" s="2">
        <f t="shared" si="28"/>
        <v>0</v>
      </c>
      <c r="I59" s="2">
        <f t="shared" si="29"/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14">
        <v>5</v>
      </c>
      <c r="P59" s="14" t="s">
        <v>121</v>
      </c>
      <c r="Q59" s="14">
        <v>4</v>
      </c>
      <c r="R59" s="14">
        <v>1</v>
      </c>
      <c r="S59" s="14">
        <v>0</v>
      </c>
      <c r="T59" s="14">
        <v>0</v>
      </c>
      <c r="U59" s="14">
        <v>0</v>
      </c>
      <c r="V59" s="14">
        <v>1</v>
      </c>
      <c r="W59" s="13">
        <f t="shared" si="30"/>
        <v>1</v>
      </c>
      <c r="X59" s="14">
        <v>1</v>
      </c>
      <c r="Y59" s="14">
        <v>3</v>
      </c>
      <c r="Z59" s="14">
        <f t="shared" si="27"/>
        <v>0.25</v>
      </c>
    </row>
    <row r="60" spans="1:34" x14ac:dyDescent="0.25">
      <c r="A60" s="2"/>
      <c r="B60" s="2" t="s">
        <v>11</v>
      </c>
      <c r="C60" s="2" t="s">
        <v>12</v>
      </c>
      <c r="D60" s="2" t="s">
        <v>13</v>
      </c>
      <c r="E60" s="2">
        <v>4</v>
      </c>
      <c r="F60" s="2">
        <v>3</v>
      </c>
      <c r="G60" s="2">
        <v>0</v>
      </c>
      <c r="H60" s="2">
        <f t="shared" si="28"/>
        <v>0</v>
      </c>
      <c r="I60" s="2">
        <f t="shared" si="29"/>
        <v>0.75</v>
      </c>
      <c r="J60" s="2">
        <v>0</v>
      </c>
      <c r="K60" s="2">
        <v>0</v>
      </c>
      <c r="L60" s="2">
        <v>0</v>
      </c>
      <c r="M60" s="2">
        <v>2</v>
      </c>
      <c r="N60" s="2">
        <v>0</v>
      </c>
      <c r="O60" s="14">
        <v>6</v>
      </c>
      <c r="P60" s="14" t="s">
        <v>116</v>
      </c>
      <c r="Q60" s="14">
        <v>3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3">
        <f t="shared" si="30"/>
        <v>0</v>
      </c>
      <c r="X60" s="14">
        <v>0</v>
      </c>
      <c r="Y60" s="14">
        <v>0</v>
      </c>
      <c r="Z60" s="14">
        <f t="shared" si="27"/>
        <v>0</v>
      </c>
    </row>
    <row r="61" spans="1:34" x14ac:dyDescent="0.25">
      <c r="A61" s="2"/>
      <c r="B61" s="2" t="s">
        <v>14</v>
      </c>
      <c r="C61" s="2" t="s">
        <v>12</v>
      </c>
      <c r="D61" s="2" t="s">
        <v>98</v>
      </c>
      <c r="E61" s="2">
        <v>3</v>
      </c>
      <c r="F61" s="2">
        <v>3</v>
      </c>
      <c r="G61" s="2">
        <v>0</v>
      </c>
      <c r="H61" s="2">
        <f t="shared" si="28"/>
        <v>1</v>
      </c>
      <c r="I61" s="2">
        <f t="shared" si="29"/>
        <v>1</v>
      </c>
      <c r="J61" s="2">
        <v>1</v>
      </c>
      <c r="K61" s="2">
        <v>0</v>
      </c>
      <c r="L61" s="2">
        <v>0</v>
      </c>
      <c r="M61" s="2">
        <v>1</v>
      </c>
      <c r="N61" s="2">
        <v>0</v>
      </c>
      <c r="O61" s="14">
        <v>7</v>
      </c>
      <c r="P61" s="14" t="s">
        <v>68</v>
      </c>
      <c r="Q61" s="14">
        <v>3</v>
      </c>
      <c r="R61" s="14">
        <v>3</v>
      </c>
      <c r="S61" s="14">
        <v>0</v>
      </c>
      <c r="T61" s="14">
        <v>1</v>
      </c>
      <c r="U61" s="14">
        <v>0</v>
      </c>
      <c r="V61" s="14">
        <v>0</v>
      </c>
      <c r="W61" s="13">
        <f t="shared" si="30"/>
        <v>1</v>
      </c>
      <c r="X61" s="14">
        <v>1</v>
      </c>
      <c r="Y61" s="14">
        <v>0</v>
      </c>
      <c r="Z61" s="14">
        <f t="shared" si="27"/>
        <v>1</v>
      </c>
    </row>
    <row r="62" spans="1:34" x14ac:dyDescent="0.25">
      <c r="A62" s="2"/>
      <c r="B62" s="2" t="s">
        <v>47</v>
      </c>
      <c r="C62" s="2" t="s">
        <v>48</v>
      </c>
      <c r="D62" s="2" t="s">
        <v>127</v>
      </c>
      <c r="E62" s="2">
        <v>4</v>
      </c>
      <c r="F62" s="2">
        <v>1</v>
      </c>
      <c r="G62" s="2">
        <v>0</v>
      </c>
      <c r="H62" s="2">
        <f t="shared" si="28"/>
        <v>0</v>
      </c>
      <c r="I62" s="2">
        <f t="shared" si="29"/>
        <v>0.25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14">
        <v>8</v>
      </c>
      <c r="P62" s="14" t="s">
        <v>72</v>
      </c>
      <c r="Q62" s="14">
        <v>3</v>
      </c>
      <c r="R62" s="14">
        <v>1</v>
      </c>
      <c r="S62" s="14">
        <v>0</v>
      </c>
      <c r="T62" s="14">
        <v>0</v>
      </c>
      <c r="U62" s="14">
        <v>0</v>
      </c>
      <c r="V62" s="14">
        <v>0</v>
      </c>
      <c r="W62" s="13">
        <f t="shared" si="30"/>
        <v>0</v>
      </c>
      <c r="X62" s="14">
        <v>1</v>
      </c>
      <c r="Y62" s="14">
        <v>1</v>
      </c>
      <c r="Z62" s="14">
        <f t="shared" si="27"/>
        <v>0.33300000000000002</v>
      </c>
    </row>
    <row r="63" spans="1:34" x14ac:dyDescent="0.25">
      <c r="A63" s="2"/>
      <c r="B63" s="2" t="s">
        <v>50</v>
      </c>
      <c r="C63" s="2" t="s">
        <v>51</v>
      </c>
      <c r="D63" s="2" t="s">
        <v>32</v>
      </c>
      <c r="E63" s="2">
        <v>3</v>
      </c>
      <c r="F63" s="2">
        <v>2</v>
      </c>
      <c r="G63" s="2">
        <v>0</v>
      </c>
      <c r="H63" s="2">
        <f t="shared" si="28"/>
        <v>0</v>
      </c>
      <c r="I63" s="2">
        <f t="shared" si="29"/>
        <v>0.66700000000000004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14">
        <v>9</v>
      </c>
      <c r="P63" s="14" t="s">
        <v>24</v>
      </c>
      <c r="Q63" s="14">
        <v>3</v>
      </c>
      <c r="R63" s="14">
        <v>1</v>
      </c>
      <c r="S63" s="14">
        <v>0</v>
      </c>
      <c r="T63" s="14">
        <v>0</v>
      </c>
      <c r="U63" s="14">
        <v>0</v>
      </c>
      <c r="V63" s="14">
        <v>0</v>
      </c>
      <c r="W63" s="13">
        <f t="shared" si="30"/>
        <v>0</v>
      </c>
      <c r="X63" s="14">
        <v>0</v>
      </c>
      <c r="Y63" s="14">
        <v>1</v>
      </c>
      <c r="Z63" s="14">
        <f t="shared" si="27"/>
        <v>0.33300000000000002</v>
      </c>
    </row>
    <row r="64" spans="1:34" x14ac:dyDescent="0.25">
      <c r="A64" s="2"/>
      <c r="B64" s="2" t="s">
        <v>52</v>
      </c>
      <c r="C64" s="2" t="s">
        <v>53</v>
      </c>
      <c r="D64" s="2" t="s">
        <v>90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14">
        <v>10</v>
      </c>
      <c r="P64" s="14" t="s">
        <v>70</v>
      </c>
      <c r="Q64" s="14">
        <v>3</v>
      </c>
      <c r="R64" s="14">
        <v>2</v>
      </c>
      <c r="S64" s="14">
        <v>0</v>
      </c>
      <c r="T64" s="14">
        <v>0</v>
      </c>
      <c r="U64" s="14">
        <v>0</v>
      </c>
      <c r="V64" s="14">
        <v>0</v>
      </c>
      <c r="W64" s="13">
        <f t="shared" si="30"/>
        <v>0</v>
      </c>
      <c r="X64" s="14">
        <v>1</v>
      </c>
      <c r="Y64" s="14">
        <v>0</v>
      </c>
      <c r="Z64" s="14">
        <f t="shared" si="27"/>
        <v>0.66700000000000004</v>
      </c>
    </row>
    <row r="65" spans="1:26" x14ac:dyDescent="0.25">
      <c r="A65" s="2"/>
      <c r="B65" s="2" t="s">
        <v>55</v>
      </c>
      <c r="C65" s="2" t="s">
        <v>34</v>
      </c>
      <c r="D65" s="2" t="s">
        <v>90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14">
        <v>11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25">
      <c r="A66" s="2"/>
      <c r="B66" s="2" t="s">
        <v>56</v>
      </c>
      <c r="C66" s="2" t="s">
        <v>124</v>
      </c>
      <c r="D66" s="2" t="s">
        <v>90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14">
        <v>12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25">
      <c r="A67" s="2"/>
      <c r="B67" s="2" t="s">
        <v>121</v>
      </c>
      <c r="C67" s="2" t="s">
        <v>122</v>
      </c>
      <c r="D67" s="2" t="s">
        <v>126</v>
      </c>
      <c r="E67" s="2">
        <v>4</v>
      </c>
      <c r="F67" s="2">
        <v>1</v>
      </c>
      <c r="G67" s="2">
        <v>0</v>
      </c>
      <c r="H67" s="2">
        <f t="shared" si="28"/>
        <v>1</v>
      </c>
      <c r="I67" s="2">
        <f t="shared" si="29"/>
        <v>0.25</v>
      </c>
      <c r="J67" s="2">
        <v>0</v>
      </c>
      <c r="K67" s="2">
        <v>0</v>
      </c>
      <c r="L67" s="2">
        <v>1</v>
      </c>
      <c r="M67" s="2">
        <v>1</v>
      </c>
      <c r="N67" s="2">
        <v>3</v>
      </c>
      <c r="O67" s="14">
        <v>13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25">
      <c r="A68" s="54" t="s">
        <v>115</v>
      </c>
      <c r="B68" s="54"/>
      <c r="C68" s="54"/>
      <c r="D68" s="54"/>
      <c r="E68" s="29">
        <f>SUM(E55:E67)</f>
        <v>35</v>
      </c>
      <c r="F68" s="29">
        <f t="shared" ref="F68:H68" si="31">SUM(F55:F67)</f>
        <v>15</v>
      </c>
      <c r="G68" s="29">
        <f t="shared" si="31"/>
        <v>0</v>
      </c>
      <c r="H68" s="29">
        <f t="shared" si="31"/>
        <v>2</v>
      </c>
      <c r="I68" s="29">
        <f>ROUND((F68/E68),3)</f>
        <v>0.42899999999999999</v>
      </c>
      <c r="J68" s="29">
        <f>SUM(J55:J67)</f>
        <v>1</v>
      </c>
      <c r="K68" s="29">
        <f t="shared" ref="K68:N68" si="32">SUM(K55:K67)</f>
        <v>0</v>
      </c>
      <c r="L68" s="29">
        <f t="shared" si="32"/>
        <v>1</v>
      </c>
      <c r="M68" s="29">
        <f t="shared" si="32"/>
        <v>7</v>
      </c>
      <c r="N68" s="29">
        <f t="shared" si="32"/>
        <v>7</v>
      </c>
      <c r="O68" s="55" t="s">
        <v>115</v>
      </c>
      <c r="P68" s="55"/>
      <c r="Q68" s="4">
        <f>SUM(Q55:Q65)</f>
        <v>35</v>
      </c>
      <c r="R68" s="4">
        <f t="shared" ref="R68:Y68" si="33">SUM(R55:R65)</f>
        <v>15</v>
      </c>
      <c r="S68" s="4">
        <f t="shared" si="33"/>
        <v>0</v>
      </c>
      <c r="T68" s="4">
        <f>SUM(T55:T65)</f>
        <v>1</v>
      </c>
      <c r="U68" s="4">
        <f t="shared" si="33"/>
        <v>0</v>
      </c>
      <c r="V68" s="4">
        <f t="shared" si="33"/>
        <v>1</v>
      </c>
      <c r="W68" s="4">
        <f t="shared" si="33"/>
        <v>2</v>
      </c>
      <c r="X68" s="4">
        <f t="shared" si="33"/>
        <v>7</v>
      </c>
      <c r="Y68" s="4">
        <f t="shared" si="33"/>
        <v>7</v>
      </c>
      <c r="Z68" s="4">
        <f>ROUND((R68/Q68),3)</f>
        <v>0.42899999999999999</v>
      </c>
    </row>
    <row r="69" spans="1:26" x14ac:dyDescent="0.25">
      <c r="A69" s="15" t="s">
        <v>59</v>
      </c>
      <c r="B69" s="16">
        <v>44047</v>
      </c>
      <c r="C69" s="21" t="s">
        <v>133</v>
      </c>
      <c r="D69" s="15" t="s">
        <v>65</v>
      </c>
      <c r="E69" s="15">
        <f>M85</f>
        <v>0</v>
      </c>
      <c r="F69" s="15"/>
      <c r="G69" s="15"/>
      <c r="H69" s="15"/>
      <c r="I69" s="15"/>
      <c r="J69" s="15"/>
      <c r="K69" s="15"/>
      <c r="L69" s="15"/>
      <c r="M69" s="15"/>
      <c r="N69" s="15"/>
      <c r="O69" s="48" t="s">
        <v>146</v>
      </c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5">
      <c r="A70" s="15" t="s">
        <v>60</v>
      </c>
      <c r="B70" s="15" t="s">
        <v>140</v>
      </c>
      <c r="C70" s="15"/>
      <c r="D70" s="15" t="s">
        <v>66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5">
      <c r="A71" s="1"/>
      <c r="B71" s="1" t="s">
        <v>0</v>
      </c>
      <c r="C71" s="1" t="s">
        <v>1</v>
      </c>
      <c r="D71" s="1" t="s">
        <v>62</v>
      </c>
      <c r="E71" s="1" t="s">
        <v>99</v>
      </c>
      <c r="F71" s="1" t="s">
        <v>109</v>
      </c>
      <c r="G71" s="1" t="s">
        <v>104</v>
      </c>
      <c r="H71" s="1" t="s">
        <v>102</v>
      </c>
      <c r="I71" s="1" t="s">
        <v>100</v>
      </c>
      <c r="J71" s="1" t="s">
        <v>105</v>
      </c>
      <c r="K71" s="1" t="s">
        <v>106</v>
      </c>
      <c r="L71" s="1" t="s">
        <v>101</v>
      </c>
      <c r="M71" s="1" t="s">
        <v>114</v>
      </c>
      <c r="N71" s="1" t="s">
        <v>119</v>
      </c>
      <c r="O71" s="12" t="s">
        <v>110</v>
      </c>
      <c r="P71" s="12" t="s">
        <v>61</v>
      </c>
      <c r="Q71" s="12" t="s">
        <v>99</v>
      </c>
      <c r="R71" s="12" t="s">
        <v>109</v>
      </c>
      <c r="S71" s="12" t="s">
        <v>104</v>
      </c>
      <c r="T71" s="12" t="s">
        <v>105</v>
      </c>
      <c r="U71" s="12" t="s">
        <v>106</v>
      </c>
      <c r="V71" s="12" t="s">
        <v>101</v>
      </c>
      <c r="W71" s="12" t="s">
        <v>102</v>
      </c>
      <c r="X71" s="12" t="s">
        <v>114</v>
      </c>
      <c r="Y71" s="12" t="s">
        <v>119</v>
      </c>
      <c r="Z71" s="12" t="s">
        <v>100</v>
      </c>
    </row>
    <row r="72" spans="1:26" x14ac:dyDescent="0.25">
      <c r="A72" s="2"/>
      <c r="B72" s="2" t="s">
        <v>4</v>
      </c>
      <c r="C72" s="2" t="s">
        <v>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3">
        <v>1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2"/>
      <c r="B73" s="2" t="s">
        <v>7</v>
      </c>
      <c r="C73" s="2" t="s">
        <v>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3">
        <v>2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2"/>
      <c r="B74" s="2" t="s">
        <v>33</v>
      </c>
      <c r="C74" s="2" t="s">
        <v>34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3">
        <v>3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2"/>
      <c r="B75" s="2" t="s">
        <v>24</v>
      </c>
      <c r="C75" s="2" t="s">
        <v>25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3">
        <v>4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2"/>
      <c r="B76" s="2" t="s">
        <v>11</v>
      </c>
      <c r="C76" s="2" t="s">
        <v>17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3">
        <v>5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2"/>
      <c r="B77" s="2" t="s">
        <v>11</v>
      </c>
      <c r="C77" s="2" t="s">
        <v>12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3">
        <v>6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2"/>
      <c r="B78" s="2" t="s">
        <v>14</v>
      </c>
      <c r="C78" s="2" t="s">
        <v>12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3">
        <v>7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2"/>
      <c r="B79" s="2" t="s">
        <v>47</v>
      </c>
      <c r="C79" s="2" t="s">
        <v>48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3">
        <v>8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2"/>
      <c r="B80" s="2" t="s">
        <v>50</v>
      </c>
      <c r="C80" s="2" t="s">
        <v>51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3">
        <v>9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2"/>
      <c r="B81" s="2" t="s">
        <v>52</v>
      </c>
      <c r="C81" s="2" t="s">
        <v>53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3">
        <v>10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2"/>
      <c r="B82" s="2" t="s">
        <v>55</v>
      </c>
      <c r="C82" s="2" t="s">
        <v>34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3">
        <v>11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2"/>
      <c r="B83" s="2" t="s">
        <v>56</v>
      </c>
      <c r="C83" s="2" t="s">
        <v>124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3">
        <v>12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2"/>
      <c r="B84" s="2" t="s">
        <v>121</v>
      </c>
      <c r="C84" s="2" t="s">
        <v>122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3">
        <v>13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54" t="s">
        <v>115</v>
      </c>
      <c r="B85" s="54"/>
      <c r="C85" s="54"/>
      <c r="D85" s="54"/>
      <c r="E85" s="29">
        <f>SUM(E72:E84)</f>
        <v>0</v>
      </c>
      <c r="F85" s="29">
        <f>SUM(F72:F84)</f>
        <v>0</v>
      </c>
      <c r="G85" s="29">
        <f>SUM(G72:G84)</f>
        <v>0</v>
      </c>
      <c r="H85" s="29">
        <f>SUM(H72:H83)</f>
        <v>0</v>
      </c>
      <c r="I85" s="29" t="e">
        <f>ROUND((F85/E85),3)</f>
        <v>#DIV/0!</v>
      </c>
      <c r="J85" s="29">
        <f>SUM(J72:J84)</f>
        <v>0</v>
      </c>
      <c r="K85" s="29">
        <f>SUM(K72:K84)</f>
        <v>0</v>
      </c>
      <c r="L85" s="29">
        <f>SUM(L72:L84)</f>
        <v>0</v>
      </c>
      <c r="M85" s="29">
        <f>SUM(M72:M84)</f>
        <v>0</v>
      </c>
      <c r="N85" s="29">
        <f>SUM(N72:N84)</f>
        <v>0</v>
      </c>
      <c r="O85" s="55" t="s">
        <v>115</v>
      </c>
      <c r="P85" s="55"/>
      <c r="Q85" s="4">
        <f>SUM(Q72:Q82)</f>
        <v>0</v>
      </c>
      <c r="R85" s="4">
        <f t="shared" ref="R85:S85" si="34">SUM(R72:R82)</f>
        <v>0</v>
      </c>
      <c r="S85" s="4">
        <f t="shared" si="34"/>
        <v>0</v>
      </c>
      <c r="T85" s="4">
        <f>SUM(T72:T84)</f>
        <v>0</v>
      </c>
      <c r="U85" s="4">
        <f t="shared" ref="U85" si="35">SUM(U72:U84)</f>
        <v>0</v>
      </c>
      <c r="V85" s="4">
        <f t="shared" ref="V85" si="36">SUM(V72:V84)</f>
        <v>0</v>
      </c>
      <c r="W85" s="4">
        <f t="shared" ref="W85:Y85" si="37">SUM(W72:W82)</f>
        <v>0</v>
      </c>
      <c r="X85" s="4">
        <f t="shared" si="37"/>
        <v>0</v>
      </c>
      <c r="Y85" s="4">
        <f t="shared" si="37"/>
        <v>0</v>
      </c>
      <c r="Z85" s="4" t="e">
        <f>I85</f>
        <v>#DIV/0!</v>
      </c>
    </row>
    <row r="86" spans="1:26" x14ac:dyDescent="0.25">
      <c r="A86" s="15" t="s">
        <v>59</v>
      </c>
      <c r="B86" s="16">
        <v>44054</v>
      </c>
      <c r="C86" s="21" t="s">
        <v>133</v>
      </c>
      <c r="D86" s="15" t="s">
        <v>65</v>
      </c>
      <c r="E86" s="15">
        <f>M102</f>
        <v>0</v>
      </c>
      <c r="F86" s="15"/>
      <c r="G86" s="15"/>
      <c r="H86" s="15"/>
      <c r="I86" s="15"/>
      <c r="J86" s="15"/>
      <c r="K86" s="15"/>
      <c r="L86" s="15"/>
      <c r="M86" s="8"/>
      <c r="N86" s="8"/>
      <c r="O86" s="48" t="s">
        <v>147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5">
      <c r="A87" s="15" t="s">
        <v>60</v>
      </c>
      <c r="B87" s="15" t="s">
        <v>141</v>
      </c>
      <c r="C87" s="15"/>
      <c r="D87" s="15" t="s">
        <v>66</v>
      </c>
      <c r="E87" s="15"/>
      <c r="F87" s="15"/>
      <c r="G87" s="15"/>
      <c r="H87" s="15"/>
      <c r="I87" s="15"/>
      <c r="J87" s="15"/>
      <c r="K87" s="15"/>
      <c r="L87" s="15"/>
      <c r="M87" s="8"/>
      <c r="N87" s="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5">
      <c r="A88" s="1"/>
      <c r="B88" s="1" t="s">
        <v>0</v>
      </c>
      <c r="C88" s="1" t="s">
        <v>1</v>
      </c>
      <c r="D88" s="1" t="s">
        <v>62</v>
      </c>
      <c r="E88" s="1" t="s">
        <v>99</v>
      </c>
      <c r="F88" s="1" t="s">
        <v>109</v>
      </c>
      <c r="G88" s="1" t="s">
        <v>104</v>
      </c>
      <c r="H88" s="1" t="s">
        <v>102</v>
      </c>
      <c r="I88" s="1" t="s">
        <v>100</v>
      </c>
      <c r="J88" s="1" t="s">
        <v>105</v>
      </c>
      <c r="K88" s="1" t="s">
        <v>106</v>
      </c>
      <c r="L88" s="1" t="s">
        <v>101</v>
      </c>
      <c r="M88" s="1" t="s">
        <v>114</v>
      </c>
      <c r="N88" s="1" t="s">
        <v>119</v>
      </c>
      <c r="O88" s="10" t="s">
        <v>110</v>
      </c>
      <c r="P88" s="3" t="s">
        <v>61</v>
      </c>
      <c r="Q88" s="3" t="s">
        <v>99</v>
      </c>
      <c r="R88" s="3" t="s">
        <v>109</v>
      </c>
      <c r="S88" s="3" t="s">
        <v>104</v>
      </c>
      <c r="T88" s="12" t="s">
        <v>105</v>
      </c>
      <c r="U88" s="12" t="s">
        <v>106</v>
      </c>
      <c r="V88" s="12" t="s">
        <v>101</v>
      </c>
      <c r="W88" s="12" t="s">
        <v>102</v>
      </c>
      <c r="X88" s="3" t="s">
        <v>114</v>
      </c>
      <c r="Y88" s="3" t="s">
        <v>119</v>
      </c>
      <c r="Z88" s="3" t="s">
        <v>100</v>
      </c>
    </row>
    <row r="89" spans="1:26" x14ac:dyDescent="0.25">
      <c r="A89" s="2"/>
      <c r="B89" s="2" t="s">
        <v>4</v>
      </c>
      <c r="C89" s="2" t="s">
        <v>5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7">
        <v>1</v>
      </c>
      <c r="P89" s="14"/>
      <c r="Q89" s="14"/>
      <c r="R89" s="14"/>
      <c r="S89" s="14"/>
      <c r="T89" s="13"/>
      <c r="U89" s="13"/>
      <c r="V89" s="13"/>
      <c r="W89" s="13"/>
      <c r="X89" s="14"/>
      <c r="Y89" s="14"/>
      <c r="Z89" s="13"/>
    </row>
    <row r="90" spans="1:26" x14ac:dyDescent="0.25">
      <c r="A90" s="2"/>
      <c r="B90" s="2" t="s">
        <v>7</v>
      </c>
      <c r="C90" s="2" t="s">
        <v>8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7">
        <v>2</v>
      </c>
      <c r="P90" s="14"/>
      <c r="Q90" s="14"/>
      <c r="R90" s="14"/>
      <c r="S90" s="14"/>
      <c r="T90" s="14"/>
      <c r="U90" s="14"/>
      <c r="V90" s="14"/>
      <c r="W90" s="13"/>
      <c r="X90" s="14"/>
      <c r="Y90" s="14"/>
      <c r="Z90" s="13"/>
    </row>
    <row r="91" spans="1:26" x14ac:dyDescent="0.25">
      <c r="A91" s="2"/>
      <c r="B91" s="2" t="s">
        <v>33</v>
      </c>
      <c r="C91" s="2" t="s">
        <v>34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7">
        <v>3</v>
      </c>
      <c r="P91" s="14"/>
      <c r="Q91" s="14"/>
      <c r="R91" s="14"/>
      <c r="S91" s="14"/>
      <c r="T91" s="14"/>
      <c r="U91" s="14"/>
      <c r="V91" s="14"/>
      <c r="W91" s="13"/>
      <c r="X91" s="14"/>
      <c r="Y91" s="14"/>
      <c r="Z91" s="13"/>
    </row>
    <row r="92" spans="1:26" x14ac:dyDescent="0.25">
      <c r="A92" s="2"/>
      <c r="B92" s="2" t="s">
        <v>24</v>
      </c>
      <c r="C92" s="2" t="s">
        <v>25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7">
        <v>4</v>
      </c>
      <c r="P92" s="14"/>
      <c r="Q92" s="14"/>
      <c r="R92" s="14"/>
      <c r="S92" s="14"/>
      <c r="T92" s="14"/>
      <c r="U92" s="14"/>
      <c r="V92" s="14"/>
      <c r="W92" s="13"/>
      <c r="X92" s="14"/>
      <c r="Y92" s="14"/>
      <c r="Z92" s="13"/>
    </row>
    <row r="93" spans="1:26" x14ac:dyDescent="0.25">
      <c r="A93" s="2"/>
      <c r="B93" s="2" t="s">
        <v>11</v>
      </c>
      <c r="C93" s="2" t="s">
        <v>17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7">
        <v>5</v>
      </c>
      <c r="P93" s="14"/>
      <c r="Q93" s="14"/>
      <c r="R93" s="14"/>
      <c r="S93" s="14"/>
      <c r="T93" s="14"/>
      <c r="U93" s="14"/>
      <c r="V93" s="14"/>
      <c r="W93" s="13"/>
      <c r="X93" s="14"/>
      <c r="Y93" s="14"/>
      <c r="Z93" s="13"/>
    </row>
    <row r="94" spans="1:26" x14ac:dyDescent="0.25">
      <c r="A94" s="2"/>
      <c r="B94" s="2" t="s">
        <v>11</v>
      </c>
      <c r="C94" s="2" t="s">
        <v>12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7">
        <v>6</v>
      </c>
      <c r="P94" s="14"/>
      <c r="Q94" s="14"/>
      <c r="R94" s="14"/>
      <c r="S94" s="14"/>
      <c r="T94" s="14"/>
      <c r="U94" s="14"/>
      <c r="V94" s="14"/>
      <c r="W94" s="13"/>
      <c r="X94" s="14"/>
      <c r="Y94" s="14"/>
      <c r="Z94" s="13"/>
    </row>
    <row r="95" spans="1:26" x14ac:dyDescent="0.25">
      <c r="A95" s="2"/>
      <c r="B95" s="2" t="s">
        <v>14</v>
      </c>
      <c r="C95" s="2" t="s">
        <v>12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7">
        <v>7</v>
      </c>
      <c r="P95" s="14"/>
      <c r="Q95" s="14"/>
      <c r="R95" s="14"/>
      <c r="S95" s="14"/>
      <c r="T95" s="14"/>
      <c r="U95" s="14"/>
      <c r="V95" s="14"/>
      <c r="W95" s="13"/>
      <c r="X95" s="14"/>
      <c r="Y95" s="14"/>
      <c r="Z95" s="13"/>
    </row>
    <row r="96" spans="1:26" x14ac:dyDescent="0.25">
      <c r="A96" s="2"/>
      <c r="B96" s="2" t="s">
        <v>47</v>
      </c>
      <c r="C96" s="2" t="s">
        <v>48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7">
        <v>8</v>
      </c>
      <c r="P96" s="14"/>
      <c r="Q96" s="14"/>
      <c r="R96" s="14"/>
      <c r="S96" s="14"/>
      <c r="T96" s="14"/>
      <c r="U96" s="14"/>
      <c r="V96" s="14"/>
      <c r="W96" s="13"/>
      <c r="X96" s="14"/>
      <c r="Y96" s="14"/>
      <c r="Z96" s="13"/>
    </row>
    <row r="97" spans="1:26" x14ac:dyDescent="0.25">
      <c r="A97" s="2"/>
      <c r="B97" s="2" t="s">
        <v>50</v>
      </c>
      <c r="C97" s="2" t="s">
        <v>51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7">
        <v>9</v>
      </c>
      <c r="P97" s="14"/>
      <c r="Q97" s="14"/>
      <c r="R97" s="14"/>
      <c r="S97" s="14"/>
      <c r="T97" s="14"/>
      <c r="U97" s="14"/>
      <c r="V97" s="14"/>
      <c r="W97" s="13"/>
      <c r="X97" s="14"/>
      <c r="Y97" s="14"/>
      <c r="Z97" s="13"/>
    </row>
    <row r="98" spans="1:26" x14ac:dyDescent="0.25">
      <c r="A98" s="2"/>
      <c r="B98" s="2" t="s">
        <v>52</v>
      </c>
      <c r="C98" s="2" t="s">
        <v>53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7">
        <v>10</v>
      </c>
      <c r="P98" s="14"/>
      <c r="Q98" s="14"/>
      <c r="R98" s="14"/>
      <c r="S98" s="14"/>
      <c r="T98" s="14"/>
      <c r="U98" s="14"/>
      <c r="V98" s="14"/>
      <c r="W98" s="13"/>
      <c r="X98" s="14"/>
      <c r="Y98" s="14"/>
      <c r="Z98" s="13"/>
    </row>
    <row r="99" spans="1:26" x14ac:dyDescent="0.25">
      <c r="A99" s="2"/>
      <c r="B99" s="2" t="s">
        <v>55</v>
      </c>
      <c r="C99" s="2" t="s">
        <v>34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7">
        <v>11</v>
      </c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25">
      <c r="A100" s="2"/>
      <c r="B100" s="2" t="s">
        <v>56</v>
      </c>
      <c r="C100" s="2" t="s">
        <v>124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7">
        <v>12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25">
      <c r="A101" s="2"/>
      <c r="B101" s="2" t="s">
        <v>121</v>
      </c>
      <c r="C101" s="2" t="s">
        <v>122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7">
        <v>13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25">
      <c r="A102" s="54" t="s">
        <v>115</v>
      </c>
      <c r="B102" s="54"/>
      <c r="C102" s="54"/>
      <c r="D102" s="54"/>
      <c r="E102" s="29">
        <f>SUM(E89:E100)</f>
        <v>0</v>
      </c>
      <c r="F102" s="29">
        <f t="shared" ref="F102:H102" si="38">SUM(F89:F100)</f>
        <v>0</v>
      </c>
      <c r="G102" s="29">
        <f t="shared" si="38"/>
        <v>0</v>
      </c>
      <c r="H102" s="29">
        <f t="shared" si="38"/>
        <v>0</v>
      </c>
      <c r="I102" s="29" t="e">
        <f>ROUND((F102/E102),3)</f>
        <v>#DIV/0!</v>
      </c>
      <c r="J102" s="29">
        <f t="shared" ref="J102:L102" si="39">SUM(J89:J100)</f>
        <v>0</v>
      </c>
      <c r="K102" s="29">
        <f t="shared" si="39"/>
        <v>0</v>
      </c>
      <c r="L102" s="29">
        <f t="shared" si="39"/>
        <v>0</v>
      </c>
      <c r="M102" s="29">
        <f>SUM(M89:M100)</f>
        <v>0</v>
      </c>
      <c r="N102" s="29">
        <f>SUM(N89:N100)</f>
        <v>0</v>
      </c>
      <c r="O102" s="55" t="s">
        <v>115</v>
      </c>
      <c r="P102" s="55"/>
      <c r="Q102" s="4">
        <f>SUM(Q89:Q99)</f>
        <v>0</v>
      </c>
      <c r="R102" s="4">
        <f t="shared" ref="R102" si="40">SUM(R89:R99)</f>
        <v>0</v>
      </c>
      <c r="S102" s="4">
        <f>SUM(S89:S101)</f>
        <v>0</v>
      </c>
      <c r="T102" s="4">
        <f t="shared" ref="T102" si="41">SUM(T89:T101)</f>
        <v>0</v>
      </c>
      <c r="U102" s="4">
        <f t="shared" ref="U102" si="42">SUM(U89:U101)</f>
        <v>0</v>
      </c>
      <c r="V102" s="4">
        <f t="shared" ref="V102" si="43">SUM(V89:V101)</f>
        <v>0</v>
      </c>
      <c r="W102" s="4">
        <f t="shared" ref="W102" si="44">SUM(W89:W101)</f>
        <v>0</v>
      </c>
      <c r="X102" s="4">
        <f t="shared" ref="X102" si="45">SUM(X89:X101)</f>
        <v>0</v>
      </c>
      <c r="Y102" s="4">
        <f t="shared" ref="Y102" si="46">SUM(Y89:Y101)</f>
        <v>0</v>
      </c>
      <c r="Z102" s="4" t="e">
        <f>I102</f>
        <v>#DIV/0!</v>
      </c>
    </row>
    <row r="103" spans="1:26" x14ac:dyDescent="0.25">
      <c r="A103" s="15" t="s">
        <v>59</v>
      </c>
      <c r="B103" s="16">
        <v>44033</v>
      </c>
      <c r="C103" s="21" t="s">
        <v>133</v>
      </c>
      <c r="D103" s="15" t="s">
        <v>65</v>
      </c>
      <c r="E103" s="15">
        <f>M119</f>
        <v>0</v>
      </c>
      <c r="F103" s="15"/>
      <c r="G103" s="15"/>
      <c r="H103" s="15"/>
      <c r="I103" s="15"/>
      <c r="J103" s="15"/>
      <c r="K103" s="15"/>
      <c r="L103" s="15"/>
      <c r="M103" s="8"/>
      <c r="N103" s="8"/>
      <c r="O103" s="48" t="s">
        <v>148</v>
      </c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x14ac:dyDescent="0.25">
      <c r="A104" s="15" t="s">
        <v>60</v>
      </c>
      <c r="B104" s="15" t="s">
        <v>142</v>
      </c>
      <c r="C104" s="15"/>
      <c r="D104" s="15" t="s">
        <v>66</v>
      </c>
      <c r="E104" s="15"/>
      <c r="F104" s="15"/>
      <c r="G104" s="15"/>
      <c r="H104" s="15"/>
      <c r="I104" s="15"/>
      <c r="J104" s="15"/>
      <c r="K104" s="15"/>
      <c r="L104" s="15"/>
      <c r="M104" s="8"/>
      <c r="N104" s="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x14ac:dyDescent="0.25">
      <c r="A105" s="1" t="s">
        <v>77</v>
      </c>
      <c r="B105" s="1" t="s">
        <v>0</v>
      </c>
      <c r="C105" s="1" t="s">
        <v>1</v>
      </c>
      <c r="D105" s="1" t="s">
        <v>62</v>
      </c>
      <c r="E105" s="1" t="s">
        <v>99</v>
      </c>
      <c r="F105" s="1" t="s">
        <v>109</v>
      </c>
      <c r="G105" s="1" t="s">
        <v>104</v>
      </c>
      <c r="H105" s="1" t="s">
        <v>102</v>
      </c>
      <c r="I105" s="1" t="s">
        <v>100</v>
      </c>
      <c r="J105" s="1" t="s">
        <v>105</v>
      </c>
      <c r="K105" s="1" t="s">
        <v>106</v>
      </c>
      <c r="L105" s="1" t="s">
        <v>101</v>
      </c>
      <c r="M105" s="1" t="s">
        <v>114</v>
      </c>
      <c r="N105" s="1" t="s">
        <v>119</v>
      </c>
      <c r="O105" s="10" t="s">
        <v>110</v>
      </c>
      <c r="P105" s="3" t="s">
        <v>61</v>
      </c>
      <c r="Q105" s="3" t="s">
        <v>99</v>
      </c>
      <c r="R105" s="3" t="s">
        <v>109</v>
      </c>
      <c r="S105" s="3" t="s">
        <v>104</v>
      </c>
      <c r="T105" s="12" t="s">
        <v>105</v>
      </c>
      <c r="U105" s="12" t="s">
        <v>106</v>
      </c>
      <c r="V105" s="12" t="s">
        <v>101</v>
      </c>
      <c r="W105" s="12" t="s">
        <v>102</v>
      </c>
      <c r="X105" s="3" t="s">
        <v>114</v>
      </c>
      <c r="Y105" s="3" t="s">
        <v>119</v>
      </c>
      <c r="Z105" s="3" t="s">
        <v>100</v>
      </c>
    </row>
    <row r="106" spans="1:26" x14ac:dyDescent="0.25">
      <c r="A106" s="2"/>
      <c r="B106" s="2" t="s">
        <v>4</v>
      </c>
      <c r="C106" s="2" t="s">
        <v>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4">
        <v>1</v>
      </c>
      <c r="P106" s="14"/>
      <c r="Q106" s="14"/>
      <c r="R106" s="14"/>
      <c r="S106" s="14"/>
      <c r="T106" s="13"/>
      <c r="U106" s="13"/>
      <c r="V106" s="13"/>
      <c r="W106" s="13"/>
      <c r="X106" s="14"/>
      <c r="Y106" s="14"/>
      <c r="Z106" s="14"/>
    </row>
    <row r="107" spans="1:26" x14ac:dyDescent="0.25">
      <c r="A107" s="2"/>
      <c r="B107" s="2" t="s">
        <v>7</v>
      </c>
      <c r="C107" s="2" t="s">
        <v>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4">
        <v>2</v>
      </c>
      <c r="P107" s="14"/>
      <c r="Q107" s="14"/>
      <c r="R107" s="14"/>
      <c r="S107" s="14"/>
      <c r="T107" s="14"/>
      <c r="U107" s="14"/>
      <c r="V107" s="14"/>
      <c r="W107" s="13"/>
      <c r="X107" s="14"/>
      <c r="Y107" s="14"/>
      <c r="Z107" s="14"/>
    </row>
    <row r="108" spans="1:26" x14ac:dyDescent="0.25">
      <c r="A108" s="2"/>
      <c r="B108" s="2" t="s">
        <v>33</v>
      </c>
      <c r="C108" s="2" t="s">
        <v>34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4">
        <v>3</v>
      </c>
      <c r="P108" s="14"/>
      <c r="Q108" s="14"/>
      <c r="R108" s="14"/>
      <c r="S108" s="14"/>
      <c r="T108" s="14"/>
      <c r="U108" s="14"/>
      <c r="V108" s="14"/>
      <c r="W108" s="13"/>
      <c r="X108" s="14"/>
      <c r="Y108" s="14"/>
      <c r="Z108" s="14"/>
    </row>
    <row r="109" spans="1:26" x14ac:dyDescent="0.25">
      <c r="A109" s="2"/>
      <c r="B109" s="2" t="s">
        <v>24</v>
      </c>
      <c r="C109" s="2" t="s">
        <v>25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4">
        <v>4</v>
      </c>
      <c r="P109" s="14"/>
      <c r="Q109" s="14"/>
      <c r="R109" s="14"/>
      <c r="S109" s="14"/>
      <c r="T109" s="14"/>
      <c r="U109" s="14"/>
      <c r="V109" s="14"/>
      <c r="W109" s="13"/>
      <c r="X109" s="14"/>
      <c r="Y109" s="14"/>
      <c r="Z109" s="14"/>
    </row>
    <row r="110" spans="1:26" x14ac:dyDescent="0.25">
      <c r="A110" s="2"/>
      <c r="B110" s="2" t="s">
        <v>11</v>
      </c>
      <c r="C110" s="2" t="s">
        <v>17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4">
        <v>5</v>
      </c>
      <c r="P110" s="14"/>
      <c r="Q110" s="14"/>
      <c r="R110" s="14"/>
      <c r="S110" s="14"/>
      <c r="T110" s="14"/>
      <c r="U110" s="14"/>
      <c r="V110" s="14"/>
      <c r="W110" s="13"/>
      <c r="X110" s="14"/>
      <c r="Y110" s="14"/>
      <c r="Z110" s="14"/>
    </row>
    <row r="111" spans="1:26" x14ac:dyDescent="0.25">
      <c r="A111" s="2"/>
      <c r="B111" s="2" t="s">
        <v>11</v>
      </c>
      <c r="C111" s="2" t="s">
        <v>12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4">
        <v>6</v>
      </c>
      <c r="P111" s="14"/>
      <c r="Q111" s="14"/>
      <c r="R111" s="14"/>
      <c r="S111" s="14"/>
      <c r="T111" s="14"/>
      <c r="U111" s="14"/>
      <c r="V111" s="14"/>
      <c r="W111" s="13"/>
      <c r="X111" s="14"/>
      <c r="Y111" s="14"/>
      <c r="Z111" s="14"/>
    </row>
    <row r="112" spans="1:26" x14ac:dyDescent="0.25">
      <c r="A112" s="2"/>
      <c r="B112" s="2" t="s">
        <v>14</v>
      </c>
      <c r="C112" s="2" t="s">
        <v>12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4">
        <v>7</v>
      </c>
      <c r="P112" s="14"/>
      <c r="Q112" s="14"/>
      <c r="R112" s="14"/>
      <c r="S112" s="14"/>
      <c r="T112" s="14"/>
      <c r="U112" s="14"/>
      <c r="V112" s="14"/>
      <c r="W112" s="13"/>
      <c r="X112" s="14"/>
      <c r="Y112" s="14"/>
      <c r="Z112" s="14"/>
    </row>
    <row r="113" spans="1:26" x14ac:dyDescent="0.25">
      <c r="A113" s="2"/>
      <c r="B113" s="2" t="s">
        <v>47</v>
      </c>
      <c r="C113" s="2" t="s">
        <v>48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4">
        <v>8</v>
      </c>
      <c r="P113" s="14"/>
      <c r="Q113" s="14"/>
      <c r="R113" s="14"/>
      <c r="S113" s="14"/>
      <c r="T113" s="14"/>
      <c r="U113" s="14"/>
      <c r="V113" s="14"/>
      <c r="W113" s="13"/>
      <c r="X113" s="14"/>
      <c r="Y113" s="14"/>
      <c r="Z113" s="14"/>
    </row>
    <row r="114" spans="1:26" x14ac:dyDescent="0.25">
      <c r="A114" s="2"/>
      <c r="B114" s="2" t="s">
        <v>50</v>
      </c>
      <c r="C114" s="2" t="s">
        <v>51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4">
        <v>9</v>
      </c>
      <c r="P114" s="14"/>
      <c r="Q114" s="14"/>
      <c r="R114" s="14"/>
      <c r="S114" s="14"/>
      <c r="T114" s="14"/>
      <c r="U114" s="14"/>
      <c r="V114" s="14"/>
      <c r="W114" s="13"/>
      <c r="X114" s="14"/>
      <c r="Y114" s="14"/>
      <c r="Z114" s="14"/>
    </row>
    <row r="115" spans="1:26" x14ac:dyDescent="0.25">
      <c r="A115" s="2"/>
      <c r="B115" s="2" t="s">
        <v>52</v>
      </c>
      <c r="C115" s="2" t="s">
        <v>53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4">
        <v>10</v>
      </c>
      <c r="P115" s="14"/>
      <c r="Q115" s="14"/>
      <c r="R115" s="14"/>
      <c r="S115" s="14"/>
      <c r="T115" s="14"/>
      <c r="U115" s="14"/>
      <c r="V115" s="14"/>
      <c r="W115" s="13"/>
      <c r="X115" s="14"/>
      <c r="Y115" s="14"/>
      <c r="Z115" s="14"/>
    </row>
    <row r="116" spans="1:26" x14ac:dyDescent="0.25">
      <c r="A116" s="2"/>
      <c r="B116" s="2" t="s">
        <v>55</v>
      </c>
      <c r="C116" s="2" t="s">
        <v>34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4">
        <v>11</v>
      </c>
      <c r="P116" s="14"/>
      <c r="Q116" s="14"/>
      <c r="R116" s="14"/>
      <c r="S116" s="14"/>
      <c r="T116" s="14"/>
      <c r="U116" s="14"/>
      <c r="V116" s="14"/>
      <c r="W116" s="13"/>
      <c r="X116" s="14"/>
      <c r="Y116" s="14"/>
      <c r="Z116" s="14"/>
    </row>
    <row r="117" spans="1:26" x14ac:dyDescent="0.25">
      <c r="A117" s="2"/>
      <c r="B117" s="2" t="s">
        <v>56</v>
      </c>
      <c r="C117" s="2" t="s">
        <v>124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4">
        <v>12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25">
      <c r="A118" s="2"/>
      <c r="B118" s="2" t="s">
        <v>121</v>
      </c>
      <c r="C118" s="2" t="s">
        <v>122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4">
        <v>13</v>
      </c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25">
      <c r="A119" s="54" t="s">
        <v>115</v>
      </c>
      <c r="B119" s="54"/>
      <c r="C119" s="54"/>
      <c r="D119" s="54"/>
      <c r="E119" s="29">
        <f>SUM(E106:E117)</f>
        <v>0</v>
      </c>
      <c r="F119" s="29">
        <f>SUM(F106:F117)</f>
        <v>0</v>
      </c>
      <c r="G119" s="29">
        <f>SUM(G106:G117)</f>
        <v>0</v>
      </c>
      <c r="H119" s="29">
        <f>SUM(H106:H117)</f>
        <v>0</v>
      </c>
      <c r="I119" s="29" t="e">
        <f>ROUND((F119/E119),3)</f>
        <v>#DIV/0!</v>
      </c>
      <c r="J119" s="29">
        <f>SUM(J106:J117)</f>
        <v>0</v>
      </c>
      <c r="K119" s="29">
        <f>SUM(K106:K117)</f>
        <v>0</v>
      </c>
      <c r="L119" s="29">
        <f>SUM(L106:L117)</f>
        <v>0</v>
      </c>
      <c r="M119" s="29">
        <f>SUM(M106:M117)</f>
        <v>0</v>
      </c>
      <c r="N119" s="29">
        <f>SUM(N106:N117)</f>
        <v>0</v>
      </c>
      <c r="O119" s="55" t="s">
        <v>115</v>
      </c>
      <c r="P119" s="55"/>
      <c r="Q119" s="4">
        <f>SUM(Q106:Q116)</f>
        <v>0</v>
      </c>
      <c r="R119" s="4">
        <f t="shared" ref="R119:Y119" si="47">SUM(R106:R116)</f>
        <v>0</v>
      </c>
      <c r="S119" s="4">
        <f t="shared" si="47"/>
        <v>0</v>
      </c>
      <c r="T119" s="4">
        <f t="shared" si="47"/>
        <v>0</v>
      </c>
      <c r="U119" s="4">
        <f t="shared" si="47"/>
        <v>0</v>
      </c>
      <c r="V119" s="4">
        <f t="shared" si="47"/>
        <v>0</v>
      </c>
      <c r="W119" s="4">
        <f t="shared" si="47"/>
        <v>0</v>
      </c>
      <c r="X119" s="4">
        <f t="shared" si="47"/>
        <v>0</v>
      </c>
      <c r="Y119" s="4">
        <f t="shared" si="47"/>
        <v>0</v>
      </c>
      <c r="Z119" s="4" t="e">
        <f>I119</f>
        <v>#DIV/0!</v>
      </c>
    </row>
    <row r="120" spans="1:26" x14ac:dyDescent="0.25">
      <c r="A120" s="33"/>
      <c r="B120" s="34"/>
      <c r="C120" s="35"/>
      <c r="D120" s="33"/>
      <c r="E120" s="33"/>
      <c r="F120" s="33"/>
      <c r="G120" s="33"/>
      <c r="H120" s="33"/>
      <c r="I120" s="33"/>
      <c r="J120" s="33"/>
      <c r="K120" s="33"/>
      <c r="L120" s="33"/>
      <c r="M120" s="20"/>
      <c r="N120" s="20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25">
      <c r="A121" s="33"/>
      <c r="B121" s="33"/>
      <c r="C121" s="35"/>
      <c r="D121" s="33"/>
      <c r="E121" s="33"/>
      <c r="F121" s="33"/>
      <c r="G121" s="33"/>
      <c r="H121" s="33"/>
      <c r="I121" s="33"/>
      <c r="J121" s="33"/>
      <c r="K121" s="33"/>
      <c r="L121" s="33"/>
      <c r="M121" s="20"/>
      <c r="N121" s="20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36"/>
      <c r="P122" s="20"/>
      <c r="Q122" s="20"/>
      <c r="R122" s="20"/>
      <c r="S122" s="20"/>
      <c r="T122" s="37"/>
      <c r="U122" s="37"/>
      <c r="V122" s="37"/>
      <c r="W122" s="37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19"/>
      <c r="P123" s="19"/>
      <c r="Q123" s="19"/>
      <c r="R123" s="19"/>
      <c r="S123" s="19"/>
      <c r="T123" s="37"/>
      <c r="U123" s="37"/>
      <c r="V123" s="37"/>
      <c r="W123" s="37"/>
      <c r="X123" s="19"/>
      <c r="Y123" s="19"/>
      <c r="Z123" s="19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19"/>
      <c r="P124" s="19"/>
      <c r="Q124" s="19"/>
      <c r="R124" s="19"/>
      <c r="S124" s="19"/>
      <c r="T124" s="19"/>
      <c r="U124" s="19"/>
      <c r="V124" s="19"/>
      <c r="W124" s="37"/>
      <c r="X124" s="19"/>
      <c r="Y124" s="19"/>
      <c r="Z124" s="19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19"/>
      <c r="P125" s="19"/>
      <c r="Q125" s="19"/>
      <c r="R125" s="19"/>
      <c r="S125" s="19"/>
      <c r="T125" s="19"/>
      <c r="U125" s="19"/>
      <c r="V125" s="19"/>
      <c r="W125" s="37"/>
      <c r="X125" s="19"/>
      <c r="Y125" s="19"/>
      <c r="Z125" s="19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19"/>
      <c r="P126" s="19"/>
      <c r="Q126" s="19"/>
      <c r="R126" s="19"/>
      <c r="S126" s="19"/>
      <c r="T126" s="19"/>
      <c r="U126" s="19"/>
      <c r="V126" s="19"/>
      <c r="W126" s="37"/>
      <c r="X126" s="19"/>
      <c r="Y126" s="19"/>
      <c r="Z126" s="19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19"/>
      <c r="P127" s="19"/>
      <c r="Q127" s="19"/>
      <c r="R127" s="19"/>
      <c r="S127" s="19"/>
      <c r="T127" s="19"/>
      <c r="U127" s="19"/>
      <c r="V127" s="19"/>
      <c r="W127" s="37"/>
      <c r="X127" s="19"/>
      <c r="Y127" s="19"/>
      <c r="Z127" s="19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19"/>
      <c r="P128" s="19"/>
      <c r="Q128" s="19"/>
      <c r="R128" s="19"/>
      <c r="S128" s="19"/>
      <c r="T128" s="19"/>
      <c r="U128" s="19"/>
      <c r="V128" s="19"/>
      <c r="W128" s="37"/>
      <c r="X128" s="19"/>
      <c r="Y128" s="19"/>
      <c r="Z128" s="19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19"/>
      <c r="P129" s="19"/>
      <c r="Q129" s="19"/>
      <c r="R129" s="19"/>
      <c r="S129" s="19"/>
      <c r="T129" s="19"/>
      <c r="U129" s="19"/>
      <c r="V129" s="19"/>
      <c r="W129" s="37"/>
      <c r="X129" s="19"/>
      <c r="Y129" s="19"/>
      <c r="Z129" s="19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19"/>
      <c r="P130" s="19"/>
      <c r="Q130" s="19"/>
      <c r="R130" s="19"/>
      <c r="S130" s="19"/>
      <c r="T130" s="19"/>
      <c r="U130" s="19"/>
      <c r="V130" s="19"/>
      <c r="W130" s="37"/>
      <c r="X130" s="19"/>
      <c r="Y130" s="19"/>
      <c r="Z130" s="19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19"/>
      <c r="P131" s="19"/>
      <c r="Q131" s="19"/>
      <c r="R131" s="19"/>
      <c r="S131" s="19"/>
      <c r="T131" s="19"/>
      <c r="U131" s="19"/>
      <c r="V131" s="19"/>
      <c r="W131" s="37"/>
      <c r="X131" s="19"/>
      <c r="Y131" s="19"/>
      <c r="Z131" s="19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19"/>
      <c r="P132" s="19"/>
      <c r="Q132" s="19"/>
      <c r="R132" s="19"/>
      <c r="S132" s="19"/>
      <c r="T132" s="19"/>
      <c r="U132" s="19"/>
      <c r="V132" s="19"/>
      <c r="W132" s="37"/>
      <c r="X132" s="19"/>
      <c r="Y132" s="19"/>
      <c r="Z132" s="19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x14ac:dyDescent="0.25">
      <c r="A136" s="19"/>
      <c r="B136" s="19"/>
      <c r="C136" s="19"/>
      <c r="D136" s="19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56"/>
      <c r="P136" s="56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</sheetData>
  <mergeCells count="25">
    <mergeCell ref="O103:Z104"/>
    <mergeCell ref="A119:D119"/>
    <mergeCell ref="O119:P119"/>
    <mergeCell ref="O136:P136"/>
    <mergeCell ref="O69:Z70"/>
    <mergeCell ref="A85:D85"/>
    <mergeCell ref="O85:P85"/>
    <mergeCell ref="O86:Z87"/>
    <mergeCell ref="A102:D102"/>
    <mergeCell ref="O102:P102"/>
    <mergeCell ref="A17:D17"/>
    <mergeCell ref="A34:D34"/>
    <mergeCell ref="A51:D51"/>
    <mergeCell ref="A68:D68"/>
    <mergeCell ref="O34:P34"/>
    <mergeCell ref="O17:P17"/>
    <mergeCell ref="O51:P51"/>
    <mergeCell ref="O68:P68"/>
    <mergeCell ref="O1:Z2"/>
    <mergeCell ref="O18:Z19"/>
    <mergeCell ref="O35:Z36"/>
    <mergeCell ref="O52:Z53"/>
    <mergeCell ref="AA1:AO1"/>
    <mergeCell ref="AA10:AC10"/>
    <mergeCell ref="AA11:AO11"/>
  </mergeCells>
  <pageMargins left="0.7" right="0.7" top="0.75" bottom="0.75" header="0.3" footer="0.3"/>
  <pageSetup orientation="portrait" r:id="rId1"/>
  <ignoredErrors>
    <ignoredError sqref="AJ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BC806-EADE-48FF-AF46-CD716436AD8F}">
  <dimension ref="A1:O16"/>
  <sheetViews>
    <sheetView workbookViewId="0">
      <selection activeCell="C19" sqref="C19"/>
    </sheetView>
  </sheetViews>
  <sheetFormatPr defaultRowHeight="15" x14ac:dyDescent="0.25"/>
  <cols>
    <col min="1" max="1" width="15.5703125" customWidth="1"/>
  </cols>
  <sheetData>
    <row r="1" spans="1:15" x14ac:dyDescent="0.25">
      <c r="A1" s="57" t="s">
        <v>135</v>
      </c>
      <c r="B1" s="57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57"/>
      <c r="B2" s="57"/>
      <c r="C2" s="22" t="s">
        <v>99</v>
      </c>
      <c r="D2" s="22" t="s">
        <v>109</v>
      </c>
      <c r="E2" s="22" t="s">
        <v>105</v>
      </c>
      <c r="F2" s="22" t="s">
        <v>106</v>
      </c>
      <c r="G2" s="22" t="s">
        <v>101</v>
      </c>
      <c r="H2" s="22" t="s">
        <v>102</v>
      </c>
      <c r="I2" s="22" t="s">
        <v>104</v>
      </c>
      <c r="J2" s="22" t="s">
        <v>114</v>
      </c>
      <c r="K2" s="22" t="s">
        <v>119</v>
      </c>
      <c r="L2" s="22" t="s">
        <v>100</v>
      </c>
      <c r="M2" s="22" t="s">
        <v>89</v>
      </c>
      <c r="N2" s="22" t="s">
        <v>108</v>
      </c>
      <c r="O2" s="22" t="s">
        <v>107</v>
      </c>
    </row>
    <row r="3" spans="1:15" x14ac:dyDescent="0.25">
      <c r="A3" s="23"/>
      <c r="B3" s="23">
        <v>1</v>
      </c>
      <c r="C3" s="23">
        <f>' Game Data Avon Lima'!Q4+' Game Data Avon Lima'!Q21+' Game Data Avon Lima'!Q38+' Game Data Avon Lima'!Q55</f>
        <v>17</v>
      </c>
      <c r="D3" s="23">
        <f>' Game Data Avon Lima'!R4+' Game Data Avon Lima'!R21+' Game Data Avon Lima'!R38+' Game Data Avon Lima'!R55</f>
        <v>9</v>
      </c>
      <c r="E3" s="23">
        <f>' Game Data Avon Lima'!T4+' Game Data Avon Lima'!T21+' Game Data Avon Lima'!T38+' Game Data Avon Lima'!T55</f>
        <v>1</v>
      </c>
      <c r="F3" s="23">
        <f>' Game Data Avon Lima'!U4+' Game Data Avon Lima'!U21+' Game Data Avon Lima'!U38+' Game Data Avon Lima'!U55</f>
        <v>0</v>
      </c>
      <c r="G3" s="23">
        <f>' Game Data Avon Lima'!V4+' Game Data Avon Lima'!V21+' Game Data Avon Lima'!V38+' Game Data Avon Lima'!V55</f>
        <v>1</v>
      </c>
      <c r="H3" s="23">
        <f>SUM(E3:G3)</f>
        <v>2</v>
      </c>
      <c r="I3" s="23">
        <f>' Game Data Avon Lima'!S4+' Game Data Avon Lima'!S21+' Game Data Avon Lima'!S38+' Game Data Avon Lima'!S55</f>
        <v>0</v>
      </c>
      <c r="J3" s="23">
        <f>' Game Data Avon Lima'!X4+' Game Data Avon Lima'!X21+' Game Data Avon Lima'!X38+' Game Data Avon Lima'!X55</f>
        <v>9</v>
      </c>
      <c r="K3" s="23">
        <f>' Game Data Avon Lima'!Y4+' Game Data Avon Lima'!Y21+' Game Data Avon Lima'!Y38+' Game Data Avon Lima'!Y55</f>
        <v>3</v>
      </c>
      <c r="L3" s="23">
        <f>ROUND((D3/C3),3)</f>
        <v>0.52900000000000003</v>
      </c>
      <c r="M3" s="23">
        <f>ROUND(((I3+D3)/(I3+C3)),3)</f>
        <v>0.52900000000000003</v>
      </c>
      <c r="N3" s="23">
        <f>ROUND(((D3+(2*E3)+(3*F3)+(4*G3))/C3),3)</f>
        <v>0.88200000000000001</v>
      </c>
      <c r="O3" s="23">
        <f>N3+M3</f>
        <v>1.411</v>
      </c>
    </row>
    <row r="4" spans="1:15" x14ac:dyDescent="0.25">
      <c r="A4" s="23"/>
      <c r="B4" s="23">
        <v>2</v>
      </c>
      <c r="C4" s="23">
        <f>' Game Data Avon Lima'!Q5+' Game Data Avon Lima'!Q22+' Game Data Avon Lima'!Q39+' Game Data Avon Lima'!Q56</f>
        <v>17</v>
      </c>
      <c r="D4" s="23">
        <f>' Game Data Avon Lima'!R5+' Game Data Avon Lima'!R22+' Game Data Avon Lima'!R39+' Game Data Avon Lima'!R56</f>
        <v>11</v>
      </c>
      <c r="E4" s="23">
        <f>' Game Data Avon Lima'!T5+' Game Data Avon Lima'!T22+' Game Data Avon Lima'!T39+' Game Data Avon Lima'!T56</f>
        <v>1</v>
      </c>
      <c r="F4" s="23">
        <f>' Game Data Avon Lima'!U5+' Game Data Avon Lima'!U22+' Game Data Avon Lima'!U39+' Game Data Avon Lima'!U56</f>
        <v>2</v>
      </c>
      <c r="G4" s="23">
        <f>' Game Data Avon Lima'!V5+' Game Data Avon Lima'!V22+' Game Data Avon Lima'!V39+' Game Data Avon Lima'!V56</f>
        <v>0</v>
      </c>
      <c r="H4" s="23">
        <f t="shared" ref="H4:H13" si="0">SUM(E4:G4)</f>
        <v>3</v>
      </c>
      <c r="I4" s="23">
        <f>' Game Data Avon Lima'!S5+' Game Data Avon Lima'!S22+' Game Data Avon Lima'!S39+' Game Data Avon Lima'!S56</f>
        <v>0</v>
      </c>
      <c r="J4" s="23">
        <f>' Game Data Avon Lima'!X5+' Game Data Avon Lima'!X22+' Game Data Avon Lima'!X39+' Game Data Avon Lima'!X56</f>
        <v>4</v>
      </c>
      <c r="K4" s="23">
        <f>' Game Data Avon Lima'!Y5+' Game Data Avon Lima'!Y22+' Game Data Avon Lima'!Y39+' Game Data Avon Lima'!Y56</f>
        <v>5</v>
      </c>
      <c r="L4" s="23">
        <f t="shared" ref="L4:L13" si="1">ROUND((D4/C4),3)</f>
        <v>0.64700000000000002</v>
      </c>
      <c r="M4" s="23">
        <f t="shared" ref="M4:M13" si="2">ROUND(((I4+D4)/(I4+C4)),3)</f>
        <v>0.64700000000000002</v>
      </c>
      <c r="N4" s="23">
        <f t="shared" ref="N4:N16" si="3">ROUND(((D4+(2*E4)+(3*F4)+(4*G4))/C4),3)</f>
        <v>1.1180000000000001</v>
      </c>
      <c r="O4" s="23">
        <f t="shared" ref="O4:O16" si="4">N4+M4</f>
        <v>1.7650000000000001</v>
      </c>
    </row>
    <row r="5" spans="1:15" x14ac:dyDescent="0.25">
      <c r="A5" s="23"/>
      <c r="B5" s="23">
        <v>3</v>
      </c>
      <c r="C5" s="23">
        <f>' Game Data Avon Lima'!Q6+' Game Data Avon Lima'!Q23+' Game Data Avon Lima'!Q40+' Game Data Avon Lima'!Q57</f>
        <v>17</v>
      </c>
      <c r="D5" s="23">
        <f>' Game Data Avon Lima'!R6+' Game Data Avon Lima'!R23+' Game Data Avon Lima'!R40+' Game Data Avon Lima'!R57</f>
        <v>9</v>
      </c>
      <c r="E5" s="23">
        <f>' Game Data Avon Lima'!T6+' Game Data Avon Lima'!T23+' Game Data Avon Lima'!T40+' Game Data Avon Lima'!T57</f>
        <v>1</v>
      </c>
      <c r="F5" s="23">
        <f>' Game Data Avon Lima'!U6+' Game Data Avon Lima'!U23+' Game Data Avon Lima'!U40+' Game Data Avon Lima'!U57</f>
        <v>1</v>
      </c>
      <c r="G5" s="23">
        <f>' Game Data Avon Lima'!V6+' Game Data Avon Lima'!V23+' Game Data Avon Lima'!V40+' Game Data Avon Lima'!V57</f>
        <v>0</v>
      </c>
      <c r="H5" s="23">
        <f t="shared" si="0"/>
        <v>2</v>
      </c>
      <c r="I5" s="23">
        <f>' Game Data Avon Lima'!S6+' Game Data Avon Lima'!S23+' Game Data Avon Lima'!S40+' Game Data Avon Lima'!S57</f>
        <v>0</v>
      </c>
      <c r="J5" s="23">
        <f>' Game Data Avon Lima'!X6+' Game Data Avon Lima'!X23+' Game Data Avon Lima'!X40+' Game Data Avon Lima'!X57</f>
        <v>6</v>
      </c>
      <c r="K5" s="23">
        <f>' Game Data Avon Lima'!Y6+' Game Data Avon Lima'!Y23+' Game Data Avon Lima'!Y40+' Game Data Avon Lima'!Y57</f>
        <v>9</v>
      </c>
      <c r="L5" s="23">
        <f t="shared" si="1"/>
        <v>0.52900000000000003</v>
      </c>
      <c r="M5" s="23">
        <f t="shared" si="2"/>
        <v>0.52900000000000003</v>
      </c>
      <c r="N5" s="23">
        <f t="shared" si="3"/>
        <v>0.82399999999999995</v>
      </c>
      <c r="O5" s="23">
        <f t="shared" si="4"/>
        <v>1.353</v>
      </c>
    </row>
    <row r="6" spans="1:15" x14ac:dyDescent="0.25">
      <c r="A6" s="23"/>
      <c r="B6" s="23">
        <v>4</v>
      </c>
      <c r="C6" s="23">
        <f>' Game Data Avon Lima'!Q7+' Game Data Avon Lima'!Q24+' Game Data Avon Lima'!Q41+' Game Data Avon Lima'!Q58</f>
        <v>16</v>
      </c>
      <c r="D6" s="23">
        <f>' Game Data Avon Lima'!R7+' Game Data Avon Lima'!R24+' Game Data Avon Lima'!R41+' Game Data Avon Lima'!R58</f>
        <v>9</v>
      </c>
      <c r="E6" s="23">
        <f>' Game Data Avon Lima'!T7+' Game Data Avon Lima'!T24+' Game Data Avon Lima'!T41+' Game Data Avon Lima'!T58</f>
        <v>0</v>
      </c>
      <c r="F6" s="23">
        <f>' Game Data Avon Lima'!U7+' Game Data Avon Lima'!U24+' Game Data Avon Lima'!U41+' Game Data Avon Lima'!U58</f>
        <v>0</v>
      </c>
      <c r="G6" s="23">
        <f>' Game Data Avon Lima'!V7+' Game Data Avon Lima'!V24+' Game Data Avon Lima'!V41+' Game Data Avon Lima'!V58</f>
        <v>1</v>
      </c>
      <c r="H6" s="23">
        <f t="shared" si="0"/>
        <v>1</v>
      </c>
      <c r="I6" s="23">
        <f>' Game Data Avon Lima'!S7+' Game Data Avon Lima'!S24+' Game Data Avon Lima'!S41+' Game Data Avon Lima'!S58</f>
        <v>0</v>
      </c>
      <c r="J6" s="23">
        <f>' Game Data Avon Lima'!X7+' Game Data Avon Lima'!X24+' Game Data Avon Lima'!X41+' Game Data Avon Lima'!X58</f>
        <v>3</v>
      </c>
      <c r="K6" s="23">
        <f>' Game Data Avon Lima'!Y7+' Game Data Avon Lima'!Y24+' Game Data Avon Lima'!Y41+' Game Data Avon Lima'!Y58</f>
        <v>4</v>
      </c>
      <c r="L6" s="23">
        <f t="shared" si="1"/>
        <v>0.56299999999999994</v>
      </c>
      <c r="M6" s="23">
        <f t="shared" si="2"/>
        <v>0.56299999999999994</v>
      </c>
      <c r="N6" s="23">
        <f t="shared" si="3"/>
        <v>0.81299999999999994</v>
      </c>
      <c r="O6" s="23">
        <f t="shared" si="4"/>
        <v>1.3759999999999999</v>
      </c>
    </row>
    <row r="7" spans="1:15" x14ac:dyDescent="0.25">
      <c r="A7" s="23"/>
      <c r="B7" s="23">
        <v>5</v>
      </c>
      <c r="C7" s="23">
        <f>' Game Data Avon Lima'!Q8+' Game Data Avon Lima'!Q25+' Game Data Avon Lima'!Q42+' Game Data Avon Lima'!Q59</f>
        <v>16</v>
      </c>
      <c r="D7" s="23">
        <f>' Game Data Avon Lima'!R8+' Game Data Avon Lima'!R25+' Game Data Avon Lima'!R42+' Game Data Avon Lima'!R59</f>
        <v>5</v>
      </c>
      <c r="E7" s="23">
        <f>' Game Data Avon Lima'!T8+' Game Data Avon Lima'!T25+' Game Data Avon Lima'!T42+' Game Data Avon Lima'!T59</f>
        <v>1</v>
      </c>
      <c r="F7" s="23">
        <f>' Game Data Avon Lima'!U8+' Game Data Avon Lima'!U25+' Game Data Avon Lima'!U42+' Game Data Avon Lima'!U59</f>
        <v>0</v>
      </c>
      <c r="G7" s="23">
        <f>' Game Data Avon Lima'!V8+' Game Data Avon Lima'!V25+' Game Data Avon Lima'!V42+' Game Data Avon Lima'!V59</f>
        <v>2</v>
      </c>
      <c r="H7" s="23">
        <f t="shared" si="0"/>
        <v>3</v>
      </c>
      <c r="I7" s="23">
        <f>' Game Data Avon Lima'!S8+' Game Data Avon Lima'!S25+' Game Data Avon Lima'!S42+' Game Data Avon Lima'!S59</f>
        <v>0</v>
      </c>
      <c r="J7" s="23">
        <f>' Game Data Avon Lima'!X8+' Game Data Avon Lima'!X25+' Game Data Avon Lima'!X42+' Game Data Avon Lima'!X59</f>
        <v>3</v>
      </c>
      <c r="K7" s="23">
        <f>' Game Data Avon Lima'!Y8+' Game Data Avon Lima'!Y25+' Game Data Avon Lima'!Y42+' Game Data Avon Lima'!Y59</f>
        <v>5</v>
      </c>
      <c r="L7" s="23">
        <f t="shared" si="1"/>
        <v>0.313</v>
      </c>
      <c r="M7" s="23">
        <f t="shared" si="2"/>
        <v>0.313</v>
      </c>
      <c r="N7" s="23">
        <f t="shared" si="3"/>
        <v>0.93799999999999994</v>
      </c>
      <c r="O7" s="23">
        <f t="shared" si="4"/>
        <v>1.2509999999999999</v>
      </c>
    </row>
    <row r="8" spans="1:15" x14ac:dyDescent="0.25">
      <c r="A8" s="23"/>
      <c r="B8" s="23">
        <v>6</v>
      </c>
      <c r="C8" s="23">
        <f>' Game Data Avon Lima'!Q9+' Game Data Avon Lima'!Q26+' Game Data Avon Lima'!Q43+' Game Data Avon Lima'!Q60</f>
        <v>15</v>
      </c>
      <c r="D8" s="23">
        <f>' Game Data Avon Lima'!R9+' Game Data Avon Lima'!R26+' Game Data Avon Lima'!R43+' Game Data Avon Lima'!R60</f>
        <v>6</v>
      </c>
      <c r="E8" s="23">
        <f>' Game Data Avon Lima'!T9+' Game Data Avon Lima'!T26+' Game Data Avon Lima'!T43+' Game Data Avon Lima'!T60</f>
        <v>0</v>
      </c>
      <c r="F8" s="23">
        <f>' Game Data Avon Lima'!U9+' Game Data Avon Lima'!U26+' Game Data Avon Lima'!U43+' Game Data Avon Lima'!U60</f>
        <v>0</v>
      </c>
      <c r="G8" s="23">
        <f>' Game Data Avon Lima'!V9+' Game Data Avon Lima'!V26+' Game Data Avon Lima'!V43+' Game Data Avon Lima'!V60</f>
        <v>0</v>
      </c>
      <c r="H8" s="23">
        <f t="shared" si="0"/>
        <v>0</v>
      </c>
      <c r="I8" s="23">
        <f>' Game Data Avon Lima'!S9+' Game Data Avon Lima'!S26+' Game Data Avon Lima'!S43+' Game Data Avon Lima'!S60</f>
        <v>0</v>
      </c>
      <c r="J8" s="23">
        <f>' Game Data Avon Lima'!X9+' Game Data Avon Lima'!X26+' Game Data Avon Lima'!X43+' Game Data Avon Lima'!X60</f>
        <v>5</v>
      </c>
      <c r="K8" s="23">
        <f>' Game Data Avon Lima'!Y9+' Game Data Avon Lima'!Y26+' Game Data Avon Lima'!Y43+' Game Data Avon Lima'!Y60</f>
        <v>5</v>
      </c>
      <c r="L8" s="23">
        <f t="shared" si="1"/>
        <v>0.4</v>
      </c>
      <c r="M8" s="23">
        <f t="shared" si="2"/>
        <v>0.4</v>
      </c>
      <c r="N8" s="23">
        <f t="shared" si="3"/>
        <v>0.4</v>
      </c>
      <c r="O8" s="23">
        <f t="shared" si="4"/>
        <v>0.8</v>
      </c>
    </row>
    <row r="9" spans="1:15" x14ac:dyDescent="0.25">
      <c r="A9" s="23"/>
      <c r="B9" s="23">
        <v>7</v>
      </c>
      <c r="C9" s="23">
        <f>' Game Data Avon Lima'!Q10+' Game Data Avon Lima'!Q27+' Game Data Avon Lima'!Q44+' Game Data Avon Lima'!Q61</f>
        <v>14</v>
      </c>
      <c r="D9" s="23">
        <f>' Game Data Avon Lima'!R10+' Game Data Avon Lima'!R27+' Game Data Avon Lima'!R44+' Game Data Avon Lima'!R61</f>
        <v>8</v>
      </c>
      <c r="E9" s="23">
        <f>' Game Data Avon Lima'!T10+' Game Data Avon Lima'!T27+' Game Data Avon Lima'!T44+' Game Data Avon Lima'!T61</f>
        <v>1</v>
      </c>
      <c r="F9" s="23">
        <f>' Game Data Avon Lima'!U10+' Game Data Avon Lima'!U27+' Game Data Avon Lima'!U44+' Game Data Avon Lima'!U61</f>
        <v>1</v>
      </c>
      <c r="G9" s="23">
        <f>' Game Data Avon Lima'!V10+' Game Data Avon Lima'!V27+' Game Data Avon Lima'!V44+' Game Data Avon Lima'!V61</f>
        <v>0</v>
      </c>
      <c r="H9" s="23">
        <f t="shared" si="0"/>
        <v>2</v>
      </c>
      <c r="I9" s="23">
        <f>' Game Data Avon Lima'!S10+' Game Data Avon Lima'!S27+' Game Data Avon Lima'!S44+' Game Data Avon Lima'!S61</f>
        <v>1</v>
      </c>
      <c r="J9" s="23">
        <f>' Game Data Avon Lima'!X10+' Game Data Avon Lima'!X27+' Game Data Avon Lima'!X44+' Game Data Avon Lima'!X61</f>
        <v>5</v>
      </c>
      <c r="K9" s="23">
        <f>' Game Data Avon Lima'!Y10+' Game Data Avon Lima'!Y27+' Game Data Avon Lima'!Y44+' Game Data Avon Lima'!Y61</f>
        <v>3</v>
      </c>
      <c r="L9" s="23">
        <f t="shared" si="1"/>
        <v>0.57099999999999995</v>
      </c>
      <c r="M9" s="23">
        <f t="shared" si="2"/>
        <v>0.6</v>
      </c>
      <c r="N9" s="23">
        <f t="shared" si="3"/>
        <v>0.92900000000000005</v>
      </c>
      <c r="O9" s="23">
        <f t="shared" si="4"/>
        <v>1.5289999999999999</v>
      </c>
    </row>
    <row r="10" spans="1:15" x14ac:dyDescent="0.25">
      <c r="A10" s="23"/>
      <c r="B10" s="23">
        <v>8</v>
      </c>
      <c r="C10" s="23">
        <f>' Game Data Avon Lima'!Q11+' Game Data Avon Lima'!Q28+' Game Data Avon Lima'!Q45+' Game Data Avon Lima'!Q62</f>
        <v>14</v>
      </c>
      <c r="D10" s="23">
        <f>' Game Data Avon Lima'!R11+' Game Data Avon Lima'!R28+' Game Data Avon Lima'!R45+' Game Data Avon Lima'!R62</f>
        <v>9</v>
      </c>
      <c r="E10" s="23">
        <f>' Game Data Avon Lima'!T11+' Game Data Avon Lima'!T28+' Game Data Avon Lima'!T45+' Game Data Avon Lima'!T62</f>
        <v>2</v>
      </c>
      <c r="F10" s="23">
        <f>' Game Data Avon Lima'!U11+' Game Data Avon Lima'!U28+' Game Data Avon Lima'!U45+' Game Data Avon Lima'!U62</f>
        <v>0</v>
      </c>
      <c r="G10" s="23">
        <f>' Game Data Avon Lima'!V11+' Game Data Avon Lima'!V28+' Game Data Avon Lima'!V45+' Game Data Avon Lima'!V62</f>
        <v>0</v>
      </c>
      <c r="H10" s="23">
        <f t="shared" si="0"/>
        <v>2</v>
      </c>
      <c r="I10" s="23">
        <f>' Game Data Avon Lima'!S11+' Game Data Avon Lima'!S28+' Game Data Avon Lima'!S45+' Game Data Avon Lima'!S62</f>
        <v>0</v>
      </c>
      <c r="J10" s="23">
        <f>' Game Data Avon Lima'!X11+' Game Data Avon Lima'!X28+' Game Data Avon Lima'!X45+' Game Data Avon Lima'!X62</f>
        <v>4</v>
      </c>
      <c r="K10" s="23">
        <f>' Game Data Avon Lima'!Y11+' Game Data Avon Lima'!Y28+' Game Data Avon Lima'!Y45+' Game Data Avon Lima'!Y62</f>
        <v>4</v>
      </c>
      <c r="L10" s="23">
        <f t="shared" si="1"/>
        <v>0.64300000000000002</v>
      </c>
      <c r="M10" s="23">
        <f t="shared" si="2"/>
        <v>0.64300000000000002</v>
      </c>
      <c r="N10" s="23">
        <f t="shared" si="3"/>
        <v>0.92900000000000005</v>
      </c>
      <c r="O10" s="23">
        <f t="shared" si="4"/>
        <v>1.5720000000000001</v>
      </c>
    </row>
    <row r="11" spans="1:15" x14ac:dyDescent="0.25">
      <c r="A11" s="23"/>
      <c r="B11" s="23">
        <v>9</v>
      </c>
      <c r="C11" s="23">
        <f>' Game Data Avon Lima'!Q12+' Game Data Avon Lima'!Q29+' Game Data Avon Lima'!Q46+' Game Data Avon Lima'!Q63</f>
        <v>14</v>
      </c>
      <c r="D11" s="23">
        <f>' Game Data Avon Lima'!R12+' Game Data Avon Lima'!R29+' Game Data Avon Lima'!R46+' Game Data Avon Lima'!R63</f>
        <v>5</v>
      </c>
      <c r="E11" s="23">
        <f>' Game Data Avon Lima'!T12+' Game Data Avon Lima'!T29+' Game Data Avon Lima'!T46+' Game Data Avon Lima'!T63</f>
        <v>0</v>
      </c>
      <c r="F11" s="23">
        <f>' Game Data Avon Lima'!U12+' Game Data Avon Lima'!U29+' Game Data Avon Lima'!U46+' Game Data Avon Lima'!U63</f>
        <v>0</v>
      </c>
      <c r="G11" s="23">
        <f>' Game Data Avon Lima'!V12+' Game Data Avon Lima'!V29+' Game Data Avon Lima'!V46+' Game Data Avon Lima'!V63</f>
        <v>0</v>
      </c>
      <c r="H11" s="23">
        <f t="shared" si="0"/>
        <v>0</v>
      </c>
      <c r="I11" s="23">
        <f>' Game Data Avon Lima'!S12+' Game Data Avon Lima'!S29+' Game Data Avon Lima'!S46+' Game Data Avon Lima'!S63</f>
        <v>0</v>
      </c>
      <c r="J11" s="23">
        <f>' Game Data Avon Lima'!X12+' Game Data Avon Lima'!X29+' Game Data Avon Lima'!X46+' Game Data Avon Lima'!X63</f>
        <v>2</v>
      </c>
      <c r="K11" s="23">
        <f>' Game Data Avon Lima'!Y12+' Game Data Avon Lima'!Y29+' Game Data Avon Lima'!Y46+' Game Data Avon Lima'!Y63</f>
        <v>4</v>
      </c>
      <c r="L11" s="23">
        <f t="shared" si="1"/>
        <v>0.35699999999999998</v>
      </c>
      <c r="M11" s="23">
        <f t="shared" si="2"/>
        <v>0.35699999999999998</v>
      </c>
      <c r="N11" s="23">
        <f t="shared" si="3"/>
        <v>0.35699999999999998</v>
      </c>
      <c r="O11" s="23">
        <f t="shared" si="4"/>
        <v>0.71399999999999997</v>
      </c>
    </row>
    <row r="12" spans="1:15" x14ac:dyDescent="0.25">
      <c r="A12" s="23"/>
      <c r="B12" s="23">
        <v>10</v>
      </c>
      <c r="C12" s="23">
        <f>' Game Data Avon Lima'!Q13+' Game Data Avon Lima'!Q30+' Game Data Avon Lima'!Q47+' Game Data Avon Lima'!Q64</f>
        <v>13</v>
      </c>
      <c r="D12" s="23">
        <f>' Game Data Avon Lima'!R13+' Game Data Avon Lima'!R30+' Game Data Avon Lima'!R47+' Game Data Avon Lima'!R64</f>
        <v>8</v>
      </c>
      <c r="E12" s="23">
        <f>' Game Data Avon Lima'!T13+' Game Data Avon Lima'!T30+' Game Data Avon Lima'!T47+' Game Data Avon Lima'!T64</f>
        <v>1</v>
      </c>
      <c r="F12" s="23">
        <f>' Game Data Avon Lima'!U13+' Game Data Avon Lima'!U30+' Game Data Avon Lima'!U47+' Game Data Avon Lima'!U64</f>
        <v>0</v>
      </c>
      <c r="G12" s="23">
        <f>' Game Data Avon Lima'!V13+' Game Data Avon Lima'!V30+' Game Data Avon Lima'!V47+' Game Data Avon Lima'!V64</f>
        <v>0</v>
      </c>
      <c r="H12" s="23">
        <f t="shared" si="0"/>
        <v>1</v>
      </c>
      <c r="I12" s="23">
        <f>' Game Data Avon Lima'!S13+' Game Data Avon Lima'!S30+' Game Data Avon Lima'!S47+' Game Data Avon Lima'!S64</f>
        <v>0</v>
      </c>
      <c r="J12" s="23">
        <f>' Game Data Avon Lima'!X13+' Game Data Avon Lima'!X30+' Game Data Avon Lima'!X47+' Game Data Avon Lima'!X64</f>
        <v>4</v>
      </c>
      <c r="K12" s="23">
        <f>' Game Data Avon Lima'!Y13+' Game Data Avon Lima'!Y30+' Game Data Avon Lima'!Y47+' Game Data Avon Lima'!Y64</f>
        <v>3</v>
      </c>
      <c r="L12" s="23">
        <f t="shared" si="1"/>
        <v>0.61499999999999999</v>
      </c>
      <c r="M12" s="23">
        <f t="shared" si="2"/>
        <v>0.61499999999999999</v>
      </c>
      <c r="N12" s="23">
        <f t="shared" si="3"/>
        <v>0.76900000000000002</v>
      </c>
      <c r="O12" s="23">
        <f t="shared" si="4"/>
        <v>1.3839999999999999</v>
      </c>
    </row>
    <row r="13" spans="1:15" x14ac:dyDescent="0.25">
      <c r="A13" s="23"/>
      <c r="B13" s="23">
        <v>11</v>
      </c>
      <c r="C13" s="23">
        <f>' Game Data Avon Lima'!Q14+' Game Data Avon Lima'!Q31+' Game Data Avon Lima'!Q48+' Game Data Avon Lima'!Q65</f>
        <v>2</v>
      </c>
      <c r="D13" s="23">
        <f>' Game Data Avon Lima'!R14+' Game Data Avon Lima'!R31+' Game Data Avon Lima'!R48+' Game Data Avon Lima'!R65</f>
        <v>1</v>
      </c>
      <c r="E13" s="23">
        <f>' Game Data Avon Lima'!T14+' Game Data Avon Lima'!T31+' Game Data Avon Lima'!T48+' Game Data Avon Lima'!T65</f>
        <v>0</v>
      </c>
      <c r="F13" s="23">
        <f>' Game Data Avon Lima'!U14+' Game Data Avon Lima'!U31+' Game Data Avon Lima'!U48+' Game Data Avon Lima'!U65</f>
        <v>0</v>
      </c>
      <c r="G13" s="23">
        <f>' Game Data Avon Lima'!V14+' Game Data Avon Lima'!V31+' Game Data Avon Lima'!V48+' Game Data Avon Lima'!V65</f>
        <v>0</v>
      </c>
      <c r="H13" s="23">
        <f t="shared" si="0"/>
        <v>0</v>
      </c>
      <c r="I13" s="23">
        <f>' Game Data Avon Lima'!S14+' Game Data Avon Lima'!S31+' Game Data Avon Lima'!S48+' Game Data Avon Lima'!S65</f>
        <v>0</v>
      </c>
      <c r="J13" s="23">
        <f>' Game Data Avon Lima'!X14+' Game Data Avon Lima'!X31+' Game Data Avon Lima'!X48+' Game Data Avon Lima'!X65</f>
        <v>0</v>
      </c>
      <c r="K13" s="23">
        <f>' Game Data Avon Lima'!Y14+' Game Data Avon Lima'!Y31+' Game Data Avon Lima'!Y48+' Game Data Avon Lima'!Y65</f>
        <v>0</v>
      </c>
      <c r="L13" s="23">
        <f t="shared" si="1"/>
        <v>0.5</v>
      </c>
      <c r="M13" s="23">
        <f t="shared" si="2"/>
        <v>0.5</v>
      </c>
      <c r="N13" s="23">
        <f t="shared" si="3"/>
        <v>0.5</v>
      </c>
      <c r="O13" s="23">
        <f t="shared" si="4"/>
        <v>1</v>
      </c>
    </row>
    <row r="14" spans="1:15" x14ac:dyDescent="0.25">
      <c r="A14" s="23"/>
      <c r="B14" s="23">
        <v>12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x14ac:dyDescent="0.25">
      <c r="A15" s="23"/>
      <c r="B15" s="23">
        <v>13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x14ac:dyDescent="0.25">
      <c r="A16" s="24"/>
      <c r="B16" s="24" t="s">
        <v>115</v>
      </c>
      <c r="C16" s="24">
        <f>SUM(C3:C15)</f>
        <v>155</v>
      </c>
      <c r="D16" s="24">
        <f t="shared" ref="D16:F16" si="5">SUM(D3:D15)</f>
        <v>80</v>
      </c>
      <c r="E16" s="24">
        <f t="shared" si="5"/>
        <v>8</v>
      </c>
      <c r="F16" s="24">
        <f t="shared" si="5"/>
        <v>4</v>
      </c>
      <c r="G16" s="24">
        <f t="shared" ref="G16" si="6">SUM(G3:G15)</f>
        <v>4</v>
      </c>
      <c r="H16" s="24">
        <f t="shared" ref="H16:I16" si="7">SUM(H3:H15)</f>
        <v>16</v>
      </c>
      <c r="I16" s="24">
        <f t="shared" si="7"/>
        <v>1</v>
      </c>
      <c r="J16" s="24">
        <f t="shared" ref="J16" si="8">SUM(J3:J15)</f>
        <v>45</v>
      </c>
      <c r="K16" s="24">
        <f t="shared" ref="K16" si="9">SUM(K3:K15)</f>
        <v>45</v>
      </c>
      <c r="L16" s="24">
        <f>ROUND((D16/C16),3)</f>
        <v>0.51600000000000001</v>
      </c>
      <c r="M16" s="24">
        <f>ROUND(((I16+D16)/(I16+C16)),3)</f>
        <v>0.51900000000000002</v>
      </c>
      <c r="N16" s="24">
        <f t="shared" si="3"/>
        <v>0.8</v>
      </c>
      <c r="O16" s="24">
        <f t="shared" si="4"/>
        <v>1.319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30D8-AF74-4272-B3D3-EBB55042C500}">
  <dimension ref="A1:AJ18"/>
  <sheetViews>
    <sheetView tabSelected="1" zoomScaleNormal="100" zoomScaleSheetLayoutView="226" workbookViewId="0">
      <pane xSplit="1" topLeftCell="P1" activePane="topRight" state="frozen"/>
      <selection pane="topRight" activeCell="AB15" sqref="AB15"/>
    </sheetView>
  </sheetViews>
  <sheetFormatPr defaultRowHeight="15" x14ac:dyDescent="0.25"/>
  <cols>
    <col min="1" max="1" width="21" customWidth="1"/>
    <col min="2" max="2" width="16.7109375" customWidth="1"/>
    <col min="3" max="3" width="12.7109375" customWidth="1"/>
    <col min="4" max="4" width="9.28515625" customWidth="1"/>
    <col min="7" max="7" width="16.7109375" customWidth="1"/>
    <col min="8" max="8" width="12.7109375" customWidth="1"/>
    <col min="12" max="12" width="16.7109375" customWidth="1"/>
    <col min="13" max="13" width="12.7109375" customWidth="1"/>
    <col min="17" max="17" width="16.7109375" customWidth="1"/>
    <col min="18" max="18" width="12.7109375" customWidth="1"/>
  </cols>
  <sheetData>
    <row r="1" spans="1:36" x14ac:dyDescent="0.25">
      <c r="A1" s="58" t="s">
        <v>189</v>
      </c>
      <c r="B1" s="60" t="s">
        <v>195</v>
      </c>
      <c r="C1" s="60"/>
      <c r="D1" s="60"/>
      <c r="E1" s="60"/>
      <c r="F1" s="60"/>
      <c r="G1" s="60" t="s">
        <v>194</v>
      </c>
      <c r="H1" s="60"/>
      <c r="I1" s="60"/>
      <c r="J1" s="60"/>
      <c r="K1" s="60"/>
      <c r="L1" s="60" t="s">
        <v>196</v>
      </c>
      <c r="M1" s="60"/>
      <c r="N1" s="60"/>
      <c r="O1" s="60"/>
      <c r="P1" s="60"/>
      <c r="Q1" s="60" t="s">
        <v>198</v>
      </c>
      <c r="R1" s="60"/>
      <c r="S1" s="60"/>
      <c r="T1" s="60"/>
      <c r="U1" s="60"/>
      <c r="V1" s="58" t="s">
        <v>200</v>
      </c>
      <c r="W1" s="58"/>
      <c r="X1" s="58"/>
      <c r="Y1" s="58"/>
      <c r="Z1" s="58"/>
    </row>
    <row r="2" spans="1:36" ht="15" customHeight="1" x14ac:dyDescent="0.25">
      <c r="A2" s="58"/>
      <c r="B2" s="61" t="s">
        <v>190</v>
      </c>
      <c r="C2" s="61"/>
      <c r="D2" s="1" t="s">
        <v>174</v>
      </c>
      <c r="E2" s="1">
        <v>17</v>
      </c>
      <c r="F2" s="1">
        <v>17</v>
      </c>
      <c r="G2" s="61" t="s">
        <v>191</v>
      </c>
      <c r="H2" s="61"/>
      <c r="I2" s="1" t="s">
        <v>174</v>
      </c>
      <c r="J2" s="1">
        <v>4</v>
      </c>
      <c r="K2" s="1">
        <v>4</v>
      </c>
      <c r="L2" s="61" t="s">
        <v>193</v>
      </c>
      <c r="M2" s="61"/>
      <c r="N2" s="1" t="s">
        <v>174</v>
      </c>
      <c r="O2" s="1">
        <v>18</v>
      </c>
      <c r="P2" s="1">
        <v>18</v>
      </c>
      <c r="Q2" s="61" t="s">
        <v>197</v>
      </c>
      <c r="R2" s="61"/>
      <c r="S2" s="1" t="s">
        <v>174</v>
      </c>
      <c r="T2" s="1">
        <v>11</v>
      </c>
      <c r="U2" s="1">
        <v>11</v>
      </c>
      <c r="V2" s="58"/>
      <c r="W2" s="58"/>
      <c r="X2" s="58"/>
      <c r="Y2" s="58"/>
      <c r="Z2" s="58"/>
    </row>
    <row r="3" spans="1:36" x14ac:dyDescent="0.25">
      <c r="A3" s="58"/>
      <c r="B3" s="61"/>
      <c r="C3" s="61"/>
      <c r="D3" s="1" t="s">
        <v>192</v>
      </c>
      <c r="E3" s="1">
        <v>10</v>
      </c>
      <c r="F3" s="1">
        <v>2</v>
      </c>
      <c r="G3" s="61"/>
      <c r="H3" s="61"/>
      <c r="I3" s="1" t="s">
        <v>192</v>
      </c>
      <c r="J3" s="1">
        <v>6</v>
      </c>
      <c r="K3" s="1">
        <v>6</v>
      </c>
      <c r="L3" s="61"/>
      <c r="M3" s="61"/>
      <c r="N3" s="1" t="s">
        <v>192</v>
      </c>
      <c r="O3" s="1">
        <v>2</v>
      </c>
      <c r="P3" s="1">
        <v>2</v>
      </c>
      <c r="Q3" s="61"/>
      <c r="R3" s="61"/>
      <c r="S3" s="1" t="s">
        <v>192</v>
      </c>
      <c r="T3" s="1">
        <v>24</v>
      </c>
      <c r="U3" s="1">
        <v>24</v>
      </c>
      <c r="V3" s="58"/>
      <c r="W3" s="58"/>
      <c r="X3" s="58"/>
      <c r="Y3" s="58"/>
      <c r="Z3" s="58"/>
    </row>
    <row r="4" spans="1:36" x14ac:dyDescent="0.25">
      <c r="A4" s="1" t="s">
        <v>176</v>
      </c>
      <c r="B4" s="1" t="s">
        <v>62</v>
      </c>
      <c r="C4" s="1" t="s">
        <v>172</v>
      </c>
      <c r="D4" s="1" t="s">
        <v>65</v>
      </c>
      <c r="E4" s="1" t="s">
        <v>58</v>
      </c>
      <c r="F4" s="1" t="s">
        <v>173</v>
      </c>
      <c r="G4" s="1" t="s">
        <v>62</v>
      </c>
      <c r="H4" s="1" t="s">
        <v>172</v>
      </c>
      <c r="I4" s="1" t="s">
        <v>65</v>
      </c>
      <c r="J4" s="1" t="s">
        <v>58</v>
      </c>
      <c r="K4" s="1" t="s">
        <v>173</v>
      </c>
      <c r="L4" s="1" t="s">
        <v>62</v>
      </c>
      <c r="M4" s="1" t="s">
        <v>172</v>
      </c>
      <c r="N4" s="1" t="s">
        <v>65</v>
      </c>
      <c r="O4" s="1" t="s">
        <v>58</v>
      </c>
      <c r="P4" s="1" t="s">
        <v>173</v>
      </c>
      <c r="Q4" s="1" t="s">
        <v>62</v>
      </c>
      <c r="R4" s="1" t="s">
        <v>172</v>
      </c>
      <c r="S4" s="1" t="s">
        <v>65</v>
      </c>
      <c r="T4" s="1" t="s">
        <v>58</v>
      </c>
      <c r="U4" s="1" t="s">
        <v>173</v>
      </c>
      <c r="V4" s="1" t="s">
        <v>172</v>
      </c>
      <c r="W4" s="1" t="s">
        <v>65</v>
      </c>
      <c r="X4" s="1" t="s">
        <v>58</v>
      </c>
      <c r="Y4" s="1" t="s">
        <v>173</v>
      </c>
      <c r="Z4" s="1" t="s">
        <v>100</v>
      </c>
    </row>
    <row r="5" spans="1:36" x14ac:dyDescent="0.25">
      <c r="A5" s="2" t="s">
        <v>177</v>
      </c>
      <c r="B5" s="41" t="s">
        <v>175</v>
      </c>
      <c r="C5" s="42">
        <v>0</v>
      </c>
      <c r="D5" s="42">
        <v>0</v>
      </c>
      <c r="E5" s="42">
        <v>0</v>
      </c>
      <c r="F5" s="42">
        <v>0</v>
      </c>
      <c r="G5" s="41" t="s">
        <v>175</v>
      </c>
      <c r="H5" s="42">
        <v>0</v>
      </c>
      <c r="I5" s="42">
        <v>0</v>
      </c>
      <c r="J5" s="42">
        <v>0</v>
      </c>
      <c r="K5" s="42">
        <v>0</v>
      </c>
      <c r="L5" s="41" t="s">
        <v>98</v>
      </c>
      <c r="M5" s="42">
        <v>4</v>
      </c>
      <c r="N5" s="42">
        <v>3</v>
      </c>
      <c r="O5" s="42">
        <v>4</v>
      </c>
      <c r="P5" s="42">
        <v>0</v>
      </c>
      <c r="Q5" s="41" t="s">
        <v>98</v>
      </c>
      <c r="R5" s="42">
        <v>4</v>
      </c>
      <c r="S5" s="42">
        <v>1</v>
      </c>
      <c r="T5" s="42">
        <v>1</v>
      </c>
      <c r="U5" s="42">
        <v>0</v>
      </c>
      <c r="V5" s="45">
        <f>C5+H5+M5+R5</f>
        <v>8</v>
      </c>
      <c r="W5" s="45">
        <f t="shared" ref="W5:Y16" si="0">D5+I5+N5+S5</f>
        <v>4</v>
      </c>
      <c r="X5" s="45">
        <f t="shared" si="0"/>
        <v>5</v>
      </c>
      <c r="Y5" s="45">
        <f t="shared" si="0"/>
        <v>0</v>
      </c>
      <c r="Z5" s="45">
        <f>ROUND((X5/V5),3)</f>
        <v>0.625</v>
      </c>
    </row>
    <row r="6" spans="1:36" x14ac:dyDescent="0.25">
      <c r="A6" s="2" t="s">
        <v>178</v>
      </c>
      <c r="B6" s="41" t="s">
        <v>13</v>
      </c>
      <c r="C6" s="42">
        <v>4</v>
      </c>
      <c r="D6" s="42">
        <v>2</v>
      </c>
      <c r="E6" s="42">
        <v>3</v>
      </c>
      <c r="F6" s="42">
        <v>0</v>
      </c>
      <c r="G6" s="41" t="s">
        <v>13</v>
      </c>
      <c r="H6" s="42">
        <v>3</v>
      </c>
      <c r="I6" s="42">
        <v>1</v>
      </c>
      <c r="J6" s="42">
        <v>2</v>
      </c>
      <c r="K6" s="42">
        <v>0</v>
      </c>
      <c r="L6" s="41" t="s">
        <v>13</v>
      </c>
      <c r="M6" s="42">
        <v>4</v>
      </c>
      <c r="N6" s="42">
        <v>1</v>
      </c>
      <c r="O6" s="42">
        <v>3</v>
      </c>
      <c r="P6" s="42">
        <v>0</v>
      </c>
      <c r="Q6" s="41" t="s">
        <v>13</v>
      </c>
      <c r="R6" s="42">
        <v>4</v>
      </c>
      <c r="S6" s="42">
        <v>1</v>
      </c>
      <c r="T6" s="42">
        <v>3</v>
      </c>
      <c r="U6" s="42">
        <v>0</v>
      </c>
      <c r="V6" s="45">
        <f t="shared" ref="V6:V16" si="1">C6+H6+M6+R6</f>
        <v>15</v>
      </c>
      <c r="W6" s="45">
        <f t="shared" si="0"/>
        <v>5</v>
      </c>
      <c r="X6" s="45">
        <f t="shared" si="0"/>
        <v>11</v>
      </c>
      <c r="Y6" s="45">
        <f t="shared" si="0"/>
        <v>0</v>
      </c>
      <c r="Z6" s="45">
        <f t="shared" ref="Z6:Z16" si="2">ROUND((X6/V6),3)</f>
        <v>0.73299999999999998</v>
      </c>
    </row>
    <row r="7" spans="1:36" x14ac:dyDescent="0.25">
      <c r="A7" s="2" t="s">
        <v>179</v>
      </c>
      <c r="B7" s="41" t="s">
        <v>6</v>
      </c>
      <c r="C7" s="42">
        <v>5</v>
      </c>
      <c r="D7" s="42">
        <v>2</v>
      </c>
      <c r="E7" s="42">
        <v>4</v>
      </c>
      <c r="F7" s="42">
        <v>0</v>
      </c>
      <c r="G7" s="41" t="s">
        <v>6</v>
      </c>
      <c r="H7" s="42">
        <v>3</v>
      </c>
      <c r="I7" s="42">
        <v>1</v>
      </c>
      <c r="J7" s="42">
        <v>3</v>
      </c>
      <c r="K7" s="42">
        <v>0</v>
      </c>
      <c r="L7" s="41" t="s">
        <v>6</v>
      </c>
      <c r="M7" s="42">
        <v>4</v>
      </c>
      <c r="N7" s="42">
        <v>2</v>
      </c>
      <c r="O7" s="42">
        <v>3</v>
      </c>
      <c r="P7" s="42">
        <v>0</v>
      </c>
      <c r="Q7" s="41" t="s">
        <v>6</v>
      </c>
      <c r="R7" s="42">
        <v>4</v>
      </c>
      <c r="S7" s="42">
        <v>1</v>
      </c>
      <c r="T7" s="42">
        <v>3</v>
      </c>
      <c r="U7" s="42">
        <v>0</v>
      </c>
      <c r="V7" s="45">
        <f t="shared" si="1"/>
        <v>16</v>
      </c>
      <c r="W7" s="45">
        <f t="shared" si="0"/>
        <v>6</v>
      </c>
      <c r="X7" s="45">
        <f t="shared" si="0"/>
        <v>13</v>
      </c>
      <c r="Y7" s="45">
        <f t="shared" si="0"/>
        <v>0</v>
      </c>
      <c r="Z7" s="45">
        <f t="shared" si="2"/>
        <v>0.81299999999999994</v>
      </c>
    </row>
    <row r="8" spans="1:36" x14ac:dyDescent="0.25">
      <c r="A8" s="2" t="s">
        <v>180</v>
      </c>
      <c r="B8" s="41" t="s">
        <v>73</v>
      </c>
      <c r="C8" s="42">
        <v>5</v>
      </c>
      <c r="D8" s="42">
        <v>3</v>
      </c>
      <c r="E8" s="42">
        <v>3</v>
      </c>
      <c r="F8" s="42">
        <v>0</v>
      </c>
      <c r="G8" s="41" t="s">
        <v>73</v>
      </c>
      <c r="H8" s="42">
        <v>4</v>
      </c>
      <c r="I8" s="42">
        <v>0</v>
      </c>
      <c r="J8" s="42">
        <v>1</v>
      </c>
      <c r="K8" s="42">
        <v>0</v>
      </c>
      <c r="L8" s="41" t="s">
        <v>73</v>
      </c>
      <c r="M8" s="42">
        <v>4</v>
      </c>
      <c r="N8" s="42">
        <v>2</v>
      </c>
      <c r="O8" s="42">
        <v>2</v>
      </c>
      <c r="P8" s="42">
        <v>0</v>
      </c>
      <c r="Q8" s="41" t="s">
        <v>73</v>
      </c>
      <c r="R8" s="42">
        <v>4</v>
      </c>
      <c r="S8" s="42">
        <v>1</v>
      </c>
      <c r="T8" s="42">
        <v>2</v>
      </c>
      <c r="U8" s="42">
        <v>0</v>
      </c>
      <c r="V8" s="45">
        <f t="shared" si="1"/>
        <v>17</v>
      </c>
      <c r="W8" s="45">
        <f t="shared" si="0"/>
        <v>6</v>
      </c>
      <c r="X8" s="45">
        <f t="shared" si="0"/>
        <v>8</v>
      </c>
      <c r="Y8" s="45">
        <f t="shared" si="0"/>
        <v>0</v>
      </c>
      <c r="Z8" s="45">
        <f t="shared" si="2"/>
        <v>0.47099999999999997</v>
      </c>
    </row>
    <row r="9" spans="1:36" x14ac:dyDescent="0.25">
      <c r="A9" s="2" t="s">
        <v>181</v>
      </c>
      <c r="B9" s="41" t="s">
        <v>49</v>
      </c>
      <c r="C9" s="42">
        <v>5</v>
      </c>
      <c r="D9" s="42">
        <v>0</v>
      </c>
      <c r="E9" s="42">
        <v>0</v>
      </c>
      <c r="F9" s="42">
        <v>0</v>
      </c>
      <c r="G9" s="41" t="s">
        <v>19</v>
      </c>
      <c r="H9" s="42">
        <v>3</v>
      </c>
      <c r="I9" s="42">
        <v>1</v>
      </c>
      <c r="J9" s="42">
        <v>1</v>
      </c>
      <c r="K9" s="42">
        <v>0</v>
      </c>
      <c r="L9" s="41" t="s">
        <v>97</v>
      </c>
      <c r="M9" s="42">
        <v>3</v>
      </c>
      <c r="N9" s="42">
        <v>2</v>
      </c>
      <c r="O9" s="42">
        <v>3</v>
      </c>
      <c r="P9" s="42">
        <v>0</v>
      </c>
      <c r="Q9" s="41" t="s">
        <v>175</v>
      </c>
      <c r="R9" s="42">
        <v>0</v>
      </c>
      <c r="S9" s="42">
        <v>0</v>
      </c>
      <c r="T9" s="42">
        <v>0</v>
      </c>
      <c r="U9" s="42">
        <v>0</v>
      </c>
      <c r="V9" s="45">
        <f t="shared" si="1"/>
        <v>11</v>
      </c>
      <c r="W9" s="45">
        <f t="shared" si="0"/>
        <v>3</v>
      </c>
      <c r="X9" s="45">
        <f t="shared" si="0"/>
        <v>4</v>
      </c>
      <c r="Y9" s="45">
        <f t="shared" si="0"/>
        <v>0</v>
      </c>
      <c r="Z9" s="45">
        <f t="shared" si="2"/>
        <v>0.36399999999999999</v>
      </c>
    </row>
    <row r="10" spans="1:36" x14ac:dyDescent="0.25">
      <c r="A10" s="2" t="s">
        <v>182</v>
      </c>
      <c r="B10" s="41" t="s">
        <v>19</v>
      </c>
      <c r="C10" s="42">
        <v>4</v>
      </c>
      <c r="D10" s="42">
        <v>3</v>
      </c>
      <c r="E10" s="42">
        <v>4</v>
      </c>
      <c r="F10" s="42">
        <v>1</v>
      </c>
      <c r="G10" s="41" t="s">
        <v>32</v>
      </c>
      <c r="H10" s="42">
        <v>3</v>
      </c>
      <c r="I10" s="42">
        <v>1</v>
      </c>
      <c r="J10" s="42">
        <v>1</v>
      </c>
      <c r="K10" s="42">
        <v>0</v>
      </c>
      <c r="L10" s="41" t="s">
        <v>19</v>
      </c>
      <c r="M10" s="42">
        <v>3</v>
      </c>
      <c r="N10" s="42">
        <v>2</v>
      </c>
      <c r="O10" s="42">
        <v>3</v>
      </c>
      <c r="P10" s="42">
        <v>0</v>
      </c>
      <c r="Q10" s="41" t="s">
        <v>19</v>
      </c>
      <c r="R10" s="42">
        <v>4</v>
      </c>
      <c r="S10" s="42">
        <v>2</v>
      </c>
      <c r="T10" s="42">
        <v>2</v>
      </c>
      <c r="U10" s="42">
        <v>0</v>
      </c>
      <c r="V10" s="45">
        <f t="shared" si="1"/>
        <v>14</v>
      </c>
      <c r="W10" s="45">
        <f t="shared" si="0"/>
        <v>8</v>
      </c>
      <c r="X10" s="45">
        <f t="shared" si="0"/>
        <v>10</v>
      </c>
      <c r="Y10" s="45">
        <f t="shared" si="0"/>
        <v>1</v>
      </c>
      <c r="Z10" s="45">
        <f t="shared" si="2"/>
        <v>0.71399999999999997</v>
      </c>
    </row>
    <row r="11" spans="1:36" x14ac:dyDescent="0.25">
      <c r="A11" s="2" t="s">
        <v>183</v>
      </c>
      <c r="B11" s="41" t="s">
        <v>10</v>
      </c>
      <c r="C11" s="42">
        <v>4</v>
      </c>
      <c r="D11" s="42">
        <v>0</v>
      </c>
      <c r="E11" s="42">
        <v>0</v>
      </c>
      <c r="F11" s="42">
        <v>1</v>
      </c>
      <c r="G11" s="41" t="s">
        <v>10</v>
      </c>
      <c r="H11" s="42">
        <v>3</v>
      </c>
      <c r="I11" s="42">
        <v>0</v>
      </c>
      <c r="J11" s="42">
        <v>0</v>
      </c>
      <c r="K11" s="42">
        <v>0</v>
      </c>
      <c r="L11" s="41" t="s">
        <v>10</v>
      </c>
      <c r="M11" s="42">
        <v>3</v>
      </c>
      <c r="N11" s="42">
        <v>1</v>
      </c>
      <c r="O11" s="42">
        <v>1</v>
      </c>
      <c r="P11" s="42">
        <v>0</v>
      </c>
      <c r="Q11" s="41" t="s">
        <v>10</v>
      </c>
      <c r="R11" s="42">
        <v>3</v>
      </c>
      <c r="S11" s="42">
        <v>0</v>
      </c>
      <c r="T11" s="42">
        <v>0</v>
      </c>
      <c r="U11" s="42">
        <v>1</v>
      </c>
      <c r="V11" s="45">
        <f t="shared" si="1"/>
        <v>13</v>
      </c>
      <c r="W11" s="45">
        <f t="shared" si="0"/>
        <v>1</v>
      </c>
      <c r="X11" s="45">
        <f t="shared" si="0"/>
        <v>1</v>
      </c>
      <c r="Y11" s="45">
        <f t="shared" si="0"/>
        <v>2</v>
      </c>
      <c r="Z11" s="45">
        <f t="shared" si="2"/>
        <v>7.6999999999999999E-2</v>
      </c>
    </row>
    <row r="12" spans="1:36" x14ac:dyDescent="0.25">
      <c r="A12" s="2" t="s">
        <v>184</v>
      </c>
      <c r="B12" s="41" t="s">
        <v>188</v>
      </c>
      <c r="C12" s="42">
        <v>5</v>
      </c>
      <c r="D12" s="42">
        <v>2</v>
      </c>
      <c r="E12" s="42">
        <v>3</v>
      </c>
      <c r="F12" s="42">
        <v>0</v>
      </c>
      <c r="G12" s="41" t="s">
        <v>188</v>
      </c>
      <c r="H12" s="42">
        <v>3</v>
      </c>
      <c r="I12" s="42">
        <v>0</v>
      </c>
      <c r="J12" s="42">
        <v>2</v>
      </c>
      <c r="K12" s="42">
        <v>0</v>
      </c>
      <c r="L12" s="41" t="s">
        <v>188</v>
      </c>
      <c r="M12" s="42">
        <v>3</v>
      </c>
      <c r="N12" s="42">
        <v>1</v>
      </c>
      <c r="O12" s="42">
        <v>1</v>
      </c>
      <c r="P12" s="42">
        <v>0</v>
      </c>
      <c r="Q12" s="41" t="s">
        <v>188</v>
      </c>
      <c r="R12" s="42">
        <v>4</v>
      </c>
      <c r="S12" s="42">
        <v>3</v>
      </c>
      <c r="T12" s="42">
        <v>4</v>
      </c>
      <c r="U12" s="42">
        <v>0</v>
      </c>
      <c r="V12" s="45">
        <f t="shared" si="1"/>
        <v>15</v>
      </c>
      <c r="W12" s="45">
        <f t="shared" si="0"/>
        <v>6</v>
      </c>
      <c r="X12" s="45">
        <f t="shared" si="0"/>
        <v>10</v>
      </c>
      <c r="Y12" s="45">
        <f t="shared" si="0"/>
        <v>0</v>
      </c>
      <c r="Z12" s="45">
        <f t="shared" si="2"/>
        <v>0.66700000000000004</v>
      </c>
      <c r="AJ12" t="s">
        <v>203</v>
      </c>
    </row>
    <row r="13" spans="1:36" x14ac:dyDescent="0.25">
      <c r="A13" s="2" t="s">
        <v>185</v>
      </c>
      <c r="B13" s="41" t="s">
        <v>9</v>
      </c>
      <c r="C13" s="42">
        <v>4</v>
      </c>
      <c r="D13" s="42">
        <v>2</v>
      </c>
      <c r="E13" s="42">
        <v>3</v>
      </c>
      <c r="F13" s="42">
        <v>0</v>
      </c>
      <c r="G13" s="41" t="s">
        <v>9</v>
      </c>
      <c r="H13" s="42">
        <v>3</v>
      </c>
      <c r="I13" s="42">
        <v>0</v>
      </c>
      <c r="J13" s="42">
        <v>0</v>
      </c>
      <c r="K13" s="42">
        <v>0</v>
      </c>
      <c r="L13" s="41" t="s">
        <v>9</v>
      </c>
      <c r="M13" s="42">
        <v>3</v>
      </c>
      <c r="N13" s="42">
        <v>1</v>
      </c>
      <c r="O13" s="42">
        <v>3</v>
      </c>
      <c r="P13" s="42">
        <v>0</v>
      </c>
      <c r="Q13" s="41" t="s">
        <v>9</v>
      </c>
      <c r="R13" s="42">
        <v>4</v>
      </c>
      <c r="S13" s="42">
        <v>1</v>
      </c>
      <c r="T13" s="42">
        <v>3</v>
      </c>
      <c r="U13" s="42">
        <v>0</v>
      </c>
      <c r="V13" s="45">
        <f t="shared" si="1"/>
        <v>14</v>
      </c>
      <c r="W13" s="45">
        <f t="shared" si="0"/>
        <v>4</v>
      </c>
      <c r="X13" s="45">
        <f t="shared" si="0"/>
        <v>9</v>
      </c>
      <c r="Y13" s="45">
        <f t="shared" si="0"/>
        <v>0</v>
      </c>
      <c r="Z13" s="45">
        <f t="shared" si="2"/>
        <v>0.64300000000000002</v>
      </c>
    </row>
    <row r="14" spans="1:36" x14ac:dyDescent="0.25">
      <c r="A14" s="2" t="s">
        <v>186</v>
      </c>
      <c r="B14" s="41" t="s">
        <v>32</v>
      </c>
      <c r="C14" s="42">
        <v>4</v>
      </c>
      <c r="D14" s="42">
        <v>2</v>
      </c>
      <c r="E14" s="42">
        <v>2</v>
      </c>
      <c r="F14" s="42">
        <v>0</v>
      </c>
      <c r="G14" s="41" t="s">
        <v>49</v>
      </c>
      <c r="H14" s="42">
        <v>3</v>
      </c>
      <c r="I14" s="42">
        <v>0</v>
      </c>
      <c r="J14" s="42">
        <v>2</v>
      </c>
      <c r="K14" s="42">
        <v>0</v>
      </c>
      <c r="L14" s="41" t="s">
        <v>49</v>
      </c>
      <c r="M14" s="42">
        <v>3</v>
      </c>
      <c r="N14" s="42">
        <v>2</v>
      </c>
      <c r="O14" s="42">
        <v>2</v>
      </c>
      <c r="P14" s="42">
        <v>0</v>
      </c>
      <c r="Q14" s="41" t="s">
        <v>49</v>
      </c>
      <c r="R14" s="42">
        <v>4</v>
      </c>
      <c r="S14" s="42">
        <v>0</v>
      </c>
      <c r="T14" s="42">
        <v>3</v>
      </c>
      <c r="U14" s="42">
        <v>0</v>
      </c>
      <c r="V14" s="45">
        <f t="shared" si="1"/>
        <v>14</v>
      </c>
      <c r="W14" s="45">
        <f t="shared" si="0"/>
        <v>4</v>
      </c>
      <c r="X14" s="45">
        <f t="shared" si="0"/>
        <v>9</v>
      </c>
      <c r="Y14" s="45">
        <f t="shared" si="0"/>
        <v>0</v>
      </c>
      <c r="Z14" s="45">
        <f t="shared" si="2"/>
        <v>0.64300000000000002</v>
      </c>
    </row>
    <row r="15" spans="1:36" x14ac:dyDescent="0.25">
      <c r="A15" s="2" t="s">
        <v>187</v>
      </c>
      <c r="B15" s="41" t="s">
        <v>98</v>
      </c>
      <c r="C15" s="42">
        <v>5</v>
      </c>
      <c r="D15" s="42">
        <v>1</v>
      </c>
      <c r="E15" s="42">
        <v>2</v>
      </c>
      <c r="F15" s="42">
        <v>0</v>
      </c>
      <c r="G15" s="41" t="s">
        <v>98</v>
      </c>
      <c r="H15" s="42">
        <v>3</v>
      </c>
      <c r="I15" s="42">
        <v>0</v>
      </c>
      <c r="J15" s="42">
        <v>0</v>
      </c>
      <c r="K15" s="42">
        <v>0</v>
      </c>
      <c r="L15" s="41" t="s">
        <v>32</v>
      </c>
      <c r="M15" s="42">
        <v>3</v>
      </c>
      <c r="N15" s="42">
        <v>1</v>
      </c>
      <c r="O15" s="42">
        <v>2</v>
      </c>
      <c r="P15" s="42">
        <v>0</v>
      </c>
      <c r="Q15" s="41" t="s">
        <v>32</v>
      </c>
      <c r="R15" s="42">
        <v>4</v>
      </c>
      <c r="S15" s="42">
        <v>1</v>
      </c>
      <c r="T15" s="42">
        <v>1</v>
      </c>
      <c r="U15" s="42"/>
      <c r="V15" s="45">
        <f t="shared" si="1"/>
        <v>15</v>
      </c>
      <c r="W15" s="45">
        <f t="shared" si="0"/>
        <v>3</v>
      </c>
      <c r="X15" s="45">
        <f t="shared" si="0"/>
        <v>5</v>
      </c>
      <c r="Y15" s="45">
        <f t="shared" si="0"/>
        <v>0</v>
      </c>
      <c r="Z15" s="45">
        <f t="shared" si="2"/>
        <v>0.33300000000000002</v>
      </c>
    </row>
    <row r="16" spans="1:36" x14ac:dyDescent="0.25">
      <c r="A16" s="2" t="s">
        <v>199</v>
      </c>
      <c r="B16" s="41" t="s">
        <v>175</v>
      </c>
      <c r="C16" s="42">
        <v>0</v>
      </c>
      <c r="D16" s="42">
        <v>0</v>
      </c>
      <c r="E16" s="42">
        <v>0</v>
      </c>
      <c r="F16" s="42">
        <v>0</v>
      </c>
      <c r="G16" s="41" t="s">
        <v>175</v>
      </c>
      <c r="H16" s="42">
        <v>0</v>
      </c>
      <c r="I16" s="42">
        <v>0</v>
      </c>
      <c r="J16" s="42">
        <v>0</v>
      </c>
      <c r="K16" s="42">
        <v>0</v>
      </c>
      <c r="L16" s="41" t="s">
        <v>175</v>
      </c>
      <c r="M16" s="42">
        <v>0</v>
      </c>
      <c r="N16" s="42">
        <v>0</v>
      </c>
      <c r="O16" s="42">
        <v>0</v>
      </c>
      <c r="P16" s="42">
        <v>0</v>
      </c>
      <c r="Q16" s="41" t="s">
        <v>97</v>
      </c>
      <c r="R16" s="42">
        <v>3</v>
      </c>
      <c r="S16" s="42">
        <v>0</v>
      </c>
      <c r="T16" s="42">
        <v>1</v>
      </c>
      <c r="U16" s="42">
        <v>0</v>
      </c>
      <c r="V16" s="45">
        <f t="shared" si="1"/>
        <v>3</v>
      </c>
      <c r="W16" s="45">
        <f t="shared" si="0"/>
        <v>0</v>
      </c>
      <c r="X16" s="45">
        <f t="shared" si="0"/>
        <v>1</v>
      </c>
      <c r="Y16" s="45">
        <f t="shared" si="0"/>
        <v>0</v>
      </c>
      <c r="Z16" s="45">
        <f t="shared" si="2"/>
        <v>0.33300000000000002</v>
      </c>
    </row>
    <row r="17" spans="1:26" x14ac:dyDescent="0.25">
      <c r="A17" s="59" t="s">
        <v>202</v>
      </c>
      <c r="B17" s="44" t="s">
        <v>201</v>
      </c>
      <c r="C17" s="29" t="s">
        <v>172</v>
      </c>
      <c r="D17" s="29" t="s">
        <v>65</v>
      </c>
      <c r="E17" s="29" t="s">
        <v>58</v>
      </c>
      <c r="F17" s="29" t="s">
        <v>173</v>
      </c>
      <c r="G17" s="44" t="s">
        <v>201</v>
      </c>
      <c r="H17" s="29" t="s">
        <v>172</v>
      </c>
      <c r="I17" s="29" t="s">
        <v>65</v>
      </c>
      <c r="J17" s="29" t="s">
        <v>58</v>
      </c>
      <c r="K17" s="29" t="s">
        <v>173</v>
      </c>
      <c r="L17" s="44" t="s">
        <v>201</v>
      </c>
      <c r="M17" s="29" t="s">
        <v>172</v>
      </c>
      <c r="N17" s="29" t="s">
        <v>65</v>
      </c>
      <c r="O17" s="29" t="s">
        <v>58</v>
      </c>
      <c r="P17" s="29" t="s">
        <v>173</v>
      </c>
      <c r="Q17" s="44" t="s">
        <v>201</v>
      </c>
      <c r="R17" s="29" t="s">
        <v>172</v>
      </c>
      <c r="S17" s="29" t="s">
        <v>65</v>
      </c>
      <c r="T17" s="29" t="s">
        <v>58</v>
      </c>
      <c r="U17" s="29" t="s">
        <v>173</v>
      </c>
      <c r="V17" s="29" t="s">
        <v>172</v>
      </c>
      <c r="W17" s="29" t="s">
        <v>65</v>
      </c>
      <c r="X17" s="29" t="s">
        <v>58</v>
      </c>
      <c r="Y17" s="29" t="s">
        <v>173</v>
      </c>
      <c r="Z17" s="29" t="s">
        <v>100</v>
      </c>
    </row>
    <row r="18" spans="1:26" x14ac:dyDescent="0.25">
      <c r="A18" s="59"/>
      <c r="B18" s="44">
        <f>ROUND((E18/C18),3)</f>
        <v>0.53300000000000003</v>
      </c>
      <c r="C18" s="43">
        <f>SUM(C5:C15)</f>
        <v>45</v>
      </c>
      <c r="D18" s="43">
        <f>SUM(D5:D15)</f>
        <v>17</v>
      </c>
      <c r="E18" s="46">
        <f>SUM(E5:E15)</f>
        <v>24</v>
      </c>
      <c r="F18" s="46">
        <f>SUM(F5:F15)</f>
        <v>2</v>
      </c>
      <c r="G18" s="44">
        <f>ROUND((J18/H18),3)</f>
        <v>0.38700000000000001</v>
      </c>
      <c r="H18" s="46">
        <f>SUM(H5:H15)</f>
        <v>31</v>
      </c>
      <c r="I18" s="46">
        <f>SUM(I5:I15)</f>
        <v>4</v>
      </c>
      <c r="J18" s="46">
        <f>SUM(J5:J15)</f>
        <v>12</v>
      </c>
      <c r="K18" s="46">
        <f>SUM(K5:K15)</f>
        <v>0</v>
      </c>
      <c r="L18" s="44">
        <f>ROUND((O18/M18),3)</f>
        <v>0.73</v>
      </c>
      <c r="M18" s="46">
        <f>SUM(M5:M15)</f>
        <v>37</v>
      </c>
      <c r="N18" s="46">
        <f>SUM(N5:N15)</f>
        <v>18</v>
      </c>
      <c r="O18" s="46">
        <f>SUM(O5:O15)</f>
        <v>27</v>
      </c>
      <c r="P18" s="46">
        <f>SUM(P5:P15)</f>
        <v>0</v>
      </c>
      <c r="Q18" s="44">
        <f>ROUND((T18/R18),3)</f>
        <v>0.56399999999999995</v>
      </c>
      <c r="R18" s="46">
        <f t="shared" ref="R18:Y18" si="3">SUM(R5:R15)</f>
        <v>39</v>
      </c>
      <c r="S18" s="46">
        <f t="shared" si="3"/>
        <v>11</v>
      </c>
      <c r="T18" s="46">
        <f t="shared" si="3"/>
        <v>22</v>
      </c>
      <c r="U18" s="46">
        <f t="shared" si="3"/>
        <v>1</v>
      </c>
      <c r="V18" s="46">
        <f t="shared" si="3"/>
        <v>152</v>
      </c>
      <c r="W18" s="46">
        <f t="shared" si="3"/>
        <v>50</v>
      </c>
      <c r="X18" s="46">
        <f t="shared" si="3"/>
        <v>85</v>
      </c>
      <c r="Y18" s="46">
        <f t="shared" si="3"/>
        <v>3</v>
      </c>
      <c r="Z18" s="46">
        <f>ROUND((X18/V18),3)</f>
        <v>0.55900000000000005</v>
      </c>
    </row>
  </sheetData>
  <mergeCells count="11">
    <mergeCell ref="V1:Z3"/>
    <mergeCell ref="A17:A18"/>
    <mergeCell ref="Q1:U1"/>
    <mergeCell ref="Q2:R3"/>
    <mergeCell ref="L1:P1"/>
    <mergeCell ref="L2:M3"/>
    <mergeCell ref="B2:C3"/>
    <mergeCell ref="B1:F1"/>
    <mergeCell ref="A1:A3"/>
    <mergeCell ref="G1:K1"/>
    <mergeCell ref="G2:H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B389-B19E-4DBC-8D5E-19B6D4C4434F}">
  <dimension ref="A1:X26"/>
  <sheetViews>
    <sheetView workbookViewId="0">
      <selection activeCell="H24" sqref="H24"/>
    </sheetView>
  </sheetViews>
  <sheetFormatPr defaultRowHeight="15" x14ac:dyDescent="0.25"/>
  <cols>
    <col min="1" max="1" width="4.5703125" customWidth="1"/>
    <col min="2" max="4" width="18.28515625" customWidth="1"/>
    <col min="5" max="5" width="20" customWidth="1"/>
    <col min="6" max="6" width="4.28515625" customWidth="1"/>
    <col min="7" max="7" width="4.85546875" customWidth="1"/>
    <col min="8" max="8" width="8.42578125" customWidth="1"/>
    <col min="9" max="9" width="3.42578125" customWidth="1"/>
    <col min="10" max="10" width="6" customWidth="1"/>
    <col min="11" max="11" width="5.5703125" customWidth="1"/>
    <col min="12" max="12" width="8.7109375" customWidth="1"/>
    <col min="13" max="13" width="5.140625" customWidth="1"/>
    <col min="14" max="14" width="3.85546875" customWidth="1"/>
    <col min="15" max="15" width="4.28515625" customWidth="1"/>
    <col min="16" max="16" width="5" customWidth="1"/>
    <col min="17" max="17" width="7" customWidth="1"/>
    <col min="18" max="18" width="5.5703125" customWidth="1"/>
    <col min="19" max="19" width="7.28515625" customWidth="1"/>
    <col min="20" max="20" width="6" customWidth="1"/>
    <col min="21" max="21" width="8.28515625" customWidth="1"/>
    <col min="22" max="22" width="4.7109375" customWidth="1"/>
  </cols>
  <sheetData>
    <row r="1" spans="1:24" x14ac:dyDescent="0.25">
      <c r="A1" s="5"/>
      <c r="B1" s="5" t="s">
        <v>16</v>
      </c>
      <c r="C1" s="5"/>
      <c r="D1" s="5"/>
      <c r="E1" s="5"/>
      <c r="F1" s="48" t="s">
        <v>57</v>
      </c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spans="1:24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8" t="s">
        <v>99</v>
      </c>
      <c r="G2" s="18" t="s">
        <v>58</v>
      </c>
      <c r="H2" s="18" t="s">
        <v>100</v>
      </c>
      <c r="I2" s="18" t="s">
        <v>114</v>
      </c>
      <c r="J2" s="18" t="s">
        <v>118</v>
      </c>
      <c r="K2" s="18" t="s">
        <v>119</v>
      </c>
      <c r="L2" s="18" t="s">
        <v>120</v>
      </c>
      <c r="M2" s="18" t="s">
        <v>105</v>
      </c>
      <c r="N2" s="18" t="s">
        <v>106</v>
      </c>
      <c r="O2" s="18" t="s">
        <v>101</v>
      </c>
      <c r="P2" s="18" t="s">
        <v>102</v>
      </c>
      <c r="Q2" s="18" t="s">
        <v>103</v>
      </c>
      <c r="R2" s="18" t="s">
        <v>104</v>
      </c>
      <c r="S2" s="18" t="s">
        <v>89</v>
      </c>
      <c r="T2" s="18" t="s">
        <v>163</v>
      </c>
      <c r="U2" s="18" t="s">
        <v>108</v>
      </c>
      <c r="V2" s="18" t="s">
        <v>107</v>
      </c>
    </row>
    <row r="3" spans="1:24" x14ac:dyDescent="0.25">
      <c r="A3" s="2">
        <v>1</v>
      </c>
      <c r="B3" s="2" t="s">
        <v>4</v>
      </c>
      <c r="C3" s="2" t="s">
        <v>5</v>
      </c>
      <c r="D3" s="2" t="s">
        <v>154</v>
      </c>
      <c r="E3" s="2" t="s">
        <v>30</v>
      </c>
      <c r="F3" s="7">
        <f>'Game Data Batavia'!E4+'Game Data Batavia'!E23+'Game Data Batavia'!E41+'Game Data Batavia'!E59+'Game Data Batavia'!E77+'Game Data Batavia'!E96+'Game Data Batavia'!E113+'Game Data Batavia'!E131</f>
        <v>14</v>
      </c>
      <c r="G3" s="7">
        <f>'Game Data Batavia'!F4+'Game Data Batavia'!F23+'Game Data Batavia'!F41+'Game Data Batavia'!F59+'Game Data Batavia'!F77+'Game Data Batavia'!F96+'Game Data Batavia'!F113+'Game Data Batavia'!F131</f>
        <v>8</v>
      </c>
      <c r="H3" s="4">
        <f>ROUND((G3/F3),3)</f>
        <v>0.57099999999999995</v>
      </c>
      <c r="I3" s="7">
        <f>'Game Data Batavia'!M4+'Game Data Batavia'!M23+'Game Data Batavia'!M41+'Game Data Batavia'!M59+'Game Data Batavia'!M77+'Game Data Batavia'!M96+'Game Data Batavia'!M113+'Game Data Batavia'!M131</f>
        <v>4</v>
      </c>
      <c r="J3" s="7">
        <f t="shared" ref="J3:J16" si="0">ROUND((I3/G3),3)</f>
        <v>0.5</v>
      </c>
      <c r="K3" s="7">
        <f>'Game Data Batavia'!N4+'Game Data Batavia'!N23+'Game Data Batavia'!N41+'Game Data Batavia'!N59+'Game Data Batavia'!N77+'Game Data Batavia'!N96+'Game Data Batavia'!N113+'Game Data Batavia'!N131</f>
        <v>2</v>
      </c>
      <c r="L3" s="7">
        <f>ROUND((K3/F3),3)</f>
        <v>0.14299999999999999</v>
      </c>
      <c r="M3" s="7">
        <f>'Game Data Batavia'!J4+'Game Data Batavia'!J23+'Game Data Batavia'!J41+'Game Data Batavia'!J59+'Game Data Batavia'!J77+'Game Data Batavia'!J96+'Game Data Batavia'!J113+'Game Data Batavia'!J131</f>
        <v>3</v>
      </c>
      <c r="N3" s="7">
        <f>'Game Data Batavia'!K4+'Game Data Batavia'!K23+'Game Data Batavia'!K41+'Game Data Batavia'!K59+'Game Data Batavia'!K77+'Game Data Batavia'!K96+'Game Data Batavia'!K113+'Game Data Batavia'!K131</f>
        <v>0</v>
      </c>
      <c r="O3" s="7">
        <f>'Game Data Batavia'!L4+'Game Data Batavia'!L23+'Game Data Batavia'!L41+'Game Data Batavia'!L59+'Game Data Batavia'!L77+'Game Data Batavia'!L96+'Game Data Batavia'!L113+'Game Data Batavia'!L131</f>
        <v>0</v>
      </c>
      <c r="P3" s="7">
        <f>SUM(M3:O3)</f>
        <v>3</v>
      </c>
      <c r="Q3" s="7">
        <f>ROUND((P3/F3),3)</f>
        <v>0.214</v>
      </c>
      <c r="R3" s="7">
        <f>'Game Data Batavia'!G4+'Game Data Batavia'!G23+'Game Data Batavia'!G41+'Game Data Batavia'!G59+'Game Data Batavia'!G77+'Game Data Batavia'!G96+'Game Data Batavia'!G113+'Game Data Batavia'!G131</f>
        <v>0</v>
      </c>
      <c r="S3" s="32">
        <f>ROUND(((G3+R3)/(F3+R3)),3)</f>
        <v>0.57099999999999995</v>
      </c>
      <c r="T3" s="4">
        <f>(((0.69*R3)+(0.888*(G3-P3))+(1.271*M3)+(1.616*N3)+(2.101*O3)))/(F3+R3)</f>
        <v>0.58950000000000002</v>
      </c>
      <c r="U3" s="7">
        <f>ROUND((((G3-P3)+(2*M3)+(3*N3)+(4*O3))/F3),3)</f>
        <v>0.78600000000000003</v>
      </c>
      <c r="V3" s="7">
        <f>U3+S3</f>
        <v>1.357</v>
      </c>
      <c r="W3" s="2" t="s">
        <v>4</v>
      </c>
      <c r="X3" s="2" t="s">
        <v>5</v>
      </c>
    </row>
    <row r="4" spans="1:24" x14ac:dyDescent="0.25">
      <c r="A4" s="2">
        <v>2</v>
      </c>
      <c r="B4" s="2" t="s">
        <v>167</v>
      </c>
      <c r="C4" s="2"/>
      <c r="D4" s="2" t="s">
        <v>162</v>
      </c>
      <c r="E4" s="2" t="s">
        <v>30</v>
      </c>
      <c r="F4" s="7">
        <f>'Game Data Batavia'!E5+'Game Data Batavia'!E24+'Game Data Batavia'!E42+'Game Data Batavia'!E60+'Game Data Batavia'!E78+'Game Data Batavia'!E97+'Game Data Batavia'!E114+'Game Data Batavia'!E132</f>
        <v>8</v>
      </c>
      <c r="G4" s="7">
        <f>'Game Data Batavia'!F5+'Game Data Batavia'!F24+'Game Data Batavia'!F42+'Game Data Batavia'!F60+'Game Data Batavia'!F78+'Game Data Batavia'!F97+'Game Data Batavia'!F114+'Game Data Batavia'!F132</f>
        <v>3</v>
      </c>
      <c r="H4" s="4">
        <f t="shared" ref="H4:H17" si="1">ROUND((G4/F4),3)</f>
        <v>0.375</v>
      </c>
      <c r="I4" s="7">
        <f>'Game Data Batavia'!M5+'Game Data Batavia'!M24+'Game Data Batavia'!M42+'Game Data Batavia'!M60+'Game Data Batavia'!M78+'Game Data Batavia'!M97+'Game Data Batavia'!M114+'Game Data Batavia'!M132</f>
        <v>4</v>
      </c>
      <c r="J4" s="7">
        <f t="shared" si="0"/>
        <v>1.333</v>
      </c>
      <c r="K4" s="7">
        <f>'Game Data Batavia'!N5+'Game Data Batavia'!N24+'Game Data Batavia'!N42+'Game Data Batavia'!N60+'Game Data Batavia'!N78+'Game Data Batavia'!N97+'Game Data Batavia'!N114+'Game Data Batavia'!N132</f>
        <v>4</v>
      </c>
      <c r="L4" s="7">
        <f t="shared" ref="L4:L16" si="2">ROUND((K4/F4),3)</f>
        <v>0.5</v>
      </c>
      <c r="M4" s="7">
        <f>'Game Data Batavia'!J5+'Game Data Batavia'!J24+'Game Data Batavia'!J42+'Game Data Batavia'!J60+'Game Data Batavia'!J78+'Game Data Batavia'!J97+'Game Data Batavia'!J114+'Game Data Batavia'!J132</f>
        <v>0</v>
      </c>
      <c r="N4" s="7">
        <f>'Game Data Batavia'!K5+'Game Data Batavia'!K24+'Game Data Batavia'!K42+'Game Data Batavia'!K60+'Game Data Batavia'!K78+'Game Data Batavia'!K97+'Game Data Batavia'!K114+'Game Data Batavia'!K132</f>
        <v>0</v>
      </c>
      <c r="O4" s="7">
        <f>'Game Data Batavia'!L5+'Game Data Batavia'!L24+'Game Data Batavia'!L42+'Game Data Batavia'!L60+'Game Data Batavia'!L78+'Game Data Batavia'!L97+'Game Data Batavia'!L114+'Game Data Batavia'!L132</f>
        <v>1</v>
      </c>
      <c r="P4" s="7">
        <f t="shared" ref="P4:P16" si="3">SUM(M4:O4)</f>
        <v>1</v>
      </c>
      <c r="Q4" s="7">
        <f t="shared" ref="Q4:Q16" si="4">ROUND((P4/F4),3)</f>
        <v>0.125</v>
      </c>
      <c r="R4" s="7">
        <f>'Game Data Batavia'!G5+'Game Data Batavia'!G24+'Game Data Batavia'!G42+'Game Data Batavia'!G60+'Game Data Batavia'!G78+'Game Data Batavia'!G97+'Game Data Batavia'!G114+'Game Data Batavia'!G132</f>
        <v>1</v>
      </c>
      <c r="S4" s="32">
        <f t="shared" ref="S4:S16" si="5">ROUND(((G4+R4)/(F4+R4)),3)</f>
        <v>0.44400000000000001</v>
      </c>
      <c r="T4" s="4">
        <f t="shared" ref="T4:T18" si="6">(((0.69*R4)+(0.888*(G4-P4))+(1.271*M4)+(1.616*N4)+(2.101*O4)))/(F4+R4)</f>
        <v>0.50744444444444448</v>
      </c>
      <c r="U4" s="7">
        <f t="shared" ref="U4:U16" si="7">ROUND((((G4-P4)+(2*M4)+(3*N4)+(4*O4))/F4),3)</f>
        <v>0.75</v>
      </c>
      <c r="V4" s="7">
        <f t="shared" ref="V4:V18" si="8">U4+S4</f>
        <v>1.194</v>
      </c>
      <c r="W4" s="2" t="s">
        <v>167</v>
      </c>
      <c r="X4" s="2"/>
    </row>
    <row r="5" spans="1:24" x14ac:dyDescent="0.25">
      <c r="A5" s="2">
        <v>3</v>
      </c>
      <c r="B5" s="2" t="s">
        <v>28</v>
      </c>
      <c r="C5" s="2" t="s">
        <v>29</v>
      </c>
      <c r="D5" s="2" t="s">
        <v>155</v>
      </c>
      <c r="E5" s="2" t="s">
        <v>45</v>
      </c>
      <c r="F5" s="7">
        <f>'Game Data Batavia'!E6+'Game Data Batavia'!E25+'Game Data Batavia'!E43+'Game Data Batavia'!E61+'Game Data Batavia'!E79+'Game Data Batavia'!E98+'Game Data Batavia'!E115+'Game Data Batavia'!E133</f>
        <v>14</v>
      </c>
      <c r="G5" s="7">
        <f>'Game Data Batavia'!F6+'Game Data Batavia'!F25+'Game Data Batavia'!F43+'Game Data Batavia'!F61+'Game Data Batavia'!F79+'Game Data Batavia'!F98+'Game Data Batavia'!F115+'Game Data Batavia'!F133</f>
        <v>9</v>
      </c>
      <c r="H5" s="4">
        <f t="shared" si="1"/>
        <v>0.64300000000000002</v>
      </c>
      <c r="I5" s="7">
        <f>'Game Data Batavia'!M6+'Game Data Batavia'!M25+'Game Data Batavia'!M43+'Game Data Batavia'!M61+'Game Data Batavia'!M79+'Game Data Batavia'!M98+'Game Data Batavia'!M115+'Game Data Batavia'!M133</f>
        <v>6</v>
      </c>
      <c r="J5" s="7">
        <f t="shared" si="0"/>
        <v>0.66700000000000004</v>
      </c>
      <c r="K5" s="7">
        <f>'Game Data Batavia'!N6+'Game Data Batavia'!N25+'Game Data Batavia'!N43+'Game Data Batavia'!N61+'Game Data Batavia'!N79+'Game Data Batavia'!N98+'Game Data Batavia'!N115+'Game Data Batavia'!N133</f>
        <v>3</v>
      </c>
      <c r="L5" s="7">
        <f t="shared" si="2"/>
        <v>0.214</v>
      </c>
      <c r="M5" s="7">
        <f>'Game Data Batavia'!J6+'Game Data Batavia'!J25+'Game Data Batavia'!J43+'Game Data Batavia'!J61+'Game Data Batavia'!J79+'Game Data Batavia'!J98+'Game Data Batavia'!J115+'Game Data Batavia'!J133</f>
        <v>2</v>
      </c>
      <c r="N5" s="7">
        <f>'Game Data Batavia'!K6+'Game Data Batavia'!K25+'Game Data Batavia'!K43+'Game Data Batavia'!K61+'Game Data Batavia'!K79+'Game Data Batavia'!K98+'Game Data Batavia'!K115+'Game Data Batavia'!K133</f>
        <v>0</v>
      </c>
      <c r="O5" s="7">
        <f>'Game Data Batavia'!L6+'Game Data Batavia'!L25+'Game Data Batavia'!L43+'Game Data Batavia'!L61+'Game Data Batavia'!L79+'Game Data Batavia'!L98+'Game Data Batavia'!L115+'Game Data Batavia'!L133</f>
        <v>0</v>
      </c>
      <c r="P5" s="7">
        <f t="shared" si="3"/>
        <v>2</v>
      </c>
      <c r="Q5" s="7">
        <f t="shared" si="4"/>
        <v>0.14299999999999999</v>
      </c>
      <c r="R5" s="7">
        <f>'Game Data Batavia'!G6+'Game Data Batavia'!G25+'Game Data Batavia'!G43+'Game Data Batavia'!G61+'Game Data Batavia'!G79+'Game Data Batavia'!G98+'Game Data Batavia'!G115+'Game Data Batavia'!G133</f>
        <v>0</v>
      </c>
      <c r="S5" s="32">
        <f t="shared" si="5"/>
        <v>0.64300000000000002</v>
      </c>
      <c r="T5" s="4">
        <f t="shared" si="6"/>
        <v>0.62557142857142856</v>
      </c>
      <c r="U5" s="7">
        <f t="shared" si="7"/>
        <v>0.78600000000000003</v>
      </c>
      <c r="V5" s="7">
        <f t="shared" si="8"/>
        <v>1.429</v>
      </c>
      <c r="W5" s="2" t="s">
        <v>28</v>
      </c>
      <c r="X5" s="2" t="s">
        <v>29</v>
      </c>
    </row>
    <row r="6" spans="1:24" x14ac:dyDescent="0.25">
      <c r="A6" s="2">
        <v>4</v>
      </c>
      <c r="B6" s="2" t="s">
        <v>22</v>
      </c>
      <c r="C6" s="2" t="s">
        <v>23</v>
      </c>
      <c r="D6" s="2" t="s">
        <v>156</v>
      </c>
      <c r="E6" s="2" t="s">
        <v>19</v>
      </c>
      <c r="F6" s="7">
        <f>'Game Data Batavia'!E7+'Game Data Batavia'!E26+'Game Data Batavia'!E44+'Game Data Batavia'!E62+'Game Data Batavia'!E80+'Game Data Batavia'!E99+'Game Data Batavia'!E116+'Game Data Batavia'!E134</f>
        <v>11</v>
      </c>
      <c r="G6" s="7">
        <f>'Game Data Batavia'!F7+'Game Data Batavia'!F26+'Game Data Batavia'!F44+'Game Data Batavia'!F62+'Game Data Batavia'!F80+'Game Data Batavia'!F99+'Game Data Batavia'!F116+'Game Data Batavia'!F134</f>
        <v>5</v>
      </c>
      <c r="H6" s="4">
        <f t="shared" si="1"/>
        <v>0.45500000000000002</v>
      </c>
      <c r="I6" s="7">
        <f>'Game Data Batavia'!M7+'Game Data Batavia'!M26+'Game Data Batavia'!M44+'Game Data Batavia'!M62+'Game Data Batavia'!M80+'Game Data Batavia'!M99+'Game Data Batavia'!M116+'Game Data Batavia'!M134</f>
        <v>3</v>
      </c>
      <c r="J6" s="7">
        <f t="shared" si="0"/>
        <v>0.6</v>
      </c>
      <c r="K6" s="7">
        <f>'Game Data Batavia'!N7+'Game Data Batavia'!N26+'Game Data Batavia'!N44+'Game Data Batavia'!N62+'Game Data Batavia'!N80+'Game Data Batavia'!N99+'Game Data Batavia'!N116+'Game Data Batavia'!N134</f>
        <v>3</v>
      </c>
      <c r="L6" s="7">
        <f t="shared" si="2"/>
        <v>0.27300000000000002</v>
      </c>
      <c r="M6" s="7">
        <f>'Game Data Batavia'!J7+'Game Data Batavia'!J26+'Game Data Batavia'!J44+'Game Data Batavia'!J62+'Game Data Batavia'!J80+'Game Data Batavia'!J99+'Game Data Batavia'!J116+'Game Data Batavia'!J134</f>
        <v>0</v>
      </c>
      <c r="N6" s="7">
        <f>'Game Data Batavia'!K7+'Game Data Batavia'!K26+'Game Data Batavia'!K44+'Game Data Batavia'!K62+'Game Data Batavia'!K80+'Game Data Batavia'!K99+'Game Data Batavia'!K116+'Game Data Batavia'!K134</f>
        <v>0</v>
      </c>
      <c r="O6" s="7">
        <f>'Game Data Batavia'!L7+'Game Data Batavia'!L26+'Game Data Batavia'!L44+'Game Data Batavia'!L62+'Game Data Batavia'!L80+'Game Data Batavia'!L99+'Game Data Batavia'!L116+'Game Data Batavia'!L134</f>
        <v>1</v>
      </c>
      <c r="P6" s="7">
        <f t="shared" si="3"/>
        <v>1</v>
      </c>
      <c r="Q6" s="7">
        <f t="shared" si="4"/>
        <v>9.0999999999999998E-2</v>
      </c>
      <c r="R6" s="7">
        <f>'Game Data Batavia'!G7+'Game Data Batavia'!G26+'Game Data Batavia'!G44+'Game Data Batavia'!G62+'Game Data Batavia'!G80+'Game Data Batavia'!G99+'Game Data Batavia'!G116+'Game Data Batavia'!G134</f>
        <v>0</v>
      </c>
      <c r="S6" s="32">
        <f t="shared" si="5"/>
        <v>0.45500000000000002</v>
      </c>
      <c r="T6" s="4">
        <f t="shared" si="6"/>
        <v>0.51390909090909098</v>
      </c>
      <c r="U6" s="7">
        <f t="shared" si="7"/>
        <v>0.72699999999999998</v>
      </c>
      <c r="V6" s="7">
        <f t="shared" si="8"/>
        <v>1.1819999999999999</v>
      </c>
      <c r="W6" s="2" t="s">
        <v>22</v>
      </c>
      <c r="X6" s="2" t="s">
        <v>23</v>
      </c>
    </row>
    <row r="7" spans="1:24" x14ac:dyDescent="0.25">
      <c r="A7" s="2">
        <v>5</v>
      </c>
      <c r="B7" s="2" t="s">
        <v>144</v>
      </c>
      <c r="C7" s="2" t="s">
        <v>145</v>
      </c>
      <c r="D7" s="2" t="s">
        <v>106</v>
      </c>
      <c r="E7" s="2" t="s">
        <v>15</v>
      </c>
      <c r="F7" s="7">
        <f>'Game Data Batavia'!E8+'Game Data Batavia'!E27+'Game Data Batavia'!E45+'Game Data Batavia'!E63+'Game Data Batavia'!E81+'Game Data Batavia'!E100+'Game Data Batavia'!E117+'Game Data Batavia'!E135</f>
        <v>11</v>
      </c>
      <c r="G7" s="7">
        <f>'Game Data Batavia'!F8+'Game Data Batavia'!F27+'Game Data Batavia'!F45+'Game Data Batavia'!F63+'Game Data Batavia'!F81+'Game Data Batavia'!F100+'Game Data Batavia'!F117+'Game Data Batavia'!F135</f>
        <v>7</v>
      </c>
      <c r="H7" s="4">
        <f t="shared" si="1"/>
        <v>0.63600000000000001</v>
      </c>
      <c r="I7" s="7">
        <f>'Game Data Batavia'!M8+'Game Data Batavia'!M27+'Game Data Batavia'!M45+'Game Data Batavia'!M63+'Game Data Batavia'!M81+'Game Data Batavia'!M100+'Game Data Batavia'!M117+'Game Data Batavia'!M135</f>
        <v>6</v>
      </c>
      <c r="J7" s="7">
        <f t="shared" si="0"/>
        <v>0.85699999999999998</v>
      </c>
      <c r="K7" s="7">
        <f>'Game Data Batavia'!N8+'Game Data Batavia'!N27+'Game Data Batavia'!N45+'Game Data Batavia'!N63+'Game Data Batavia'!N81+'Game Data Batavia'!N100+'Game Data Batavia'!N117+'Game Data Batavia'!N135</f>
        <v>1</v>
      </c>
      <c r="L7" s="7">
        <f t="shared" si="2"/>
        <v>9.0999999999999998E-2</v>
      </c>
      <c r="M7" s="7">
        <f>'Game Data Batavia'!J8+'Game Data Batavia'!J27+'Game Data Batavia'!J45+'Game Data Batavia'!J63+'Game Data Batavia'!J81+'Game Data Batavia'!J100+'Game Data Batavia'!J117+'Game Data Batavia'!J135</f>
        <v>3</v>
      </c>
      <c r="N7" s="7">
        <f>'Game Data Batavia'!K8+'Game Data Batavia'!K27+'Game Data Batavia'!K45+'Game Data Batavia'!K63+'Game Data Batavia'!K81+'Game Data Batavia'!K100+'Game Data Batavia'!K117+'Game Data Batavia'!K135</f>
        <v>1</v>
      </c>
      <c r="O7" s="7">
        <f>'Game Data Batavia'!L8+'Game Data Batavia'!L27+'Game Data Batavia'!L45+'Game Data Batavia'!L63+'Game Data Batavia'!L81+'Game Data Batavia'!L100+'Game Data Batavia'!L117+'Game Data Batavia'!L135</f>
        <v>0</v>
      </c>
      <c r="P7" s="7">
        <f t="shared" si="3"/>
        <v>4</v>
      </c>
      <c r="Q7" s="7">
        <f t="shared" si="4"/>
        <v>0.36399999999999999</v>
      </c>
      <c r="R7" s="7">
        <f>'Game Data Batavia'!G8+'Game Data Batavia'!G27+'Game Data Batavia'!G45+'Game Data Batavia'!G63+'Game Data Batavia'!G81+'Game Data Batavia'!G100+'Game Data Batavia'!G117+'Game Data Batavia'!G135</f>
        <v>1</v>
      </c>
      <c r="S7" s="32">
        <f t="shared" si="5"/>
        <v>0.66700000000000004</v>
      </c>
      <c r="T7" s="4">
        <f t="shared" si="6"/>
        <v>0.73191666666666666</v>
      </c>
      <c r="U7" s="7">
        <f t="shared" si="7"/>
        <v>1.091</v>
      </c>
      <c r="V7" s="7">
        <f t="shared" si="8"/>
        <v>1.758</v>
      </c>
      <c r="W7" s="2" t="s">
        <v>144</v>
      </c>
      <c r="X7" s="2" t="s">
        <v>145</v>
      </c>
    </row>
    <row r="8" spans="1:24" x14ac:dyDescent="0.25">
      <c r="A8" s="2">
        <v>6</v>
      </c>
      <c r="B8" s="2" t="s">
        <v>121</v>
      </c>
      <c r="C8" s="2" t="s">
        <v>122</v>
      </c>
      <c r="D8" s="2" t="s">
        <v>157</v>
      </c>
      <c r="E8" s="2" t="s">
        <v>15</v>
      </c>
      <c r="F8" s="7">
        <f>'Game Data Batavia'!E9+'Game Data Batavia'!E28+'Game Data Batavia'!E46+'Game Data Batavia'!E64+'Game Data Batavia'!E82+'Game Data Batavia'!E101+'Game Data Batavia'!E118+'Game Data Batavia'!E136</f>
        <v>9</v>
      </c>
      <c r="G8" s="7">
        <f>'Game Data Batavia'!F9+'Game Data Batavia'!F28+'Game Data Batavia'!F46+'Game Data Batavia'!F64+'Game Data Batavia'!F82+'Game Data Batavia'!F101+'Game Data Batavia'!F118+'Game Data Batavia'!F136</f>
        <v>7</v>
      </c>
      <c r="H8" s="4">
        <f t="shared" si="1"/>
        <v>0.77800000000000002</v>
      </c>
      <c r="I8" s="7">
        <f>'Game Data Batavia'!M9+'Game Data Batavia'!M28+'Game Data Batavia'!M46+'Game Data Batavia'!M64+'Game Data Batavia'!M82+'Game Data Batavia'!M101+'Game Data Batavia'!M118+'Game Data Batavia'!M136</f>
        <v>6</v>
      </c>
      <c r="J8" s="7">
        <f t="shared" si="0"/>
        <v>0.85699999999999998</v>
      </c>
      <c r="K8" s="7">
        <f>'Game Data Batavia'!N9+'Game Data Batavia'!N28+'Game Data Batavia'!N46+'Game Data Batavia'!N64+'Game Data Batavia'!N82+'Game Data Batavia'!N101+'Game Data Batavia'!N118+'Game Data Batavia'!N136</f>
        <v>0</v>
      </c>
      <c r="L8" s="7">
        <f t="shared" si="2"/>
        <v>0</v>
      </c>
      <c r="M8" s="7">
        <f>'Game Data Batavia'!J9+'Game Data Batavia'!J28+'Game Data Batavia'!J46+'Game Data Batavia'!J64+'Game Data Batavia'!J82+'Game Data Batavia'!J101+'Game Data Batavia'!J118+'Game Data Batavia'!J136</f>
        <v>1</v>
      </c>
      <c r="N8" s="7">
        <f>'Game Data Batavia'!K9+'Game Data Batavia'!K28+'Game Data Batavia'!K46+'Game Data Batavia'!K64+'Game Data Batavia'!K82+'Game Data Batavia'!K101+'Game Data Batavia'!K118+'Game Data Batavia'!K136</f>
        <v>0</v>
      </c>
      <c r="O8" s="7">
        <f>'Game Data Batavia'!L9+'Game Data Batavia'!L28+'Game Data Batavia'!L46+'Game Data Batavia'!L64+'Game Data Batavia'!L82+'Game Data Batavia'!L101+'Game Data Batavia'!L118+'Game Data Batavia'!L136</f>
        <v>0</v>
      </c>
      <c r="P8" s="7">
        <f t="shared" si="3"/>
        <v>1</v>
      </c>
      <c r="Q8" s="7">
        <f t="shared" si="4"/>
        <v>0.111</v>
      </c>
      <c r="R8" s="7">
        <f>'Game Data Batavia'!G9+'Game Data Batavia'!G28+'Game Data Batavia'!G46+'Game Data Batavia'!G64+'Game Data Batavia'!G82+'Game Data Batavia'!G101+'Game Data Batavia'!G118+'Game Data Batavia'!G136</f>
        <v>1</v>
      </c>
      <c r="S8" s="32">
        <f t="shared" si="5"/>
        <v>0.8</v>
      </c>
      <c r="T8" s="4">
        <f t="shared" si="6"/>
        <v>0.7289000000000001</v>
      </c>
      <c r="U8" s="7">
        <f t="shared" si="7"/>
        <v>0.88900000000000001</v>
      </c>
      <c r="V8" s="7">
        <f t="shared" si="8"/>
        <v>1.6890000000000001</v>
      </c>
      <c r="W8" s="2" t="s">
        <v>121</v>
      </c>
      <c r="X8" s="2" t="s">
        <v>122</v>
      </c>
    </row>
    <row r="9" spans="1:24" x14ac:dyDescent="0.25">
      <c r="A9" s="2">
        <v>7</v>
      </c>
      <c r="B9" s="2" t="s">
        <v>11</v>
      </c>
      <c r="C9" s="2" t="s">
        <v>17</v>
      </c>
      <c r="D9" s="2" t="s">
        <v>90</v>
      </c>
      <c r="E9" s="2" t="s">
        <v>18</v>
      </c>
      <c r="F9" s="7"/>
      <c r="G9" s="7"/>
      <c r="H9" s="4"/>
      <c r="I9" s="7"/>
      <c r="J9" s="7"/>
      <c r="K9" s="7"/>
      <c r="L9" s="7"/>
      <c r="M9" s="7"/>
      <c r="N9" s="7"/>
      <c r="O9" s="7"/>
      <c r="P9" s="7"/>
      <c r="Q9" s="7"/>
      <c r="R9" s="7"/>
      <c r="S9" s="32"/>
      <c r="T9" s="4"/>
      <c r="U9" s="7"/>
      <c r="V9" s="7"/>
      <c r="W9" s="2" t="s">
        <v>11</v>
      </c>
      <c r="X9" s="2" t="s">
        <v>17</v>
      </c>
    </row>
    <row r="10" spans="1:24" x14ac:dyDescent="0.25">
      <c r="A10" s="2">
        <v>8</v>
      </c>
      <c r="B10" s="2" t="s">
        <v>11</v>
      </c>
      <c r="C10" s="2" t="s">
        <v>12</v>
      </c>
      <c r="D10" s="2" t="s">
        <v>158</v>
      </c>
      <c r="E10" s="2" t="s">
        <v>10</v>
      </c>
      <c r="F10" s="7">
        <f>'Game Data Batavia'!E11+'Game Data Batavia'!E30+'Game Data Batavia'!E48+'Game Data Batavia'!E66+'Game Data Batavia'!E84+'Game Data Batavia'!E103+'Game Data Batavia'!E120+'Game Data Batavia'!E138</f>
        <v>13</v>
      </c>
      <c r="G10" s="7">
        <f>'Game Data Batavia'!F11+'Game Data Batavia'!F30+'Game Data Batavia'!F48+'Game Data Batavia'!F66+'Game Data Batavia'!F84+'Game Data Batavia'!F103+'Game Data Batavia'!F120+'Game Data Batavia'!F138</f>
        <v>7</v>
      </c>
      <c r="H10" s="4">
        <f t="shared" si="1"/>
        <v>0.53800000000000003</v>
      </c>
      <c r="I10" s="7">
        <f>'Game Data Batavia'!M11+'Game Data Batavia'!M30+'Game Data Batavia'!M48+'Game Data Batavia'!M66+'Game Data Batavia'!M84+'Game Data Batavia'!M103+'Game Data Batavia'!M120+'Game Data Batavia'!M138</f>
        <v>5</v>
      </c>
      <c r="J10" s="7">
        <f t="shared" si="0"/>
        <v>0.71399999999999997</v>
      </c>
      <c r="K10" s="7">
        <f>'Game Data Batavia'!N11+'Game Data Batavia'!N30+'Game Data Batavia'!N48+'Game Data Batavia'!N66+'Game Data Batavia'!N84+'Game Data Batavia'!N103+'Game Data Batavia'!N120+'Game Data Batavia'!N138</f>
        <v>1</v>
      </c>
      <c r="L10" s="7">
        <f t="shared" si="2"/>
        <v>7.6999999999999999E-2</v>
      </c>
      <c r="M10" s="7">
        <f>'Game Data Batavia'!J11+'Game Data Batavia'!J30+'Game Data Batavia'!J48+'Game Data Batavia'!J66+'Game Data Batavia'!J84+'Game Data Batavia'!J103+'Game Data Batavia'!J120+'Game Data Batavia'!J138</f>
        <v>0</v>
      </c>
      <c r="N10" s="7">
        <f>'Game Data Batavia'!K11+'Game Data Batavia'!K30+'Game Data Batavia'!K48+'Game Data Batavia'!K66+'Game Data Batavia'!K84+'Game Data Batavia'!K103+'Game Data Batavia'!K120+'Game Data Batavia'!K138</f>
        <v>1</v>
      </c>
      <c r="O10" s="7">
        <f>'Game Data Batavia'!L11+'Game Data Batavia'!L30+'Game Data Batavia'!L48+'Game Data Batavia'!L66+'Game Data Batavia'!L84+'Game Data Batavia'!L103+'Game Data Batavia'!L120+'Game Data Batavia'!L138</f>
        <v>0</v>
      </c>
      <c r="P10" s="7">
        <f t="shared" si="3"/>
        <v>1</v>
      </c>
      <c r="Q10" s="7">
        <f t="shared" si="4"/>
        <v>7.6999999999999999E-2</v>
      </c>
      <c r="R10" s="7">
        <f>'Game Data Batavia'!G11+'Game Data Batavia'!G30+'Game Data Batavia'!G48+'Game Data Batavia'!G66+'Game Data Batavia'!G84+'Game Data Batavia'!G103+'Game Data Batavia'!G120+'Game Data Batavia'!G138</f>
        <v>0</v>
      </c>
      <c r="S10" s="32">
        <f t="shared" si="5"/>
        <v>0.53800000000000003</v>
      </c>
      <c r="T10" s="4">
        <f t="shared" si="6"/>
        <v>0.5341538461538462</v>
      </c>
      <c r="U10" s="7">
        <f t="shared" si="7"/>
        <v>0.69199999999999995</v>
      </c>
      <c r="V10" s="7">
        <f t="shared" si="8"/>
        <v>1.23</v>
      </c>
      <c r="W10" s="2" t="s">
        <v>11</v>
      </c>
      <c r="X10" s="2" t="s">
        <v>12</v>
      </c>
    </row>
    <row r="11" spans="1:24" x14ac:dyDescent="0.25">
      <c r="A11" s="2">
        <v>9</v>
      </c>
      <c r="B11" s="2" t="s">
        <v>14</v>
      </c>
      <c r="C11" s="2" t="s">
        <v>12</v>
      </c>
      <c r="D11" s="2" t="s">
        <v>105</v>
      </c>
      <c r="E11" s="2" t="s">
        <v>15</v>
      </c>
      <c r="F11" s="7">
        <f>'Game Data Batavia'!E12+'Game Data Batavia'!E31+'Game Data Batavia'!E49+'Game Data Batavia'!E67+'Game Data Batavia'!E85+'Game Data Batavia'!E104+'Game Data Batavia'!E121+'Game Data Batavia'!E139</f>
        <v>12</v>
      </c>
      <c r="G11" s="7">
        <f>'Game Data Batavia'!F12+'Game Data Batavia'!F31+'Game Data Batavia'!F49+'Game Data Batavia'!F67+'Game Data Batavia'!F85+'Game Data Batavia'!F104+'Game Data Batavia'!F121+'Game Data Batavia'!F139</f>
        <v>4</v>
      </c>
      <c r="H11" s="4">
        <f t="shared" si="1"/>
        <v>0.33300000000000002</v>
      </c>
      <c r="I11" s="7">
        <f>'Game Data Batavia'!M12+'Game Data Batavia'!M31+'Game Data Batavia'!M49+'Game Data Batavia'!M67+'Game Data Batavia'!M85+'Game Data Batavia'!M104+'Game Data Batavia'!M121+'Game Data Batavia'!M139</f>
        <v>3</v>
      </c>
      <c r="J11" s="7">
        <f t="shared" si="0"/>
        <v>0.75</v>
      </c>
      <c r="K11" s="7">
        <f>'Game Data Batavia'!N12+'Game Data Batavia'!N31+'Game Data Batavia'!N49+'Game Data Batavia'!N67+'Game Data Batavia'!N85+'Game Data Batavia'!N104+'Game Data Batavia'!N121+'Game Data Batavia'!N139</f>
        <v>10</v>
      </c>
      <c r="L11" s="7">
        <f t="shared" si="2"/>
        <v>0.83299999999999996</v>
      </c>
      <c r="M11" s="7">
        <f>'Game Data Batavia'!J12+'Game Data Batavia'!J31+'Game Data Batavia'!J49+'Game Data Batavia'!J67+'Game Data Batavia'!J85+'Game Data Batavia'!J104+'Game Data Batavia'!J121+'Game Data Batavia'!J139</f>
        <v>0</v>
      </c>
      <c r="N11" s="7">
        <f>'Game Data Batavia'!K12+'Game Data Batavia'!K31+'Game Data Batavia'!K49+'Game Data Batavia'!K67+'Game Data Batavia'!K85+'Game Data Batavia'!K104+'Game Data Batavia'!K121+'Game Data Batavia'!K139</f>
        <v>0</v>
      </c>
      <c r="O11" s="7">
        <f>'Game Data Batavia'!L12+'Game Data Batavia'!L31+'Game Data Batavia'!L49+'Game Data Batavia'!L67+'Game Data Batavia'!L85+'Game Data Batavia'!L104+'Game Data Batavia'!L121+'Game Data Batavia'!L139</f>
        <v>1</v>
      </c>
      <c r="P11" s="7">
        <f t="shared" si="3"/>
        <v>1</v>
      </c>
      <c r="Q11" s="7">
        <f t="shared" si="4"/>
        <v>8.3000000000000004E-2</v>
      </c>
      <c r="R11" s="7">
        <f>'Game Data Batavia'!G12+'Game Data Batavia'!G31+'Game Data Batavia'!G49+'Game Data Batavia'!G67+'Game Data Batavia'!G85+'Game Data Batavia'!G104+'Game Data Batavia'!G121+'Game Data Batavia'!G139</f>
        <v>0</v>
      </c>
      <c r="S11" s="32">
        <f t="shared" si="5"/>
        <v>0.33300000000000002</v>
      </c>
      <c r="T11" s="4">
        <f t="shared" si="6"/>
        <v>0.3970833333333334</v>
      </c>
      <c r="U11" s="7">
        <f t="shared" si="7"/>
        <v>0.58299999999999996</v>
      </c>
      <c r="V11" s="7">
        <f t="shared" si="8"/>
        <v>0.91599999999999993</v>
      </c>
      <c r="W11" s="2" t="s">
        <v>14</v>
      </c>
      <c r="X11" s="2" t="s">
        <v>12</v>
      </c>
    </row>
    <row r="12" spans="1:24" x14ac:dyDescent="0.25">
      <c r="A12" s="2">
        <v>10</v>
      </c>
      <c r="B12" s="2" t="s">
        <v>7</v>
      </c>
      <c r="C12" s="2" t="s">
        <v>8</v>
      </c>
      <c r="D12" s="2" t="s">
        <v>159</v>
      </c>
      <c r="E12" s="2" t="s">
        <v>45</v>
      </c>
      <c r="F12" s="7">
        <f>'Game Data Batavia'!E13+'Game Data Batavia'!E32+'Game Data Batavia'!E50+'Game Data Batavia'!E68+'Game Data Batavia'!E86+'Game Data Batavia'!E105+'Game Data Batavia'!E122+'Game Data Batavia'!E140</f>
        <v>3</v>
      </c>
      <c r="G12" s="7">
        <f>'Game Data Batavia'!F13+'Game Data Batavia'!F32+'Game Data Batavia'!F50+'Game Data Batavia'!F68+'Game Data Batavia'!F86+'Game Data Batavia'!F105+'Game Data Batavia'!F122+'Game Data Batavia'!F140</f>
        <v>2</v>
      </c>
      <c r="H12" s="4">
        <f t="shared" si="1"/>
        <v>0.66700000000000004</v>
      </c>
      <c r="I12" s="7">
        <f>'Game Data Batavia'!M13+'Game Data Batavia'!M32+'Game Data Batavia'!M50+'Game Data Batavia'!M68+'Game Data Batavia'!M86+'Game Data Batavia'!M105+'Game Data Batavia'!M122+'Game Data Batavia'!M140</f>
        <v>0</v>
      </c>
      <c r="J12" s="7">
        <f t="shared" si="0"/>
        <v>0</v>
      </c>
      <c r="K12" s="7">
        <f>'Game Data Batavia'!N13+'Game Data Batavia'!N32+'Game Data Batavia'!N50+'Game Data Batavia'!N68+'Game Data Batavia'!N86+'Game Data Batavia'!N105+'Game Data Batavia'!N122+'Game Data Batavia'!N140</f>
        <v>0</v>
      </c>
      <c r="L12" s="7">
        <f t="shared" si="2"/>
        <v>0</v>
      </c>
      <c r="M12" s="7">
        <f>'Game Data Batavia'!J13+'Game Data Batavia'!J32+'Game Data Batavia'!J50+'Game Data Batavia'!J68+'Game Data Batavia'!J86+'Game Data Batavia'!J105+'Game Data Batavia'!J122+'Game Data Batavia'!J140</f>
        <v>0</v>
      </c>
      <c r="N12" s="7">
        <f>'Game Data Batavia'!K13+'Game Data Batavia'!K32+'Game Data Batavia'!K50+'Game Data Batavia'!K68+'Game Data Batavia'!K86+'Game Data Batavia'!K105+'Game Data Batavia'!K122+'Game Data Batavia'!K140</f>
        <v>0</v>
      </c>
      <c r="O12" s="7">
        <f>'Game Data Batavia'!L13+'Game Data Batavia'!L32+'Game Data Batavia'!L50+'Game Data Batavia'!L68+'Game Data Batavia'!L86+'Game Data Batavia'!L105+'Game Data Batavia'!L122+'Game Data Batavia'!L140</f>
        <v>0</v>
      </c>
      <c r="P12" s="7">
        <f t="shared" si="3"/>
        <v>0</v>
      </c>
      <c r="Q12" s="7">
        <f t="shared" si="4"/>
        <v>0</v>
      </c>
      <c r="R12" s="7">
        <f>'Game Data Batavia'!G13+'Game Data Batavia'!G32+'Game Data Batavia'!G50+'Game Data Batavia'!G68+'Game Data Batavia'!G86+'Game Data Batavia'!G105+'Game Data Batavia'!G122+'Game Data Batavia'!G140</f>
        <v>1</v>
      </c>
      <c r="S12" s="32">
        <f t="shared" si="5"/>
        <v>0.75</v>
      </c>
      <c r="T12" s="4">
        <f t="shared" si="6"/>
        <v>0.61650000000000005</v>
      </c>
      <c r="U12" s="7">
        <f t="shared" si="7"/>
        <v>0.66700000000000004</v>
      </c>
      <c r="V12" s="7">
        <f t="shared" si="8"/>
        <v>1.417</v>
      </c>
      <c r="W12" s="2" t="s">
        <v>7</v>
      </c>
      <c r="X12" s="2" t="s">
        <v>8</v>
      </c>
    </row>
    <row r="13" spans="1:24" x14ac:dyDescent="0.25">
      <c r="A13" s="2">
        <v>11</v>
      </c>
      <c r="B13" s="2" t="s">
        <v>33</v>
      </c>
      <c r="C13" s="2" t="s">
        <v>34</v>
      </c>
      <c r="D13" s="2" t="s">
        <v>160</v>
      </c>
      <c r="E13" s="2" t="s">
        <v>42</v>
      </c>
      <c r="F13" s="7">
        <f>'Game Data Batavia'!E14+'Game Data Batavia'!E33+'Game Data Batavia'!E51+'Game Data Batavia'!E69+'Game Data Batavia'!E87+'Game Data Batavia'!E106+'Game Data Batavia'!E123+'Game Data Batavia'!E141</f>
        <v>2</v>
      </c>
      <c r="G13" s="7">
        <f>'Game Data Batavia'!F14+'Game Data Batavia'!F33+'Game Data Batavia'!F51+'Game Data Batavia'!F69+'Game Data Batavia'!F87+'Game Data Batavia'!F106+'Game Data Batavia'!F123+'Game Data Batavia'!F141</f>
        <v>1</v>
      </c>
      <c r="H13" s="4">
        <f t="shared" si="1"/>
        <v>0.5</v>
      </c>
      <c r="I13" s="7">
        <f>'Game Data Batavia'!M14+'Game Data Batavia'!M33+'Game Data Batavia'!M51+'Game Data Batavia'!M69+'Game Data Batavia'!M87+'Game Data Batavia'!M106+'Game Data Batavia'!M123+'Game Data Batavia'!M141</f>
        <v>0</v>
      </c>
      <c r="J13" s="7">
        <f t="shared" si="0"/>
        <v>0</v>
      </c>
      <c r="K13" s="7">
        <f>'Game Data Batavia'!N14+'Game Data Batavia'!N33+'Game Data Batavia'!N51+'Game Data Batavia'!N69+'Game Data Batavia'!N87+'Game Data Batavia'!N106+'Game Data Batavia'!N123+'Game Data Batavia'!N141</f>
        <v>0</v>
      </c>
      <c r="L13" s="7">
        <f t="shared" si="2"/>
        <v>0</v>
      </c>
      <c r="M13" s="7">
        <f>'Game Data Batavia'!J14+'Game Data Batavia'!J33+'Game Data Batavia'!J51+'Game Data Batavia'!J69+'Game Data Batavia'!J87+'Game Data Batavia'!J106+'Game Data Batavia'!J123+'Game Data Batavia'!J141</f>
        <v>0</v>
      </c>
      <c r="N13" s="7">
        <f>'Game Data Batavia'!K14+'Game Data Batavia'!K33+'Game Data Batavia'!K51+'Game Data Batavia'!K69+'Game Data Batavia'!K87+'Game Data Batavia'!K106+'Game Data Batavia'!K123+'Game Data Batavia'!K141</f>
        <v>0</v>
      </c>
      <c r="O13" s="7">
        <f>'Game Data Batavia'!L14+'Game Data Batavia'!L33+'Game Data Batavia'!L51+'Game Data Batavia'!L69+'Game Data Batavia'!L87+'Game Data Batavia'!L106+'Game Data Batavia'!L123+'Game Data Batavia'!L141</f>
        <v>0</v>
      </c>
      <c r="P13" s="7">
        <f t="shared" si="3"/>
        <v>0</v>
      </c>
      <c r="Q13" s="7">
        <f t="shared" si="4"/>
        <v>0</v>
      </c>
      <c r="R13" s="7">
        <f>'Game Data Batavia'!G14+'Game Data Batavia'!G33+'Game Data Batavia'!G51+'Game Data Batavia'!G69+'Game Data Batavia'!G87+'Game Data Batavia'!G106+'Game Data Batavia'!G123+'Game Data Batavia'!G141</f>
        <v>1</v>
      </c>
      <c r="S13" s="32">
        <f t="shared" si="5"/>
        <v>0.66700000000000004</v>
      </c>
      <c r="T13" s="4">
        <f t="shared" si="6"/>
        <v>0.52599999999999991</v>
      </c>
      <c r="U13" s="7">
        <f t="shared" si="7"/>
        <v>0.5</v>
      </c>
      <c r="V13" s="7">
        <f t="shared" si="8"/>
        <v>1.167</v>
      </c>
      <c r="W13" s="2" t="s">
        <v>33</v>
      </c>
      <c r="X13" s="2" t="s">
        <v>34</v>
      </c>
    </row>
    <row r="14" spans="1:24" x14ac:dyDescent="0.25">
      <c r="A14" s="2">
        <v>12</v>
      </c>
      <c r="B14" s="2" t="s">
        <v>27</v>
      </c>
      <c r="C14" s="2" t="s">
        <v>31</v>
      </c>
      <c r="D14" s="2" t="s">
        <v>161</v>
      </c>
      <c r="E14" s="2" t="s">
        <v>168</v>
      </c>
      <c r="F14" s="7">
        <f>'Game Data Batavia'!E15+'Game Data Batavia'!E34+'Game Data Batavia'!E52+'Game Data Batavia'!E70+'Game Data Batavia'!E88+'Game Data Batavia'!E107+'Game Data Batavia'!E124+'Game Data Batavia'!E143</f>
        <v>4</v>
      </c>
      <c r="G14" s="7">
        <f>'Game Data Batavia'!F15+'Game Data Batavia'!F34+'Game Data Batavia'!F52+'Game Data Batavia'!F70+'Game Data Batavia'!F88+'Game Data Batavia'!F107+'Game Data Batavia'!F124+'Game Data Batavia'!F143</f>
        <v>3</v>
      </c>
      <c r="H14" s="4">
        <f t="shared" si="1"/>
        <v>0.75</v>
      </c>
      <c r="I14" s="7">
        <f>'Game Data Batavia'!M15+'Game Data Batavia'!M34+'Game Data Batavia'!M52+'Game Data Batavia'!M70+'Game Data Batavia'!M88+'Game Data Batavia'!M107+'Game Data Batavia'!M124+'Game Data Batavia'!M143</f>
        <v>1</v>
      </c>
      <c r="J14" s="7">
        <f t="shared" si="0"/>
        <v>0.33300000000000002</v>
      </c>
      <c r="K14" s="7">
        <f>'Game Data Batavia'!N15+'Game Data Batavia'!N34+'Game Data Batavia'!N52+'Game Data Batavia'!N70+'Game Data Batavia'!N88+'Game Data Batavia'!N107+'Game Data Batavia'!N124+'Game Data Batavia'!N143</f>
        <v>0</v>
      </c>
      <c r="L14" s="7">
        <f t="shared" si="2"/>
        <v>0</v>
      </c>
      <c r="M14" s="7">
        <f>'Game Data Batavia'!J15+'Game Data Batavia'!J34+'Game Data Batavia'!J52+'Game Data Batavia'!J70+'Game Data Batavia'!J88+'Game Data Batavia'!J107+'Game Data Batavia'!J124+'Game Data Batavia'!J143</f>
        <v>0</v>
      </c>
      <c r="N14" s="7">
        <f>'Game Data Batavia'!K15+'Game Data Batavia'!K34+'Game Data Batavia'!K52+'Game Data Batavia'!K70+'Game Data Batavia'!K88+'Game Data Batavia'!K107+'Game Data Batavia'!K124+'Game Data Batavia'!K143</f>
        <v>0</v>
      </c>
      <c r="O14" s="7">
        <f>'Game Data Batavia'!L15+'Game Data Batavia'!L34+'Game Data Batavia'!L52+'Game Data Batavia'!L70+'Game Data Batavia'!L88+'Game Data Batavia'!L107+'Game Data Batavia'!L124+'Game Data Batavia'!L143</f>
        <v>0</v>
      </c>
      <c r="P14" s="7">
        <f t="shared" si="3"/>
        <v>0</v>
      </c>
      <c r="Q14" s="7">
        <f t="shared" si="4"/>
        <v>0</v>
      </c>
      <c r="R14" s="7">
        <f>'Game Data Batavia'!G15+'Game Data Batavia'!G34+'Game Data Batavia'!G52+'Game Data Batavia'!G70+'Game Data Batavia'!G88+'Game Data Batavia'!G107+'Game Data Batavia'!G124+'Game Data Batavia'!G143</f>
        <v>0</v>
      </c>
      <c r="S14" s="32">
        <f t="shared" si="5"/>
        <v>0.75</v>
      </c>
      <c r="T14" s="4">
        <f t="shared" si="6"/>
        <v>0.66600000000000004</v>
      </c>
      <c r="U14" s="7">
        <f t="shared" si="7"/>
        <v>0.75</v>
      </c>
      <c r="V14" s="7">
        <f t="shared" si="8"/>
        <v>1.5</v>
      </c>
      <c r="W14" s="2" t="s">
        <v>27</v>
      </c>
      <c r="X14" s="2" t="s">
        <v>31</v>
      </c>
    </row>
    <row r="15" spans="1:24" x14ac:dyDescent="0.25">
      <c r="A15" s="2">
        <v>13</v>
      </c>
      <c r="B15" s="2" t="s">
        <v>24</v>
      </c>
      <c r="C15" s="2" t="s">
        <v>25</v>
      </c>
      <c r="D15" s="2" t="s">
        <v>162</v>
      </c>
      <c r="E15" s="2" t="s">
        <v>18</v>
      </c>
      <c r="F15" s="7">
        <f>'Game Data Batavia'!E16+'Game Data Batavia'!E35+'Game Data Batavia'!E54+'Game Data Batavia'!E72+'Game Data Batavia'!E90+'Game Data Batavia'!E108+'Game Data Batavia'!E126+'Game Data Batavia'!E144</f>
        <v>0</v>
      </c>
      <c r="G15" s="7">
        <f>'Game Data Batavia'!F16+'Game Data Batavia'!F35+'Game Data Batavia'!F54+'Game Data Batavia'!F72+'Game Data Batavia'!F90+'Game Data Batavia'!F108+'Game Data Batavia'!F126+'Game Data Batavia'!F144</f>
        <v>0</v>
      </c>
      <c r="H15" s="4" t="e">
        <f>ROUND((G15/F15),3)</f>
        <v>#DIV/0!</v>
      </c>
      <c r="I15" s="7">
        <f>'Game Data Batavia'!M16+'Game Data Batavia'!M35+'Game Data Batavia'!M54+'Game Data Batavia'!M72+'Game Data Batavia'!M90+'Game Data Batavia'!M108+'Game Data Batavia'!M126+'Game Data Batavia'!M144</f>
        <v>0</v>
      </c>
      <c r="J15" s="7" t="e">
        <f t="shared" si="0"/>
        <v>#DIV/0!</v>
      </c>
      <c r="K15" s="7">
        <f>'Game Data Batavia'!N16+'Game Data Batavia'!N35+'Game Data Batavia'!N54+'Game Data Batavia'!N72+'Game Data Batavia'!N90+'Game Data Batavia'!N108+'Game Data Batavia'!N126+'Game Data Batavia'!N144</f>
        <v>0</v>
      </c>
      <c r="L15" s="7" t="e">
        <f t="shared" si="2"/>
        <v>#DIV/0!</v>
      </c>
      <c r="M15" s="7">
        <f>'Game Data Batavia'!J16+'Game Data Batavia'!J35+'Game Data Batavia'!J54+'Game Data Batavia'!J72+'Game Data Batavia'!J90+'Game Data Batavia'!J108+'Game Data Batavia'!J126+'Game Data Batavia'!J144</f>
        <v>0</v>
      </c>
      <c r="N15" s="7">
        <f>'Game Data Batavia'!K16+'Game Data Batavia'!K35+'Game Data Batavia'!K54+'Game Data Batavia'!K72+'Game Data Batavia'!K90+'Game Data Batavia'!K108+'Game Data Batavia'!K126+'Game Data Batavia'!K144</f>
        <v>0</v>
      </c>
      <c r="O15" s="7">
        <f>'Game Data Batavia'!L16+'Game Data Batavia'!L35+'Game Data Batavia'!L54+'Game Data Batavia'!L72+'Game Data Batavia'!L90+'Game Data Batavia'!L108+'Game Data Batavia'!L126+'Game Data Batavia'!L144</f>
        <v>0</v>
      </c>
      <c r="P15" s="7">
        <f t="shared" si="3"/>
        <v>0</v>
      </c>
      <c r="Q15" s="7" t="e">
        <f t="shared" si="4"/>
        <v>#DIV/0!</v>
      </c>
      <c r="R15" s="7"/>
      <c r="S15" s="32" t="e">
        <f t="shared" si="5"/>
        <v>#DIV/0!</v>
      </c>
      <c r="T15" s="4" t="e">
        <f t="shared" si="6"/>
        <v>#DIV/0!</v>
      </c>
      <c r="U15" s="7" t="e">
        <f t="shared" si="7"/>
        <v>#DIV/0!</v>
      </c>
      <c r="V15" s="7" t="e">
        <f t="shared" si="8"/>
        <v>#DIV/0!</v>
      </c>
      <c r="W15" s="2" t="s">
        <v>24</v>
      </c>
      <c r="X15" s="2" t="s">
        <v>25</v>
      </c>
    </row>
    <row r="16" spans="1:24" x14ac:dyDescent="0.25">
      <c r="A16" s="2">
        <v>14</v>
      </c>
      <c r="B16" s="2" t="s">
        <v>11</v>
      </c>
      <c r="C16" s="2" t="s">
        <v>20</v>
      </c>
      <c r="D16" s="2" t="s">
        <v>160</v>
      </c>
      <c r="E16" s="2" t="s">
        <v>19</v>
      </c>
      <c r="F16" s="7">
        <f>'Game Data Batavia'!E17+'Game Data Batavia'!E37+'Game Data Batavia'!E55+'Game Data Batavia'!E73+'Game Data Batavia'!E91+'Game Data Batavia'!E109+'Game Data Batavia'!E127+'Game Data Batavia'!E145</f>
        <v>70</v>
      </c>
      <c r="G16" s="7">
        <f>'Game Data Batavia'!F17+'Game Data Batavia'!F37+'Game Data Batavia'!F55+'Game Data Batavia'!F73+'Game Data Batavia'!F91+'Game Data Batavia'!F109+'Game Data Batavia'!F127+'Game Data Batavia'!F145</f>
        <v>42</v>
      </c>
      <c r="H16" s="4">
        <f t="shared" si="1"/>
        <v>0.6</v>
      </c>
      <c r="I16" s="7">
        <f>'Game Data Batavia'!M17+'Game Data Batavia'!M37+'Game Data Batavia'!M55+'Game Data Batavia'!M73+'Game Data Batavia'!M91+'Game Data Batavia'!M109+'Game Data Batavia'!M127+'Game Data Batavia'!M145</f>
        <v>32</v>
      </c>
      <c r="J16" s="7">
        <f t="shared" si="0"/>
        <v>0.76200000000000001</v>
      </c>
      <c r="K16" s="7">
        <f>'Game Data Batavia'!N17+'Game Data Batavia'!N37+'Game Data Batavia'!N55+'Game Data Batavia'!N73+'Game Data Batavia'!N91+'Game Data Batavia'!N109+'Game Data Batavia'!N127+'Game Data Batavia'!N145</f>
        <v>12</v>
      </c>
      <c r="L16" s="7">
        <f t="shared" si="2"/>
        <v>0.17100000000000001</v>
      </c>
      <c r="M16" s="7">
        <f>'Game Data Batavia'!J17+'Game Data Batavia'!J37+'Game Data Batavia'!J55+'Game Data Batavia'!J73+'Game Data Batavia'!J91+'Game Data Batavia'!J109+'Game Data Batavia'!J127+'Game Data Batavia'!J145</f>
        <v>7</v>
      </c>
      <c r="N16" s="7">
        <f>'Game Data Batavia'!K17+'Game Data Batavia'!K37+'Game Data Batavia'!K55+'Game Data Batavia'!K73+'Game Data Batavia'!K91+'Game Data Batavia'!K109+'Game Data Batavia'!K127+'Game Data Batavia'!K145</f>
        <v>2</v>
      </c>
      <c r="O16" s="7">
        <f>'Game Data Batavia'!L17+'Game Data Batavia'!L37+'Game Data Batavia'!L55+'Game Data Batavia'!L73+'Game Data Batavia'!L91+'Game Data Batavia'!L109+'Game Data Batavia'!L127+'Game Data Batavia'!L145</f>
        <v>2</v>
      </c>
      <c r="P16" s="7">
        <f t="shared" si="3"/>
        <v>11</v>
      </c>
      <c r="Q16" s="7">
        <f t="shared" si="4"/>
        <v>0.157</v>
      </c>
      <c r="R16" s="7">
        <f>'Game Data Batavia'!G16+'Game Data Batavia'!G35+'Game Data Batavia'!G54+'Game Data Batavia'!G72+'Game Data Batavia'!G90+'Game Data Batavia'!G108+'Game Data Batavia'!G126+'Game Data Batavia'!G144</f>
        <v>0</v>
      </c>
      <c r="S16" s="32">
        <f t="shared" si="5"/>
        <v>0.6</v>
      </c>
      <c r="T16" s="4">
        <f t="shared" si="6"/>
        <v>0.62655714285714281</v>
      </c>
      <c r="U16" s="7">
        <f t="shared" si="7"/>
        <v>0.84299999999999997</v>
      </c>
      <c r="V16" s="7">
        <f t="shared" si="8"/>
        <v>1.4430000000000001</v>
      </c>
      <c r="W16" s="2" t="s">
        <v>11</v>
      </c>
      <c r="X16" s="2" t="s">
        <v>20</v>
      </c>
    </row>
    <row r="17" spans="1:24" x14ac:dyDescent="0.25">
      <c r="A17" s="2">
        <v>15</v>
      </c>
      <c r="B17" s="2" t="s">
        <v>169</v>
      </c>
      <c r="C17" s="2" t="s">
        <v>170</v>
      </c>
      <c r="D17" s="2" t="s">
        <v>162</v>
      </c>
      <c r="E17" s="2" t="s">
        <v>30</v>
      </c>
      <c r="F17" s="7">
        <f>'Game Data Batavia'!E18+'Game Data Batavia'!E38+'Game Data Batavia'!E56+'Game Data Batavia'!E74+'Game Data Batavia'!E92+'Game Data Batavia'!E110+'Game Data Batavia'!E128+'Game Data Batavia'!E146</f>
        <v>20</v>
      </c>
      <c r="G17" s="7">
        <f>'Game Data Batavia'!F18+'Game Data Batavia'!F38+'Game Data Batavia'!F56+'Game Data Batavia'!F74+'Game Data Batavia'!F92+'Game Data Batavia'!F110+'Game Data Batavia'!F128+'Game Data Batavia'!F146</f>
        <v>0</v>
      </c>
      <c r="H17" s="4">
        <f t="shared" si="1"/>
        <v>0</v>
      </c>
      <c r="I17" s="7">
        <f>'Game Data Batavia'!M18+'Game Data Batavia'!M38+'Game Data Batavia'!M56+'Game Data Batavia'!M74+'Game Data Batavia'!M92+'Game Data Batavia'!M110+'Game Data Batavia'!M128+'Game Data Batavia'!M146</f>
        <v>0</v>
      </c>
      <c r="J17" s="7" t="e">
        <f t="shared" ref="J17" si="9">ROUND((I17/G17),3)</f>
        <v>#DIV/0!</v>
      </c>
      <c r="K17" s="7">
        <f>'Game Data Batavia'!N18+'Game Data Batavia'!N38+'Game Data Batavia'!N56+'Game Data Batavia'!N74+'Game Data Batavia'!N92+'Game Data Batavia'!N110+'Game Data Batavia'!N128+'Game Data Batavia'!N146</f>
        <v>0</v>
      </c>
      <c r="L17" s="7">
        <f t="shared" ref="L17" si="10">ROUND((K17/F17),3)</f>
        <v>0</v>
      </c>
      <c r="M17" s="7">
        <f>'Game Data Batavia'!J18+'Game Data Batavia'!J38+'Game Data Batavia'!J56+'Game Data Batavia'!J74+'Game Data Batavia'!J92+'Game Data Batavia'!J110+'Game Data Batavia'!J128+'Game Data Batavia'!J146</f>
        <v>0</v>
      </c>
      <c r="N17" s="7">
        <f>'Game Data Batavia'!K18+'Game Data Batavia'!K38+'Game Data Batavia'!K56+'Game Data Batavia'!K74+'Game Data Batavia'!K92+'Game Data Batavia'!K110+'Game Data Batavia'!K128+'Game Data Batavia'!K146</f>
        <v>0</v>
      </c>
      <c r="O17" s="7">
        <f>'Game Data Batavia'!L18+'Game Data Batavia'!L38+'Game Data Batavia'!L56+'Game Data Batavia'!L74+'Game Data Batavia'!L92+'Game Data Batavia'!L110+'Game Data Batavia'!L128+'Game Data Batavia'!L146</f>
        <v>0</v>
      </c>
      <c r="P17" s="7">
        <f t="shared" ref="P17" si="11">SUM(M17:O17)</f>
        <v>0</v>
      </c>
      <c r="Q17" s="7">
        <f t="shared" ref="Q17" si="12">ROUND((P17/F17),3)</f>
        <v>0</v>
      </c>
      <c r="R17" s="7">
        <f>'Game Data Batavia'!G17+'Game Data Batavia'!G36+'Game Data Batavia'!G55+'Game Data Batavia'!G73+'Game Data Batavia'!G91+'Game Data Batavia'!G109+'Game Data Batavia'!G127+'Game Data Batavia'!G145</f>
        <v>1</v>
      </c>
      <c r="S17" s="32">
        <f t="shared" ref="S17" si="13">ROUND(((G17+R17)/(F17+R17)),3)</f>
        <v>4.8000000000000001E-2</v>
      </c>
      <c r="T17" s="4">
        <f t="shared" ref="T17" si="14">(((0.69*R17)+(0.888*(G17-P17))+(1.271*M17)+(1.616*N17)+(2.101*O17)))/(F17+R17)</f>
        <v>3.2857142857142856E-2</v>
      </c>
      <c r="U17" s="7">
        <f t="shared" ref="U17" si="15">ROUND((((G17-P17)+(2*M17)+(3*N17)+(4*O17))/F17),3)</f>
        <v>0</v>
      </c>
      <c r="V17" s="7">
        <f t="shared" ref="V17" si="16">U17+S17</f>
        <v>4.8000000000000001E-2</v>
      </c>
      <c r="W17" s="2" t="s">
        <v>169</v>
      </c>
      <c r="X17" s="2" t="s">
        <v>170</v>
      </c>
    </row>
    <row r="18" spans="1:24" x14ac:dyDescent="0.25">
      <c r="A18" s="60" t="s">
        <v>117</v>
      </c>
      <c r="B18" s="60"/>
      <c r="C18" s="60"/>
      <c r="D18" s="60"/>
      <c r="E18" s="60"/>
      <c r="F18" s="18">
        <f>SUM(F3:F16)</f>
        <v>171</v>
      </c>
      <c r="G18" s="18">
        <f>SUM(G3:G16)</f>
        <v>98</v>
      </c>
      <c r="H18" s="18">
        <f t="shared" ref="H18" si="17">ROUND((G18/F18),3)</f>
        <v>0.57299999999999995</v>
      </c>
      <c r="I18" s="18">
        <f>SUM(I3:I16)</f>
        <v>70</v>
      </c>
      <c r="J18" s="18">
        <f t="shared" ref="J18" si="18">ROUND((I18/G18),3)</f>
        <v>0.71399999999999997</v>
      </c>
      <c r="K18" s="18">
        <f>SUM(K3:K16)</f>
        <v>36</v>
      </c>
      <c r="L18" s="18">
        <f t="shared" ref="L18" si="19">ROUND((K18/F18),3)</f>
        <v>0.21099999999999999</v>
      </c>
      <c r="M18" s="18">
        <f>SUM(M3:M14)</f>
        <v>9</v>
      </c>
      <c r="N18" s="18">
        <f t="shared" ref="N18:P18" si="20">SUM(N3:N14)</f>
        <v>2</v>
      </c>
      <c r="O18" s="18">
        <f t="shared" si="20"/>
        <v>3</v>
      </c>
      <c r="P18" s="18">
        <f t="shared" si="20"/>
        <v>14</v>
      </c>
      <c r="Q18" s="18">
        <f>P18/F18</f>
        <v>8.1871345029239762E-2</v>
      </c>
      <c r="R18" s="18">
        <f>SUM(R3:R16)</f>
        <v>5</v>
      </c>
      <c r="S18" s="40">
        <f>ROUND(((G18+R18)/(F18+R18)),3)</f>
        <v>0.58499999999999996</v>
      </c>
      <c r="T18" s="3">
        <f t="shared" si="6"/>
        <v>0.56259090909090903</v>
      </c>
      <c r="U18" s="18">
        <f>ROUND((((G18-P18)+(2*M18)+(3*N18)+(4*O18))/F18),3)</f>
        <v>0.70199999999999996</v>
      </c>
      <c r="V18" s="18">
        <f t="shared" si="8"/>
        <v>1.2869999999999999</v>
      </c>
    </row>
    <row r="19" spans="1:24" x14ac:dyDescent="0.25">
      <c r="A19" s="6"/>
      <c r="B19" s="62" t="s">
        <v>36</v>
      </c>
      <c r="C19" s="62"/>
      <c r="D19" s="62"/>
      <c r="E19" s="62"/>
    </row>
    <row r="20" spans="1:24" x14ac:dyDescent="0.25">
      <c r="A20" s="1"/>
      <c r="B20" s="1" t="s">
        <v>0</v>
      </c>
      <c r="C20" s="1" t="s">
        <v>1</v>
      </c>
      <c r="D20" s="1" t="s">
        <v>2</v>
      </c>
      <c r="E20" s="1" t="s">
        <v>3</v>
      </c>
    </row>
    <row r="21" spans="1:24" x14ac:dyDescent="0.25">
      <c r="A21" s="2"/>
      <c r="B21" s="2" t="s">
        <v>37</v>
      </c>
      <c r="C21" s="2" t="s">
        <v>38</v>
      </c>
      <c r="D21" s="2" t="s">
        <v>19</v>
      </c>
      <c r="E21" s="2" t="s">
        <v>39</v>
      </c>
    </row>
    <row r="22" spans="1:24" x14ac:dyDescent="0.25">
      <c r="A22" s="2"/>
      <c r="B22" s="2" t="s">
        <v>40</v>
      </c>
      <c r="C22" s="2" t="s">
        <v>41</v>
      </c>
      <c r="D22" s="2" t="s">
        <v>9</v>
      </c>
      <c r="E22" s="2" t="s">
        <v>18</v>
      </c>
    </row>
    <row r="23" spans="1:24" x14ac:dyDescent="0.25">
      <c r="A23" s="2"/>
      <c r="B23" s="2" t="s">
        <v>43</v>
      </c>
      <c r="C23" s="2" t="s">
        <v>44</v>
      </c>
      <c r="D23" s="2" t="s">
        <v>26</v>
      </c>
      <c r="E23" s="2" t="s">
        <v>46</v>
      </c>
    </row>
    <row r="24" spans="1:24" x14ac:dyDescent="0.25">
      <c r="B24" s="2" t="s">
        <v>11</v>
      </c>
      <c r="C24" s="2" t="s">
        <v>20</v>
      </c>
      <c r="D24" s="2" t="s">
        <v>19</v>
      </c>
      <c r="E24" s="2" t="s">
        <v>21</v>
      </c>
    </row>
    <row r="25" spans="1:24" x14ac:dyDescent="0.25">
      <c r="B25" s="2" t="s">
        <v>144</v>
      </c>
      <c r="C25" s="2" t="s">
        <v>145</v>
      </c>
      <c r="D25" s="2" t="s">
        <v>26</v>
      </c>
      <c r="E25" s="2" t="s">
        <v>45</v>
      </c>
    </row>
    <row r="26" spans="1:24" x14ac:dyDescent="0.25">
      <c r="B26" s="2" t="s">
        <v>33</v>
      </c>
      <c r="C26" s="2" t="s">
        <v>34</v>
      </c>
      <c r="D26" s="2" t="s">
        <v>19</v>
      </c>
      <c r="E26" s="2" t="s">
        <v>35</v>
      </c>
    </row>
  </sheetData>
  <mergeCells count="3">
    <mergeCell ref="B19:E19"/>
    <mergeCell ref="A18:E18"/>
    <mergeCell ref="F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3DCD-D405-4BF8-AD91-E9A0F9AB8051}">
  <dimension ref="A1:AO145"/>
  <sheetViews>
    <sheetView topLeftCell="A7" workbookViewId="0">
      <selection activeCell="E50" sqref="E50"/>
    </sheetView>
  </sheetViews>
  <sheetFormatPr defaultRowHeight="15" x14ac:dyDescent="0.25"/>
  <cols>
    <col min="1" max="1" width="11.28515625" customWidth="1"/>
    <col min="2" max="2" width="14.5703125" customWidth="1"/>
    <col min="3" max="3" width="20.5703125" customWidth="1"/>
    <col min="4" max="4" width="16" customWidth="1"/>
    <col min="5" max="5" width="5" customWidth="1"/>
    <col min="6" max="6" width="3" customWidth="1"/>
    <col min="7" max="7" width="3.140625" customWidth="1"/>
    <col min="8" max="8" width="5.140625" customWidth="1"/>
    <col min="9" max="9" width="7.28515625" customWidth="1"/>
    <col min="10" max="10" width="3.28515625" customWidth="1"/>
    <col min="11" max="11" width="4.42578125" customWidth="1"/>
    <col min="12" max="12" width="4" customWidth="1"/>
    <col min="13" max="13" width="3" customWidth="1"/>
    <col min="14" max="14" width="5.28515625" customWidth="1"/>
    <col min="17" max="17" width="3.5703125" customWidth="1"/>
    <col min="18" max="18" width="2.7109375" customWidth="1"/>
    <col min="19" max="20" width="3.7109375" customWidth="1"/>
    <col min="21" max="21" width="3.5703125" customWidth="1"/>
    <col min="22" max="22" width="4.140625" customWidth="1"/>
    <col min="23" max="23" width="5.140625" customWidth="1"/>
    <col min="24" max="24" width="3" customWidth="1"/>
    <col min="25" max="25" width="5" customWidth="1"/>
    <col min="26" max="26" width="4" customWidth="1"/>
    <col min="28" max="28" width="9.7109375" bestFit="1" customWidth="1"/>
    <col min="29" max="29" width="13.85546875" customWidth="1"/>
    <col min="30" max="30" width="5" customWidth="1"/>
    <col min="31" max="31" width="5.85546875" customWidth="1"/>
    <col min="32" max="32" width="5.42578125" customWidth="1"/>
    <col min="33" max="33" width="4.42578125" customWidth="1"/>
  </cols>
  <sheetData>
    <row r="1" spans="1:41" x14ac:dyDescent="0.25">
      <c r="A1" s="15" t="s">
        <v>59</v>
      </c>
      <c r="B1" s="16">
        <v>44042</v>
      </c>
      <c r="C1" s="21" t="s">
        <v>133</v>
      </c>
      <c r="D1" s="15" t="s">
        <v>65</v>
      </c>
      <c r="E1" s="15">
        <f>M19</f>
        <v>12</v>
      </c>
      <c r="F1" s="15"/>
      <c r="G1" s="15"/>
      <c r="H1" s="15"/>
      <c r="I1" s="15"/>
      <c r="J1" s="15"/>
      <c r="K1" s="15"/>
      <c r="L1" s="15"/>
      <c r="M1" s="15"/>
      <c r="N1" s="15"/>
      <c r="O1" s="48" t="s">
        <v>151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51" t="s">
        <v>136</v>
      </c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</row>
    <row r="2" spans="1:41" x14ac:dyDescent="0.25">
      <c r="A2" s="15" t="s">
        <v>60</v>
      </c>
      <c r="B2" s="15" t="s">
        <v>149</v>
      </c>
      <c r="C2" s="15"/>
      <c r="D2" s="15" t="s">
        <v>66</v>
      </c>
      <c r="E2" s="15">
        <v>6</v>
      </c>
      <c r="F2" s="15"/>
      <c r="G2" s="15"/>
      <c r="H2" s="15"/>
      <c r="I2" s="15"/>
      <c r="J2" s="15"/>
      <c r="K2" s="15"/>
      <c r="L2" s="15"/>
      <c r="M2" s="15"/>
      <c r="N2" s="15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25" t="s">
        <v>137</v>
      </c>
      <c r="AB2" s="25" t="s">
        <v>59</v>
      </c>
      <c r="AC2" s="25" t="s">
        <v>60</v>
      </c>
      <c r="AD2" s="25" t="s">
        <v>114</v>
      </c>
      <c r="AE2" s="25" t="s">
        <v>138</v>
      </c>
      <c r="AF2" s="25" t="s">
        <v>99</v>
      </c>
      <c r="AG2" s="25" t="s">
        <v>109</v>
      </c>
      <c r="AH2" s="25" t="s">
        <v>104</v>
      </c>
      <c r="AI2" s="25" t="s">
        <v>102</v>
      </c>
      <c r="AJ2" s="25" t="s">
        <v>100</v>
      </c>
      <c r="AK2" s="25" t="s">
        <v>105</v>
      </c>
      <c r="AL2" s="25" t="s">
        <v>106</v>
      </c>
      <c r="AM2" s="25" t="s">
        <v>101</v>
      </c>
      <c r="AN2" s="25" t="s">
        <v>114</v>
      </c>
      <c r="AO2" s="25" t="s">
        <v>119</v>
      </c>
    </row>
    <row r="3" spans="1:41" x14ac:dyDescent="0.25">
      <c r="A3" s="1"/>
      <c r="B3" s="1" t="s">
        <v>0</v>
      </c>
      <c r="C3" s="1" t="s">
        <v>1</v>
      </c>
      <c r="D3" s="1" t="s">
        <v>62</v>
      </c>
      <c r="E3" s="1" t="s">
        <v>99</v>
      </c>
      <c r="F3" s="1" t="s">
        <v>109</v>
      </c>
      <c r="G3" s="1" t="s">
        <v>104</v>
      </c>
      <c r="H3" s="1" t="s">
        <v>102</v>
      </c>
      <c r="I3" s="1" t="s">
        <v>100</v>
      </c>
      <c r="J3" s="1" t="s">
        <v>105</v>
      </c>
      <c r="K3" s="1" t="s">
        <v>106</v>
      </c>
      <c r="L3" s="1" t="s">
        <v>101</v>
      </c>
      <c r="M3" s="1" t="s">
        <v>114</v>
      </c>
      <c r="N3" s="1" t="s">
        <v>119</v>
      </c>
      <c r="O3" s="12" t="s">
        <v>110</v>
      </c>
      <c r="P3" s="12" t="s">
        <v>61</v>
      </c>
      <c r="Q3" s="12" t="s">
        <v>99</v>
      </c>
      <c r="R3" s="12" t="s">
        <v>109</v>
      </c>
      <c r="S3" s="12" t="s">
        <v>104</v>
      </c>
      <c r="T3" s="12" t="s">
        <v>105</v>
      </c>
      <c r="U3" s="12" t="s">
        <v>106</v>
      </c>
      <c r="V3" s="12" t="s">
        <v>101</v>
      </c>
      <c r="W3" s="12" t="s">
        <v>102</v>
      </c>
      <c r="X3" s="12" t="s">
        <v>114</v>
      </c>
      <c r="Y3" s="12" t="s">
        <v>119</v>
      </c>
      <c r="Z3" s="12" t="s">
        <v>100</v>
      </c>
      <c r="AA3" s="26">
        <v>1</v>
      </c>
      <c r="AB3" s="27">
        <v>44042</v>
      </c>
      <c r="AC3" s="39" t="s">
        <v>149</v>
      </c>
      <c r="AD3" s="28">
        <f>E1</f>
        <v>12</v>
      </c>
      <c r="AE3" s="26">
        <f>E2</f>
        <v>6</v>
      </c>
      <c r="AF3" s="26">
        <f>E19</f>
        <v>40</v>
      </c>
      <c r="AG3" s="26">
        <f t="shared" ref="AG3:AO3" si="0">F19</f>
        <v>20</v>
      </c>
      <c r="AH3" s="26">
        <f t="shared" si="0"/>
        <v>3</v>
      </c>
      <c r="AI3" s="26">
        <f t="shared" si="0"/>
        <v>3</v>
      </c>
      <c r="AJ3" s="26">
        <f t="shared" si="0"/>
        <v>0.5</v>
      </c>
      <c r="AK3" s="26">
        <f t="shared" si="0"/>
        <v>2</v>
      </c>
      <c r="AL3" s="26">
        <f t="shared" si="0"/>
        <v>0</v>
      </c>
      <c r="AM3" s="26">
        <f t="shared" si="0"/>
        <v>1</v>
      </c>
      <c r="AN3" s="26">
        <f t="shared" si="0"/>
        <v>12</v>
      </c>
      <c r="AO3" s="26">
        <f t="shared" si="0"/>
        <v>12</v>
      </c>
    </row>
    <row r="4" spans="1:41" x14ac:dyDescent="0.25">
      <c r="A4" s="2"/>
      <c r="B4" s="2" t="s">
        <v>4</v>
      </c>
      <c r="C4" s="2" t="s">
        <v>5</v>
      </c>
      <c r="D4" s="2" t="s">
        <v>154</v>
      </c>
      <c r="E4" s="2">
        <v>5</v>
      </c>
      <c r="F4" s="2">
        <v>3</v>
      </c>
      <c r="G4" s="2">
        <v>0</v>
      </c>
      <c r="H4" s="2">
        <f>J4+K4+L4</f>
        <v>1</v>
      </c>
      <c r="I4" s="2">
        <f>ROUND((F4/E4),3)</f>
        <v>0.6</v>
      </c>
      <c r="J4" s="2">
        <v>1</v>
      </c>
      <c r="K4" s="2">
        <v>0</v>
      </c>
      <c r="L4" s="2">
        <v>0</v>
      </c>
      <c r="M4" s="2">
        <v>2</v>
      </c>
      <c r="N4" s="2">
        <v>1</v>
      </c>
      <c r="O4" s="13">
        <v>1</v>
      </c>
      <c r="P4" s="13" t="s">
        <v>4</v>
      </c>
      <c r="Q4" s="13">
        <v>5</v>
      </c>
      <c r="R4" s="13">
        <v>3</v>
      </c>
      <c r="S4" s="13">
        <v>0</v>
      </c>
      <c r="T4" s="13">
        <v>1</v>
      </c>
      <c r="U4" s="13">
        <v>0</v>
      </c>
      <c r="V4" s="13">
        <v>0</v>
      </c>
      <c r="W4" s="13">
        <f>T4+U4+V4</f>
        <v>1</v>
      </c>
      <c r="X4" s="13">
        <v>2</v>
      </c>
      <c r="Y4" s="13">
        <v>1</v>
      </c>
      <c r="Z4" s="13">
        <f>R4/Q4</f>
        <v>0.6</v>
      </c>
      <c r="AA4" s="28">
        <v>2</v>
      </c>
      <c r="AB4" s="27">
        <v>44042</v>
      </c>
      <c r="AC4" s="39" t="s">
        <v>150</v>
      </c>
      <c r="AD4" s="28">
        <f>E20</f>
        <v>12</v>
      </c>
      <c r="AE4" s="26">
        <f>E21</f>
        <v>6</v>
      </c>
      <c r="AF4" s="26">
        <f>E37</f>
        <v>32</v>
      </c>
      <c r="AG4" s="26">
        <f t="shared" ref="AG4:AO4" si="1">F37</f>
        <v>18</v>
      </c>
      <c r="AH4" s="26">
        <f t="shared" si="1"/>
        <v>1</v>
      </c>
      <c r="AI4" s="26">
        <f t="shared" si="1"/>
        <v>4</v>
      </c>
      <c r="AJ4" s="26">
        <f t="shared" si="1"/>
        <v>0.56299999999999994</v>
      </c>
      <c r="AK4" s="26">
        <f t="shared" si="1"/>
        <v>3</v>
      </c>
      <c r="AL4" s="26">
        <f t="shared" si="1"/>
        <v>0</v>
      </c>
      <c r="AM4" s="26">
        <f t="shared" si="1"/>
        <v>1</v>
      </c>
      <c r="AN4" s="26">
        <f t="shared" si="1"/>
        <v>12</v>
      </c>
      <c r="AO4" s="26">
        <f t="shared" si="1"/>
        <v>12</v>
      </c>
    </row>
    <row r="5" spans="1:41" x14ac:dyDescent="0.25">
      <c r="A5" s="2"/>
      <c r="B5" s="2" t="s">
        <v>167</v>
      </c>
      <c r="C5" s="2"/>
      <c r="D5" s="2" t="s">
        <v>162</v>
      </c>
      <c r="E5" s="2">
        <v>4</v>
      </c>
      <c r="F5" s="2">
        <v>2</v>
      </c>
      <c r="G5" s="2">
        <v>1</v>
      </c>
      <c r="H5" s="2">
        <f t="shared" ref="H5:H14" si="2">J5+K5+L5</f>
        <v>0</v>
      </c>
      <c r="I5" s="2">
        <f t="shared" ref="I5:I15" si="3">ROUND((F5/E5),3)</f>
        <v>0.5</v>
      </c>
      <c r="J5" s="2">
        <v>0</v>
      </c>
      <c r="K5" s="2">
        <v>0</v>
      </c>
      <c r="L5" s="2">
        <v>0</v>
      </c>
      <c r="M5" s="2">
        <v>3</v>
      </c>
      <c r="N5" s="2">
        <v>1</v>
      </c>
      <c r="O5" s="13">
        <v>2</v>
      </c>
      <c r="P5" s="13" t="s">
        <v>167</v>
      </c>
      <c r="Q5" s="13">
        <v>4</v>
      </c>
      <c r="R5" s="13">
        <v>2</v>
      </c>
      <c r="S5" s="13">
        <v>1</v>
      </c>
      <c r="T5" s="13">
        <v>0</v>
      </c>
      <c r="U5" s="13">
        <v>0</v>
      </c>
      <c r="V5" s="13">
        <v>0</v>
      </c>
      <c r="W5" s="13">
        <f t="shared" ref="W5:W13" si="4">T5+U5+V5</f>
        <v>0</v>
      </c>
      <c r="X5" s="13">
        <v>3</v>
      </c>
      <c r="Y5" s="13">
        <v>1</v>
      </c>
      <c r="Z5" s="13">
        <f t="shared" ref="Z5:Z13" si="5">R5/Q5</f>
        <v>0.5</v>
      </c>
      <c r="AA5" s="28">
        <v>3</v>
      </c>
      <c r="AB5" s="27"/>
      <c r="AC5" s="39"/>
      <c r="AD5" s="28">
        <f>E38</f>
        <v>20</v>
      </c>
      <c r="AE5" s="26">
        <f>E39</f>
        <v>0</v>
      </c>
      <c r="AF5" s="26">
        <f t="shared" ref="AF5:AL5" si="6">E55</f>
        <v>38</v>
      </c>
      <c r="AG5" s="26">
        <f t="shared" si="6"/>
        <v>24</v>
      </c>
      <c r="AH5" s="26">
        <f t="shared" si="6"/>
        <v>1</v>
      </c>
      <c r="AI5" s="26">
        <f t="shared" si="6"/>
        <v>7</v>
      </c>
      <c r="AJ5" s="26">
        <f t="shared" si="6"/>
        <v>0.63200000000000001</v>
      </c>
      <c r="AK5" s="26">
        <f t="shared" si="6"/>
        <v>4</v>
      </c>
      <c r="AL5" s="26">
        <f t="shared" si="6"/>
        <v>2</v>
      </c>
      <c r="AM5" s="26"/>
      <c r="AN5" s="26"/>
      <c r="AO5" s="26"/>
    </row>
    <row r="6" spans="1:41" x14ac:dyDescent="0.25">
      <c r="A6" s="2"/>
      <c r="B6" s="2" t="s">
        <v>28</v>
      </c>
      <c r="C6" s="2" t="s">
        <v>29</v>
      </c>
      <c r="D6" s="2" t="s">
        <v>155</v>
      </c>
      <c r="E6" s="2">
        <v>5</v>
      </c>
      <c r="F6" s="2">
        <v>3</v>
      </c>
      <c r="G6" s="2">
        <v>0</v>
      </c>
      <c r="H6" s="2">
        <f t="shared" si="2"/>
        <v>1</v>
      </c>
      <c r="I6" s="2">
        <f t="shared" si="3"/>
        <v>0.6</v>
      </c>
      <c r="J6" s="2">
        <v>1</v>
      </c>
      <c r="K6" s="2">
        <v>0</v>
      </c>
      <c r="L6" s="2">
        <v>0</v>
      </c>
      <c r="M6" s="2">
        <v>1</v>
      </c>
      <c r="N6" s="2">
        <v>2</v>
      </c>
      <c r="O6" s="13">
        <v>3</v>
      </c>
      <c r="P6" s="13" t="s">
        <v>28</v>
      </c>
      <c r="Q6" s="13">
        <v>5</v>
      </c>
      <c r="R6" s="13">
        <v>3</v>
      </c>
      <c r="S6" s="13">
        <v>0</v>
      </c>
      <c r="T6" s="13">
        <v>1</v>
      </c>
      <c r="U6" s="13">
        <v>0</v>
      </c>
      <c r="V6" s="13">
        <v>0</v>
      </c>
      <c r="W6" s="13">
        <f t="shared" si="4"/>
        <v>1</v>
      </c>
      <c r="X6" s="13">
        <v>1</v>
      </c>
      <c r="Y6" s="13">
        <v>2</v>
      </c>
      <c r="Z6" s="13">
        <f t="shared" si="5"/>
        <v>0.6</v>
      </c>
      <c r="AA6" s="28">
        <v>4</v>
      </c>
      <c r="AB6" s="27"/>
      <c r="AC6" s="26"/>
      <c r="AD6" s="28">
        <f>E56</f>
        <v>0</v>
      </c>
      <c r="AE6" s="26">
        <f>E57</f>
        <v>0</v>
      </c>
      <c r="AF6" s="26">
        <f t="shared" ref="AF6:AL6" si="7">E73</f>
        <v>0</v>
      </c>
      <c r="AG6" s="26">
        <f t="shared" si="7"/>
        <v>0</v>
      </c>
      <c r="AH6" s="26">
        <f t="shared" si="7"/>
        <v>0</v>
      </c>
      <c r="AI6" s="26">
        <f t="shared" si="7"/>
        <v>0</v>
      </c>
      <c r="AJ6" s="26" t="e">
        <f t="shared" si="7"/>
        <v>#DIV/0!</v>
      </c>
      <c r="AK6" s="26">
        <f t="shared" si="7"/>
        <v>0</v>
      </c>
      <c r="AL6" s="26">
        <f t="shared" si="7"/>
        <v>0</v>
      </c>
      <c r="AM6" s="26">
        <f t="shared" ref="AM6:AO6" si="8">L55</f>
        <v>1</v>
      </c>
      <c r="AN6" s="26">
        <f t="shared" si="8"/>
        <v>20</v>
      </c>
      <c r="AO6" s="26">
        <f t="shared" si="8"/>
        <v>0</v>
      </c>
    </row>
    <row r="7" spans="1:41" x14ac:dyDescent="0.25">
      <c r="A7" s="2"/>
      <c r="B7" s="2" t="s">
        <v>22</v>
      </c>
      <c r="C7" s="2" t="s">
        <v>23</v>
      </c>
      <c r="D7" s="2" t="s">
        <v>156</v>
      </c>
      <c r="E7" s="2">
        <v>4</v>
      </c>
      <c r="F7" s="2">
        <v>1</v>
      </c>
      <c r="G7" s="2">
        <v>0</v>
      </c>
      <c r="H7" s="2">
        <f t="shared" si="2"/>
        <v>0</v>
      </c>
      <c r="I7" s="2">
        <f t="shared" si="3"/>
        <v>0.25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13">
        <v>4</v>
      </c>
      <c r="P7" s="13" t="s">
        <v>121</v>
      </c>
      <c r="Q7" s="13">
        <v>5</v>
      </c>
      <c r="R7" s="13">
        <v>2</v>
      </c>
      <c r="S7" s="13">
        <v>0</v>
      </c>
      <c r="T7" s="13">
        <v>0</v>
      </c>
      <c r="U7" s="13">
        <v>0</v>
      </c>
      <c r="V7" s="13">
        <v>0</v>
      </c>
      <c r="W7" s="13">
        <f t="shared" si="4"/>
        <v>0</v>
      </c>
      <c r="X7" s="13">
        <v>2</v>
      </c>
      <c r="Y7" s="13">
        <v>0</v>
      </c>
      <c r="Z7" s="13">
        <f t="shared" si="5"/>
        <v>0.4</v>
      </c>
      <c r="AA7" s="28">
        <v>5</v>
      </c>
      <c r="AB7" s="27"/>
      <c r="AC7" s="26"/>
      <c r="AD7" s="28">
        <f>E74</f>
        <v>0</v>
      </c>
      <c r="AE7" s="26">
        <f>E75</f>
        <v>0</v>
      </c>
      <c r="AF7" s="26">
        <f t="shared" ref="AF7:AL7" si="9">E91</f>
        <v>0</v>
      </c>
      <c r="AG7" s="26">
        <f t="shared" si="9"/>
        <v>0</v>
      </c>
      <c r="AH7" s="26">
        <f t="shared" si="9"/>
        <v>0</v>
      </c>
      <c r="AI7" s="26">
        <f t="shared" si="9"/>
        <v>0</v>
      </c>
      <c r="AJ7" s="26" t="e">
        <f t="shared" si="9"/>
        <v>#DIV/0!</v>
      </c>
      <c r="AK7" s="26">
        <f t="shared" si="9"/>
        <v>0</v>
      </c>
      <c r="AL7" s="26">
        <f t="shared" si="9"/>
        <v>0</v>
      </c>
      <c r="AM7" s="26">
        <f t="shared" ref="AM7:AO7" si="10">L73</f>
        <v>0</v>
      </c>
      <c r="AN7" s="26">
        <f t="shared" si="10"/>
        <v>0</v>
      </c>
      <c r="AO7" s="26">
        <f t="shared" si="10"/>
        <v>0</v>
      </c>
    </row>
    <row r="8" spans="1:41" x14ac:dyDescent="0.25">
      <c r="A8" s="2"/>
      <c r="B8" s="2" t="s">
        <v>144</v>
      </c>
      <c r="C8" s="2" t="s">
        <v>145</v>
      </c>
      <c r="D8" s="2" t="s">
        <v>106</v>
      </c>
      <c r="E8" s="2">
        <v>2</v>
      </c>
      <c r="F8" s="2">
        <v>0</v>
      </c>
      <c r="G8" s="2">
        <v>1</v>
      </c>
      <c r="H8" s="2">
        <f t="shared" si="2"/>
        <v>0</v>
      </c>
      <c r="I8" s="2">
        <f t="shared" si="3"/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3">
        <v>5</v>
      </c>
      <c r="P8" s="13" t="s">
        <v>22</v>
      </c>
      <c r="Q8" s="13">
        <v>4</v>
      </c>
      <c r="R8" s="9">
        <v>1</v>
      </c>
      <c r="S8" s="13">
        <v>0</v>
      </c>
      <c r="T8" s="13">
        <v>1</v>
      </c>
      <c r="U8" s="13">
        <v>0</v>
      </c>
      <c r="V8" s="13">
        <v>0</v>
      </c>
      <c r="W8" s="13">
        <f t="shared" si="4"/>
        <v>1</v>
      </c>
      <c r="X8" s="13">
        <v>1</v>
      </c>
      <c r="Y8" s="13">
        <v>1</v>
      </c>
      <c r="Z8" s="13">
        <f t="shared" si="5"/>
        <v>0.25</v>
      </c>
      <c r="AA8" s="28">
        <v>6</v>
      </c>
      <c r="AB8" s="27"/>
      <c r="AC8" s="26"/>
      <c r="AD8" s="28">
        <f>E92</f>
        <v>0</v>
      </c>
      <c r="AE8" s="26">
        <f>E93</f>
        <v>0</v>
      </c>
      <c r="AF8" s="26">
        <f t="shared" ref="AF8:AL8" si="11">E109</f>
        <v>0</v>
      </c>
      <c r="AG8" s="26">
        <f t="shared" si="11"/>
        <v>0</v>
      </c>
      <c r="AH8" s="26">
        <f t="shared" si="11"/>
        <v>0</v>
      </c>
      <c r="AI8" s="26">
        <f t="shared" si="11"/>
        <v>0</v>
      </c>
      <c r="AJ8" s="26" t="e">
        <f t="shared" si="11"/>
        <v>#DIV/0!</v>
      </c>
      <c r="AK8" s="26">
        <f t="shared" si="11"/>
        <v>0</v>
      </c>
      <c r="AL8" s="26">
        <f t="shared" si="11"/>
        <v>0</v>
      </c>
      <c r="AM8" s="26">
        <f t="shared" ref="AM8:AO8" si="12">L91</f>
        <v>0</v>
      </c>
      <c r="AN8" s="26">
        <f t="shared" si="12"/>
        <v>0</v>
      </c>
      <c r="AO8" s="26">
        <f t="shared" si="12"/>
        <v>0</v>
      </c>
    </row>
    <row r="9" spans="1:41" x14ac:dyDescent="0.25">
      <c r="A9" s="2"/>
      <c r="B9" s="2" t="s">
        <v>121</v>
      </c>
      <c r="C9" s="2" t="s">
        <v>122</v>
      </c>
      <c r="D9" s="2" t="s">
        <v>157</v>
      </c>
      <c r="E9" s="2">
        <v>5</v>
      </c>
      <c r="F9" s="2">
        <v>3</v>
      </c>
      <c r="G9" s="2">
        <v>0</v>
      </c>
      <c r="H9" s="2">
        <f t="shared" si="2"/>
        <v>0</v>
      </c>
      <c r="I9" s="2">
        <f t="shared" si="3"/>
        <v>0.6</v>
      </c>
      <c r="J9" s="2">
        <v>0</v>
      </c>
      <c r="K9" s="2">
        <v>0</v>
      </c>
      <c r="L9" s="2">
        <v>0</v>
      </c>
      <c r="M9" s="2">
        <v>2</v>
      </c>
      <c r="N9" s="2">
        <v>0</v>
      </c>
      <c r="O9" s="13">
        <v>6</v>
      </c>
      <c r="P9" s="13" t="s">
        <v>14</v>
      </c>
      <c r="Q9" s="13">
        <v>4</v>
      </c>
      <c r="R9" s="13">
        <v>2</v>
      </c>
      <c r="S9" s="13">
        <v>0</v>
      </c>
      <c r="T9" s="13">
        <v>0</v>
      </c>
      <c r="U9" s="13">
        <v>0</v>
      </c>
      <c r="V9" s="13">
        <v>1</v>
      </c>
      <c r="W9" s="13">
        <f t="shared" si="4"/>
        <v>1</v>
      </c>
      <c r="X9" s="13">
        <v>1</v>
      </c>
      <c r="Y9" s="13">
        <v>7</v>
      </c>
      <c r="Z9" s="13">
        <f t="shared" si="5"/>
        <v>0.5</v>
      </c>
      <c r="AA9" s="28">
        <v>7</v>
      </c>
      <c r="AB9" s="27"/>
      <c r="AC9" s="26"/>
      <c r="AD9" s="28">
        <f>E109</f>
        <v>0</v>
      </c>
      <c r="AE9" s="26">
        <f>E110</f>
        <v>0</v>
      </c>
      <c r="AF9" s="26">
        <f t="shared" ref="AF9:AL9" si="13">E127</f>
        <v>0</v>
      </c>
      <c r="AG9" s="26">
        <f t="shared" si="13"/>
        <v>0</v>
      </c>
      <c r="AH9" s="26">
        <f t="shared" si="13"/>
        <v>0</v>
      </c>
      <c r="AI9" s="26">
        <f t="shared" si="13"/>
        <v>0</v>
      </c>
      <c r="AJ9" s="26" t="e">
        <f t="shared" si="13"/>
        <v>#DIV/0!</v>
      </c>
      <c r="AK9" s="26">
        <f t="shared" si="13"/>
        <v>0</v>
      </c>
      <c r="AL9" s="26">
        <f t="shared" si="13"/>
        <v>0</v>
      </c>
      <c r="AM9" s="26">
        <f t="shared" ref="AM9:AO9" si="14">L109</f>
        <v>0</v>
      </c>
      <c r="AN9" s="26">
        <f t="shared" si="14"/>
        <v>0</v>
      </c>
      <c r="AO9" s="26">
        <f t="shared" si="14"/>
        <v>0</v>
      </c>
    </row>
    <row r="10" spans="1:41" x14ac:dyDescent="0.25">
      <c r="A10" s="2"/>
      <c r="B10" s="2" t="s">
        <v>11</v>
      </c>
      <c r="C10" s="2" t="s">
        <v>17</v>
      </c>
      <c r="D10" s="2" t="s">
        <v>90</v>
      </c>
      <c r="E10" s="2"/>
      <c r="F10" s="2"/>
      <c r="G10" s="2"/>
      <c r="H10" s="2">
        <f t="shared" si="2"/>
        <v>0</v>
      </c>
      <c r="I10" s="2"/>
      <c r="J10" s="2"/>
      <c r="K10" s="2"/>
      <c r="L10" s="2"/>
      <c r="M10" s="2"/>
      <c r="N10" s="2"/>
      <c r="O10" s="13">
        <v>7</v>
      </c>
      <c r="P10" s="13" t="s">
        <v>63</v>
      </c>
      <c r="Q10" s="13">
        <v>4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f t="shared" si="4"/>
        <v>0</v>
      </c>
      <c r="X10" s="13">
        <v>1</v>
      </c>
      <c r="Y10" s="13">
        <v>0</v>
      </c>
      <c r="Z10" s="13">
        <f t="shared" si="5"/>
        <v>0.25</v>
      </c>
      <c r="AM10" s="26">
        <f t="shared" ref="AM10:AO10" si="15">L127</f>
        <v>0</v>
      </c>
      <c r="AN10" s="26">
        <f t="shared" si="15"/>
        <v>0</v>
      </c>
      <c r="AO10" s="26">
        <f t="shared" si="15"/>
        <v>0</v>
      </c>
    </row>
    <row r="11" spans="1:41" x14ac:dyDescent="0.25">
      <c r="A11" s="2"/>
      <c r="B11" s="2" t="s">
        <v>11</v>
      </c>
      <c r="C11" s="2" t="s">
        <v>12</v>
      </c>
      <c r="D11" s="2" t="s">
        <v>158</v>
      </c>
      <c r="E11" s="2">
        <v>4</v>
      </c>
      <c r="F11" s="2">
        <v>1</v>
      </c>
      <c r="G11" s="2">
        <v>0</v>
      </c>
      <c r="H11" s="2">
        <f t="shared" si="2"/>
        <v>0</v>
      </c>
      <c r="I11" s="2">
        <f t="shared" si="3"/>
        <v>0.25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3">
        <v>8</v>
      </c>
      <c r="P11" s="13" t="s">
        <v>87</v>
      </c>
      <c r="Q11" s="13">
        <v>3</v>
      </c>
      <c r="R11" s="13">
        <v>2</v>
      </c>
      <c r="S11" s="13">
        <v>1</v>
      </c>
      <c r="T11" s="13">
        <v>0</v>
      </c>
      <c r="U11" s="13">
        <v>0</v>
      </c>
      <c r="V11" s="13">
        <v>0</v>
      </c>
      <c r="W11" s="13">
        <f t="shared" si="4"/>
        <v>0</v>
      </c>
      <c r="X11" s="13">
        <v>0</v>
      </c>
      <c r="Y11" s="13">
        <v>0</v>
      </c>
      <c r="Z11" s="13">
        <f t="shared" si="5"/>
        <v>0.66666666666666663</v>
      </c>
      <c r="AA11" s="52" t="s">
        <v>115</v>
      </c>
      <c r="AB11" s="52"/>
      <c r="AC11" s="52"/>
      <c r="AD11" s="25">
        <f t="shared" ref="AD11:AI11" si="16">SUM(AD3:AD9)</f>
        <v>44</v>
      </c>
      <c r="AE11" s="25">
        <f t="shared" si="16"/>
        <v>12</v>
      </c>
      <c r="AF11" s="25">
        <f t="shared" si="16"/>
        <v>110</v>
      </c>
      <c r="AG11" s="25">
        <f t="shared" si="16"/>
        <v>62</v>
      </c>
      <c r="AH11" s="25">
        <f t="shared" si="16"/>
        <v>5</v>
      </c>
      <c r="AI11" s="25">
        <f t="shared" si="16"/>
        <v>14</v>
      </c>
      <c r="AJ11" s="25">
        <f>ROUND((AG11/AF11),3)</f>
        <v>0.56399999999999995</v>
      </c>
      <c r="AK11" s="25">
        <f>SUM(AK3:AK9)</f>
        <v>9</v>
      </c>
      <c r="AL11" s="25">
        <f>SUM(AL3:AL9)</f>
        <v>2</v>
      </c>
      <c r="AM11" s="25">
        <f t="shared" ref="AM11:AO11" si="17">SUM(AM3:AM10)</f>
        <v>3</v>
      </c>
      <c r="AN11" s="25">
        <f t="shared" si="17"/>
        <v>44</v>
      </c>
      <c r="AO11" s="25">
        <f t="shared" si="17"/>
        <v>24</v>
      </c>
    </row>
    <row r="12" spans="1:41" x14ac:dyDescent="0.25">
      <c r="A12" s="2"/>
      <c r="B12" s="2" t="s">
        <v>14</v>
      </c>
      <c r="C12" s="2" t="s">
        <v>12</v>
      </c>
      <c r="D12" s="2" t="s">
        <v>105</v>
      </c>
      <c r="E12" s="2">
        <v>4</v>
      </c>
      <c r="F12" s="2">
        <v>2</v>
      </c>
      <c r="G12" s="2">
        <v>0</v>
      </c>
      <c r="H12" s="2">
        <f t="shared" si="2"/>
        <v>1</v>
      </c>
      <c r="I12" s="2">
        <f t="shared" si="3"/>
        <v>0.5</v>
      </c>
      <c r="J12" s="2">
        <v>0</v>
      </c>
      <c r="K12" s="2">
        <v>0</v>
      </c>
      <c r="L12" s="2">
        <v>1</v>
      </c>
      <c r="M12" s="2">
        <v>1</v>
      </c>
      <c r="N12" s="2">
        <v>7</v>
      </c>
      <c r="O12" s="13">
        <v>9</v>
      </c>
      <c r="P12" s="13" t="s">
        <v>153</v>
      </c>
      <c r="Q12" s="13">
        <v>4</v>
      </c>
      <c r="R12" s="13">
        <v>3</v>
      </c>
      <c r="S12" s="13">
        <v>0</v>
      </c>
      <c r="T12" s="13">
        <v>0</v>
      </c>
      <c r="U12" s="13">
        <v>0</v>
      </c>
      <c r="V12" s="13">
        <v>0</v>
      </c>
      <c r="W12" s="13">
        <f t="shared" si="4"/>
        <v>0</v>
      </c>
      <c r="X12" s="13">
        <v>1</v>
      </c>
      <c r="Y12" s="13">
        <v>0</v>
      </c>
      <c r="Z12" s="13">
        <f t="shared" si="5"/>
        <v>0.75</v>
      </c>
      <c r="AA12" s="51" t="s">
        <v>143</v>
      </c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</row>
    <row r="13" spans="1:41" x14ac:dyDescent="0.25">
      <c r="A13" s="2"/>
      <c r="B13" s="2" t="s">
        <v>7</v>
      </c>
      <c r="C13" s="2" t="s">
        <v>8</v>
      </c>
      <c r="D13" s="2" t="s">
        <v>159</v>
      </c>
      <c r="E13" s="2">
        <v>3</v>
      </c>
      <c r="F13" s="2">
        <v>2</v>
      </c>
      <c r="G13" s="2">
        <v>1</v>
      </c>
      <c r="H13" s="2">
        <f t="shared" si="2"/>
        <v>0</v>
      </c>
      <c r="I13" s="2">
        <f t="shared" si="3"/>
        <v>0.66700000000000004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3">
        <v>10</v>
      </c>
      <c r="P13" s="13" t="s">
        <v>144</v>
      </c>
      <c r="Q13" s="13">
        <v>2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f t="shared" si="4"/>
        <v>0</v>
      </c>
      <c r="X13" s="13">
        <v>0</v>
      </c>
      <c r="Y13" s="13">
        <v>0</v>
      </c>
      <c r="Z13" s="13">
        <f t="shared" si="5"/>
        <v>0</v>
      </c>
      <c r="AA13" s="25" t="s">
        <v>137</v>
      </c>
      <c r="AB13" s="25" t="s">
        <v>59</v>
      </c>
      <c r="AC13" s="25" t="s">
        <v>60</v>
      </c>
      <c r="AD13" s="25" t="s">
        <v>114</v>
      </c>
      <c r="AE13" s="25" t="s">
        <v>138</v>
      </c>
      <c r="AF13" s="25" t="s">
        <v>99</v>
      </c>
      <c r="AG13" s="25" t="s">
        <v>109</v>
      </c>
      <c r="AH13" s="25" t="s">
        <v>104</v>
      </c>
      <c r="AI13" s="25" t="s">
        <v>102</v>
      </c>
      <c r="AJ13" s="25" t="s">
        <v>100</v>
      </c>
      <c r="AK13" s="25" t="s">
        <v>105</v>
      </c>
      <c r="AL13" s="25" t="s">
        <v>106</v>
      </c>
      <c r="AM13" s="25" t="s">
        <v>101</v>
      </c>
      <c r="AN13" s="25" t="s">
        <v>114</v>
      </c>
      <c r="AO13" s="25" t="s">
        <v>119</v>
      </c>
    </row>
    <row r="14" spans="1:41" x14ac:dyDescent="0.25">
      <c r="A14" s="2"/>
      <c r="B14" s="2" t="s">
        <v>33</v>
      </c>
      <c r="C14" s="2" t="s">
        <v>34</v>
      </c>
      <c r="D14" s="2" t="s">
        <v>160</v>
      </c>
      <c r="E14" s="2"/>
      <c r="F14" s="2"/>
      <c r="G14" s="2"/>
      <c r="H14" s="2">
        <f t="shared" si="2"/>
        <v>0</v>
      </c>
      <c r="I14" s="2"/>
      <c r="J14" s="2"/>
      <c r="K14" s="2"/>
      <c r="L14" s="2"/>
      <c r="M14" s="2"/>
      <c r="N14" s="2"/>
      <c r="O14" s="13">
        <v>11</v>
      </c>
      <c r="P14" s="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2">
        <v>1</v>
      </c>
      <c r="AB14" s="30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2" t="s">
        <v>27</v>
      </c>
      <c r="C15" s="2" t="s">
        <v>31</v>
      </c>
      <c r="D15" s="2" t="s">
        <v>161</v>
      </c>
      <c r="E15" s="2">
        <v>4</v>
      </c>
      <c r="F15" s="2">
        <v>3</v>
      </c>
      <c r="G15" s="2">
        <v>0</v>
      </c>
      <c r="H15" s="2">
        <v>0</v>
      </c>
      <c r="I15" s="2">
        <f t="shared" si="3"/>
        <v>0.75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13">
        <v>12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31">
        <v>2</v>
      </c>
      <c r="AB15" s="30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2" t="s">
        <v>24</v>
      </c>
      <c r="C16" s="2" t="s">
        <v>25</v>
      </c>
      <c r="D16" s="2" t="s">
        <v>162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13">
        <v>13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31">
        <v>3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A17" s="2"/>
      <c r="B17" s="2" t="s">
        <v>204</v>
      </c>
      <c r="C17" s="2" t="s">
        <v>205</v>
      </c>
      <c r="D17" s="2" t="s">
        <v>160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13">
        <v>14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31">
        <v>4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2"/>
      <c r="B18" s="2" t="s">
        <v>169</v>
      </c>
      <c r="C18" s="2" t="s">
        <v>170</v>
      </c>
      <c r="D18" s="2" t="s">
        <v>162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31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A19" s="54" t="s">
        <v>115</v>
      </c>
      <c r="B19" s="54"/>
      <c r="C19" s="54"/>
      <c r="D19" s="54"/>
      <c r="E19" s="29">
        <f>SUM(E4:E17)</f>
        <v>40</v>
      </c>
      <c r="F19" s="29">
        <f>SUM(F4:F17)</f>
        <v>20</v>
      </c>
      <c r="G19" s="29">
        <f>SUM(G4:G17)</f>
        <v>3</v>
      </c>
      <c r="H19" s="29">
        <f>SUM(H4:H16)</f>
        <v>3</v>
      </c>
      <c r="I19" s="29">
        <f>ROUND((F19/E19),3)</f>
        <v>0.5</v>
      </c>
      <c r="J19" s="29">
        <f>SUM(J4:J17)</f>
        <v>2</v>
      </c>
      <c r="K19" s="29">
        <f>SUM(K4:K17)</f>
        <v>0</v>
      </c>
      <c r="L19" s="29">
        <f>SUM(L4:L17)</f>
        <v>1</v>
      </c>
      <c r="M19" s="29">
        <f>SUM(M4:M17)</f>
        <v>12</v>
      </c>
      <c r="N19" s="29">
        <f>SUM(N4:N17)</f>
        <v>12</v>
      </c>
      <c r="O19" s="55" t="s">
        <v>115</v>
      </c>
      <c r="P19" s="55"/>
      <c r="Q19" s="4">
        <f>SUM(Q4:Q15)</f>
        <v>40</v>
      </c>
      <c r="R19" s="4">
        <f t="shared" ref="R19:Y19" si="18">SUM(R4:R15)</f>
        <v>19</v>
      </c>
      <c r="S19" s="4">
        <f t="shared" si="18"/>
        <v>3</v>
      </c>
      <c r="T19" s="4">
        <f>SUM(T4:T17)</f>
        <v>3</v>
      </c>
      <c r="U19" s="4">
        <f t="shared" ref="U19:V19" si="19">SUM(U4:U17)</f>
        <v>0</v>
      </c>
      <c r="V19" s="4">
        <f t="shared" si="19"/>
        <v>1</v>
      </c>
      <c r="W19" s="4">
        <f t="shared" si="18"/>
        <v>4</v>
      </c>
      <c r="X19" s="4">
        <f t="shared" si="18"/>
        <v>12</v>
      </c>
      <c r="Y19" s="4">
        <f t="shared" si="18"/>
        <v>12</v>
      </c>
      <c r="Z19" s="4">
        <f>R19/Q19</f>
        <v>0.47499999999999998</v>
      </c>
      <c r="AA19" s="31">
        <v>5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15" t="s">
        <v>59</v>
      </c>
      <c r="B20" s="16">
        <v>44042</v>
      </c>
      <c r="C20" s="21" t="s">
        <v>133</v>
      </c>
      <c r="D20" s="15" t="s">
        <v>65</v>
      </c>
      <c r="E20" s="15">
        <f>M37</f>
        <v>12</v>
      </c>
      <c r="F20" s="15"/>
      <c r="G20" s="15"/>
      <c r="H20" s="15"/>
      <c r="I20" s="15"/>
      <c r="J20" s="15"/>
      <c r="K20" s="15"/>
      <c r="L20" s="15"/>
      <c r="M20" s="8"/>
      <c r="N20" s="8"/>
      <c r="O20" s="48" t="s">
        <v>151</v>
      </c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41" x14ac:dyDescent="0.25">
      <c r="A21" s="15" t="s">
        <v>60</v>
      </c>
      <c r="B21" s="15" t="s">
        <v>150</v>
      </c>
      <c r="C21" s="15"/>
      <c r="D21" s="15" t="s">
        <v>66</v>
      </c>
      <c r="E21" s="15">
        <v>6</v>
      </c>
      <c r="F21" s="15"/>
      <c r="G21" s="15"/>
      <c r="H21" s="15"/>
      <c r="I21" s="15"/>
      <c r="J21" s="15"/>
      <c r="K21" s="15"/>
      <c r="L21" s="15"/>
      <c r="M21" s="8"/>
      <c r="N21" s="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41" x14ac:dyDescent="0.25">
      <c r="A22" s="1"/>
      <c r="B22" s="1" t="s">
        <v>0</v>
      </c>
      <c r="C22" s="1" t="s">
        <v>1</v>
      </c>
      <c r="D22" s="1" t="s">
        <v>62</v>
      </c>
      <c r="E22" s="1" t="s">
        <v>99</v>
      </c>
      <c r="F22" s="1" t="s">
        <v>109</v>
      </c>
      <c r="G22" s="1" t="s">
        <v>104</v>
      </c>
      <c r="H22" s="1" t="s">
        <v>102</v>
      </c>
      <c r="I22" s="1" t="s">
        <v>100</v>
      </c>
      <c r="J22" s="1" t="s">
        <v>105</v>
      </c>
      <c r="K22" s="1" t="s">
        <v>106</v>
      </c>
      <c r="L22" s="1" t="s">
        <v>101</v>
      </c>
      <c r="M22" s="1" t="s">
        <v>114</v>
      </c>
      <c r="N22" s="1" t="s">
        <v>119</v>
      </c>
      <c r="O22" s="10" t="s">
        <v>110</v>
      </c>
      <c r="P22" s="3" t="s">
        <v>61</v>
      </c>
      <c r="Q22" s="3" t="s">
        <v>99</v>
      </c>
      <c r="R22" s="3" t="s">
        <v>109</v>
      </c>
      <c r="S22" s="3" t="s">
        <v>104</v>
      </c>
      <c r="T22" s="12" t="s">
        <v>105</v>
      </c>
      <c r="U22" s="12" t="s">
        <v>106</v>
      </c>
      <c r="V22" s="12" t="s">
        <v>101</v>
      </c>
      <c r="W22" s="12" t="s">
        <v>102</v>
      </c>
      <c r="X22" s="3" t="s">
        <v>114</v>
      </c>
      <c r="Y22" s="3" t="s">
        <v>119</v>
      </c>
      <c r="Z22" s="3" t="s">
        <v>100</v>
      </c>
    </row>
    <row r="23" spans="1:41" x14ac:dyDescent="0.25">
      <c r="A23" s="2"/>
      <c r="B23" s="2" t="s">
        <v>4</v>
      </c>
      <c r="C23" s="2" t="s">
        <v>5</v>
      </c>
      <c r="D23" s="2" t="s">
        <v>154</v>
      </c>
      <c r="E23" s="2">
        <v>4</v>
      </c>
      <c r="F23" s="2">
        <v>3</v>
      </c>
      <c r="G23" s="2">
        <v>0</v>
      </c>
      <c r="H23" s="2">
        <f>SUM(J23:L23)</f>
        <v>1</v>
      </c>
      <c r="I23" s="2">
        <f>ROUND((F23/E23),3)</f>
        <v>0.75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17">
        <v>1</v>
      </c>
      <c r="P23" s="14" t="s">
        <v>63</v>
      </c>
      <c r="Q23" s="14">
        <v>4</v>
      </c>
      <c r="R23" s="14">
        <v>2</v>
      </c>
      <c r="S23" s="14">
        <v>0</v>
      </c>
      <c r="T23" s="13">
        <v>0</v>
      </c>
      <c r="U23" s="13">
        <v>0</v>
      </c>
      <c r="V23" s="13">
        <v>0</v>
      </c>
      <c r="W23" s="13">
        <f>SUM(T23:V23)</f>
        <v>0</v>
      </c>
      <c r="X23" s="14">
        <v>1</v>
      </c>
      <c r="Y23" s="14">
        <v>0</v>
      </c>
      <c r="Z23" s="13">
        <f>R23/Q23</f>
        <v>0.5</v>
      </c>
    </row>
    <row r="24" spans="1:41" x14ac:dyDescent="0.25">
      <c r="A24" s="2"/>
      <c r="B24" s="2" t="s">
        <v>28</v>
      </c>
      <c r="C24" s="2" t="s">
        <v>29</v>
      </c>
      <c r="D24" s="2" t="s">
        <v>155</v>
      </c>
      <c r="E24" s="2">
        <v>4</v>
      </c>
      <c r="F24" s="2">
        <v>1</v>
      </c>
      <c r="G24" s="2">
        <v>0</v>
      </c>
      <c r="H24" s="2">
        <f>SUM(J24:L24)</f>
        <v>1</v>
      </c>
      <c r="I24" s="2">
        <f t="shared" ref="I24:I37" si="20">ROUND((F24/E24),3)</f>
        <v>0.25</v>
      </c>
      <c r="J24" s="2">
        <v>0</v>
      </c>
      <c r="K24" s="2">
        <v>0</v>
      </c>
      <c r="L24" s="2">
        <v>1</v>
      </c>
      <c r="M24" s="2">
        <v>1</v>
      </c>
      <c r="N24" s="2">
        <v>3</v>
      </c>
      <c r="O24" s="17">
        <v>2</v>
      </c>
      <c r="P24" s="14" t="s">
        <v>4</v>
      </c>
      <c r="Q24" s="14">
        <v>4</v>
      </c>
      <c r="R24" s="14">
        <v>3</v>
      </c>
      <c r="S24" s="14">
        <v>0</v>
      </c>
      <c r="T24" s="14">
        <v>1</v>
      </c>
      <c r="U24" s="14">
        <v>0</v>
      </c>
      <c r="V24" s="14">
        <v>0</v>
      </c>
      <c r="W24" s="13">
        <f t="shared" ref="W24:W36" si="21">SUM(T24:V24)</f>
        <v>1</v>
      </c>
      <c r="X24" s="14">
        <v>0</v>
      </c>
      <c r="Y24" s="14">
        <v>1</v>
      </c>
      <c r="Z24" s="13">
        <f t="shared" ref="Z24:Z37" si="22">R24/Q24</f>
        <v>0.75</v>
      </c>
    </row>
    <row r="25" spans="1:41" x14ac:dyDescent="0.25">
      <c r="A25" s="2"/>
      <c r="B25" s="2" t="s">
        <v>22</v>
      </c>
      <c r="C25" s="2" t="s">
        <v>23</v>
      </c>
      <c r="D25" s="2" t="s">
        <v>156</v>
      </c>
      <c r="E25" s="2">
        <v>4</v>
      </c>
      <c r="F25" s="2">
        <v>2</v>
      </c>
      <c r="G25" s="2">
        <v>0</v>
      </c>
      <c r="H25" s="2">
        <f t="shared" ref="H25:H36" si="23">SUM(J25:L25)</f>
        <v>1</v>
      </c>
      <c r="I25" s="2">
        <f t="shared" si="20"/>
        <v>0.5</v>
      </c>
      <c r="J25" s="2">
        <v>1</v>
      </c>
      <c r="K25" s="2">
        <v>0</v>
      </c>
      <c r="L25" s="2">
        <v>0</v>
      </c>
      <c r="M25" s="2">
        <v>1</v>
      </c>
      <c r="N25" s="2">
        <v>1</v>
      </c>
      <c r="O25" s="17">
        <v>3</v>
      </c>
      <c r="P25" s="14" t="s">
        <v>167</v>
      </c>
      <c r="Q25" s="14">
        <v>4</v>
      </c>
      <c r="R25" s="14">
        <v>1</v>
      </c>
      <c r="S25" s="14">
        <v>0</v>
      </c>
      <c r="T25" s="14">
        <v>0</v>
      </c>
      <c r="U25" s="14">
        <v>0</v>
      </c>
      <c r="V25" s="14">
        <v>0</v>
      </c>
      <c r="W25" s="13">
        <f t="shared" si="21"/>
        <v>0</v>
      </c>
      <c r="X25" s="14">
        <v>1</v>
      </c>
      <c r="Y25" s="14">
        <v>0</v>
      </c>
      <c r="Z25" s="13">
        <f t="shared" si="22"/>
        <v>0.25</v>
      </c>
    </row>
    <row r="26" spans="1:41" x14ac:dyDescent="0.25">
      <c r="A26" s="2"/>
      <c r="B26" s="2" t="s">
        <v>144</v>
      </c>
      <c r="C26" s="2" t="s">
        <v>145</v>
      </c>
      <c r="D26" s="2" t="s">
        <v>106</v>
      </c>
      <c r="E26" s="2">
        <v>3</v>
      </c>
      <c r="F26" s="2">
        <v>2</v>
      </c>
      <c r="G26" s="2">
        <v>0</v>
      </c>
      <c r="H26" s="2">
        <f t="shared" si="23"/>
        <v>0</v>
      </c>
      <c r="I26" s="2">
        <f t="shared" si="20"/>
        <v>0.66700000000000004</v>
      </c>
      <c r="J26" s="2">
        <v>0</v>
      </c>
      <c r="K26" s="2">
        <v>0</v>
      </c>
      <c r="L26" s="2">
        <v>0</v>
      </c>
      <c r="M26" s="2">
        <v>1</v>
      </c>
      <c r="N26" s="2">
        <v>2</v>
      </c>
      <c r="O26" s="17">
        <v>4</v>
      </c>
      <c r="P26" s="14" t="s">
        <v>28</v>
      </c>
      <c r="Q26" s="14">
        <v>4</v>
      </c>
      <c r="R26" s="14">
        <v>1</v>
      </c>
      <c r="S26" s="14">
        <v>0</v>
      </c>
      <c r="T26" s="14">
        <v>0</v>
      </c>
      <c r="U26" s="14">
        <v>0</v>
      </c>
      <c r="V26" s="14">
        <v>1</v>
      </c>
      <c r="W26" s="13">
        <f t="shared" si="21"/>
        <v>1</v>
      </c>
      <c r="X26" s="14">
        <v>1</v>
      </c>
      <c r="Y26" s="14">
        <v>3</v>
      </c>
      <c r="Z26" s="13">
        <f t="shared" si="22"/>
        <v>0.25</v>
      </c>
    </row>
    <row r="27" spans="1:41" x14ac:dyDescent="0.25">
      <c r="A27" s="2"/>
      <c r="B27" s="2" t="s">
        <v>121</v>
      </c>
      <c r="C27" s="2" t="s">
        <v>122</v>
      </c>
      <c r="D27" s="2" t="s">
        <v>157</v>
      </c>
      <c r="E27" s="2">
        <v>4</v>
      </c>
      <c r="F27" s="2">
        <v>3</v>
      </c>
      <c r="G27" s="2">
        <v>0</v>
      </c>
      <c r="H27" s="2">
        <f t="shared" si="23"/>
        <v>1</v>
      </c>
      <c r="I27" s="2">
        <f t="shared" si="20"/>
        <v>0.75</v>
      </c>
      <c r="J27" s="2">
        <v>1</v>
      </c>
      <c r="K27" s="2">
        <v>0</v>
      </c>
      <c r="L27" s="2">
        <v>0</v>
      </c>
      <c r="M27" s="2">
        <v>2</v>
      </c>
      <c r="N27" s="2">
        <v>1</v>
      </c>
      <c r="O27" s="17">
        <v>5</v>
      </c>
      <c r="P27" s="14" t="s">
        <v>22</v>
      </c>
      <c r="Q27" s="14">
        <v>4</v>
      </c>
      <c r="R27" s="14">
        <v>2</v>
      </c>
      <c r="S27" s="14">
        <v>0</v>
      </c>
      <c r="T27" s="14">
        <v>1</v>
      </c>
      <c r="U27" s="14">
        <v>0</v>
      </c>
      <c r="V27" s="14">
        <v>0</v>
      </c>
      <c r="W27" s="13">
        <f t="shared" si="21"/>
        <v>1</v>
      </c>
      <c r="X27" s="14">
        <v>1</v>
      </c>
      <c r="Y27" s="14">
        <v>1</v>
      </c>
      <c r="Z27" s="13">
        <f t="shared" si="22"/>
        <v>0.5</v>
      </c>
    </row>
    <row r="28" spans="1:41" x14ac:dyDescent="0.25">
      <c r="A28" s="2"/>
      <c r="B28" s="2" t="s">
        <v>11</v>
      </c>
      <c r="C28" s="2" t="s">
        <v>17</v>
      </c>
      <c r="D28" s="2" t="s">
        <v>90</v>
      </c>
      <c r="E28" s="2"/>
      <c r="F28" s="2"/>
      <c r="G28" s="2"/>
      <c r="H28" s="2">
        <f t="shared" si="23"/>
        <v>0</v>
      </c>
      <c r="I28" s="2" t="e">
        <f t="shared" si="20"/>
        <v>#DIV/0!</v>
      </c>
      <c r="J28" s="2"/>
      <c r="K28" s="2"/>
      <c r="L28" s="2"/>
      <c r="M28" s="2"/>
      <c r="N28" s="2"/>
      <c r="O28" s="17">
        <v>6</v>
      </c>
      <c r="P28" s="14" t="s">
        <v>121</v>
      </c>
      <c r="Q28" s="14">
        <v>4</v>
      </c>
      <c r="R28" s="14">
        <v>3</v>
      </c>
      <c r="S28" s="14">
        <v>0</v>
      </c>
      <c r="T28" s="14">
        <v>1</v>
      </c>
      <c r="U28" s="14">
        <v>0</v>
      </c>
      <c r="V28" s="14">
        <v>0</v>
      </c>
      <c r="W28" s="13">
        <f t="shared" si="21"/>
        <v>1</v>
      </c>
      <c r="X28" s="14">
        <v>2</v>
      </c>
      <c r="Y28" s="14">
        <v>1</v>
      </c>
      <c r="Z28" s="13">
        <f t="shared" si="22"/>
        <v>0.75</v>
      </c>
    </row>
    <row r="29" spans="1:41" x14ac:dyDescent="0.25">
      <c r="A29" s="2"/>
      <c r="B29" s="2" t="s">
        <v>11</v>
      </c>
      <c r="C29" s="2" t="s">
        <v>12</v>
      </c>
      <c r="D29" s="2" t="s">
        <v>158</v>
      </c>
      <c r="E29" s="2">
        <v>4</v>
      </c>
      <c r="F29" s="2">
        <v>2</v>
      </c>
      <c r="G29" s="2">
        <v>0</v>
      </c>
      <c r="H29" s="2">
        <f t="shared" si="23"/>
        <v>0</v>
      </c>
      <c r="I29" s="2">
        <f t="shared" si="20"/>
        <v>0.5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17">
        <v>7</v>
      </c>
      <c r="P29" s="14" t="s">
        <v>14</v>
      </c>
      <c r="Q29" s="14">
        <v>4</v>
      </c>
      <c r="R29" s="14">
        <v>2</v>
      </c>
      <c r="S29" s="14">
        <v>0</v>
      </c>
      <c r="T29" s="14">
        <v>0</v>
      </c>
      <c r="U29" s="14">
        <v>0</v>
      </c>
      <c r="V29" s="14">
        <v>0</v>
      </c>
      <c r="W29" s="13">
        <f t="shared" si="21"/>
        <v>0</v>
      </c>
      <c r="X29" s="14">
        <v>2</v>
      </c>
      <c r="Y29" s="14">
        <v>1</v>
      </c>
      <c r="Z29" s="13">
        <f t="shared" si="22"/>
        <v>0.5</v>
      </c>
    </row>
    <row r="30" spans="1:41" x14ac:dyDescent="0.25">
      <c r="A30" s="2"/>
      <c r="B30" s="2" t="s">
        <v>14</v>
      </c>
      <c r="C30" s="2" t="s">
        <v>12</v>
      </c>
      <c r="D30" s="2" t="s">
        <v>105</v>
      </c>
      <c r="E30" s="2">
        <v>4</v>
      </c>
      <c r="F30" s="2">
        <v>2</v>
      </c>
      <c r="G30" s="2">
        <v>0</v>
      </c>
      <c r="H30" s="2">
        <f t="shared" si="23"/>
        <v>0</v>
      </c>
      <c r="I30" s="2">
        <f t="shared" si="20"/>
        <v>0.5</v>
      </c>
      <c r="J30" s="2">
        <v>0</v>
      </c>
      <c r="K30" s="2">
        <v>0</v>
      </c>
      <c r="L30" s="2">
        <v>0</v>
      </c>
      <c r="M30" s="2">
        <v>2</v>
      </c>
      <c r="N30" s="2">
        <v>1</v>
      </c>
      <c r="O30" s="17">
        <v>8</v>
      </c>
      <c r="P30" s="14" t="s">
        <v>169</v>
      </c>
      <c r="Q30" s="14">
        <v>3</v>
      </c>
      <c r="R30" s="14">
        <v>2</v>
      </c>
      <c r="S30" s="14">
        <v>0</v>
      </c>
      <c r="T30" s="14">
        <v>0</v>
      </c>
      <c r="U30" s="14">
        <v>0</v>
      </c>
      <c r="V30" s="14">
        <v>0</v>
      </c>
      <c r="W30" s="13">
        <f t="shared" si="21"/>
        <v>0</v>
      </c>
      <c r="X30" s="14">
        <v>2</v>
      </c>
      <c r="Y30" s="14">
        <v>1</v>
      </c>
      <c r="Z30" s="13">
        <f t="shared" si="22"/>
        <v>0.66666666666666663</v>
      </c>
    </row>
    <row r="31" spans="1:41" x14ac:dyDescent="0.25">
      <c r="A31" s="2"/>
      <c r="B31" s="2" t="s">
        <v>7</v>
      </c>
      <c r="C31" s="2" t="s">
        <v>8</v>
      </c>
      <c r="D31" s="2" t="s">
        <v>159</v>
      </c>
      <c r="E31" s="2">
        <v>3</v>
      </c>
      <c r="F31" s="2">
        <v>2</v>
      </c>
      <c r="G31" s="2">
        <v>0</v>
      </c>
      <c r="H31" s="2">
        <f t="shared" si="23"/>
        <v>0</v>
      </c>
      <c r="I31" s="2">
        <f t="shared" si="20"/>
        <v>0.66700000000000004</v>
      </c>
      <c r="J31" s="2">
        <v>0</v>
      </c>
      <c r="K31" s="2">
        <v>0</v>
      </c>
      <c r="L31" s="2">
        <v>0</v>
      </c>
      <c r="M31" s="2">
        <v>2</v>
      </c>
      <c r="N31" s="2">
        <v>3</v>
      </c>
      <c r="O31" s="17">
        <v>9</v>
      </c>
      <c r="P31" s="14" t="s">
        <v>87</v>
      </c>
      <c r="Q31" s="14">
        <v>3</v>
      </c>
      <c r="R31" s="14">
        <v>2</v>
      </c>
      <c r="S31" s="14">
        <v>0</v>
      </c>
      <c r="T31" s="14">
        <v>0</v>
      </c>
      <c r="U31" s="14">
        <v>0</v>
      </c>
      <c r="V31" s="14">
        <v>0</v>
      </c>
      <c r="W31" s="13">
        <f t="shared" si="21"/>
        <v>0</v>
      </c>
      <c r="X31" s="14">
        <v>2</v>
      </c>
      <c r="Y31" s="14">
        <v>3</v>
      </c>
      <c r="Z31" s="13">
        <f t="shared" si="22"/>
        <v>0.66666666666666663</v>
      </c>
    </row>
    <row r="32" spans="1:41" x14ac:dyDescent="0.25">
      <c r="A32" s="2"/>
      <c r="B32" s="2" t="s">
        <v>33</v>
      </c>
      <c r="C32" s="2" t="s">
        <v>34</v>
      </c>
      <c r="D32" s="2" t="s">
        <v>160</v>
      </c>
      <c r="E32" s="2"/>
      <c r="F32" s="2"/>
      <c r="G32" s="2"/>
      <c r="H32" s="2">
        <f t="shared" si="23"/>
        <v>0</v>
      </c>
      <c r="I32" s="2" t="e">
        <f t="shared" si="20"/>
        <v>#DIV/0!</v>
      </c>
      <c r="J32" s="2"/>
      <c r="K32" s="2"/>
      <c r="L32" s="2"/>
      <c r="M32" s="2"/>
      <c r="N32" s="2"/>
      <c r="O32" s="17">
        <v>10</v>
      </c>
      <c r="P32" s="14" t="s">
        <v>144</v>
      </c>
      <c r="Q32" s="14">
        <v>3</v>
      </c>
      <c r="R32" s="14">
        <v>2</v>
      </c>
      <c r="S32" s="14">
        <v>0</v>
      </c>
      <c r="T32" s="14">
        <v>0</v>
      </c>
      <c r="U32" s="14">
        <v>0</v>
      </c>
      <c r="V32" s="14">
        <v>0</v>
      </c>
      <c r="W32" s="13">
        <f t="shared" si="21"/>
        <v>0</v>
      </c>
      <c r="X32" s="14">
        <v>1</v>
      </c>
      <c r="Y32" s="14">
        <v>2</v>
      </c>
      <c r="Z32" s="13">
        <f t="shared" si="22"/>
        <v>0.66666666666666663</v>
      </c>
    </row>
    <row r="33" spans="1:26" x14ac:dyDescent="0.25">
      <c r="A33" s="2"/>
      <c r="B33" s="2" t="s">
        <v>27</v>
      </c>
      <c r="C33" s="2" t="s">
        <v>31</v>
      </c>
      <c r="D33" s="2" t="s">
        <v>161</v>
      </c>
      <c r="E33" s="2">
        <v>2</v>
      </c>
      <c r="F33" s="2">
        <v>1</v>
      </c>
      <c r="G33" s="2">
        <v>1</v>
      </c>
      <c r="H33" s="2">
        <f t="shared" si="23"/>
        <v>0</v>
      </c>
      <c r="I33" s="2">
        <f t="shared" si="20"/>
        <v>0.5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7">
        <v>11</v>
      </c>
      <c r="P33" s="14" t="s">
        <v>153</v>
      </c>
      <c r="Q33" s="14">
        <v>2</v>
      </c>
      <c r="R33" s="14">
        <v>1</v>
      </c>
      <c r="S33" s="14">
        <v>1</v>
      </c>
      <c r="T33" s="14">
        <v>0</v>
      </c>
      <c r="U33" s="14">
        <v>0</v>
      </c>
      <c r="V33" s="14">
        <v>0</v>
      </c>
      <c r="W33" s="13">
        <f t="shared" si="21"/>
        <v>0</v>
      </c>
      <c r="X33" s="14">
        <v>0</v>
      </c>
      <c r="Y33" s="14">
        <v>0</v>
      </c>
      <c r="Z33" s="13">
        <f t="shared" si="22"/>
        <v>0.5</v>
      </c>
    </row>
    <row r="34" spans="1:26" x14ac:dyDescent="0.25">
      <c r="A34" s="2"/>
      <c r="B34" s="2" t="s">
        <v>24</v>
      </c>
      <c r="C34" s="2" t="s">
        <v>25</v>
      </c>
      <c r="D34" s="2" t="s">
        <v>162</v>
      </c>
      <c r="E34" s="2"/>
      <c r="F34" s="2"/>
      <c r="G34" s="2"/>
      <c r="H34" s="2">
        <f t="shared" si="23"/>
        <v>0</v>
      </c>
      <c r="I34" s="2" t="e">
        <f t="shared" si="20"/>
        <v>#DIV/0!</v>
      </c>
      <c r="J34" s="2"/>
      <c r="K34" s="2"/>
      <c r="L34" s="2"/>
      <c r="M34" s="2"/>
      <c r="N34" s="2"/>
      <c r="O34" s="17">
        <v>12</v>
      </c>
      <c r="P34" s="14"/>
      <c r="Q34" s="14"/>
      <c r="R34" s="14"/>
      <c r="S34" s="14"/>
      <c r="T34" s="14"/>
      <c r="U34" s="14"/>
      <c r="V34" s="14"/>
      <c r="W34" s="13">
        <f t="shared" si="21"/>
        <v>0</v>
      </c>
      <c r="X34" s="14"/>
      <c r="Y34" s="14"/>
      <c r="Z34" s="13" t="e">
        <f t="shared" si="22"/>
        <v>#DIV/0!</v>
      </c>
    </row>
    <row r="35" spans="1:26" x14ac:dyDescent="0.25">
      <c r="A35" s="2"/>
      <c r="B35" s="2" t="s">
        <v>204</v>
      </c>
      <c r="C35" s="2" t="s">
        <v>205</v>
      </c>
      <c r="D35" s="2" t="s">
        <v>160</v>
      </c>
      <c r="E35" s="2"/>
      <c r="F35" s="2"/>
      <c r="G35" s="2"/>
      <c r="H35" s="2">
        <f t="shared" si="23"/>
        <v>0</v>
      </c>
      <c r="I35" s="2" t="e">
        <f t="shared" si="20"/>
        <v>#DIV/0!</v>
      </c>
      <c r="J35" s="2"/>
      <c r="K35" s="2"/>
      <c r="L35" s="2"/>
      <c r="M35" s="2"/>
      <c r="N35" s="2"/>
      <c r="O35" s="17">
        <v>13</v>
      </c>
      <c r="P35" s="14"/>
      <c r="Q35" s="14"/>
      <c r="R35" s="14"/>
      <c r="S35" s="14"/>
      <c r="T35" s="14"/>
      <c r="U35" s="14"/>
      <c r="V35" s="14"/>
      <c r="W35" s="13">
        <f t="shared" si="21"/>
        <v>0</v>
      </c>
      <c r="X35" s="14"/>
      <c r="Y35" s="14"/>
      <c r="Z35" s="13" t="e">
        <f t="shared" si="22"/>
        <v>#DIV/0!</v>
      </c>
    </row>
    <row r="36" spans="1:26" x14ac:dyDescent="0.25">
      <c r="A36" s="2"/>
      <c r="B36" s="2" t="s">
        <v>171</v>
      </c>
      <c r="C36" s="2" t="s">
        <v>170</v>
      </c>
      <c r="D36" s="2" t="s">
        <v>162</v>
      </c>
      <c r="E36" s="2">
        <v>3</v>
      </c>
      <c r="F36" s="2">
        <v>2</v>
      </c>
      <c r="G36" s="2">
        <v>0</v>
      </c>
      <c r="H36" s="2">
        <f t="shared" si="23"/>
        <v>0</v>
      </c>
      <c r="I36" s="2">
        <f t="shared" si="20"/>
        <v>0.66700000000000004</v>
      </c>
      <c r="J36" s="2">
        <v>0</v>
      </c>
      <c r="K36" s="2">
        <v>0</v>
      </c>
      <c r="L36" s="2">
        <v>0</v>
      </c>
      <c r="M36" s="2">
        <v>2</v>
      </c>
      <c r="N36" s="2">
        <v>2</v>
      </c>
      <c r="O36" s="9"/>
      <c r="P36" s="9"/>
      <c r="Q36" s="9"/>
      <c r="R36" s="9"/>
      <c r="S36" s="9"/>
      <c r="T36" s="9"/>
      <c r="U36" s="9"/>
      <c r="V36" s="9"/>
      <c r="W36" s="13">
        <f t="shared" si="21"/>
        <v>0</v>
      </c>
      <c r="X36" s="9"/>
      <c r="Y36" s="9"/>
      <c r="Z36" s="13" t="e">
        <f t="shared" si="22"/>
        <v>#DIV/0!</v>
      </c>
    </row>
    <row r="37" spans="1:26" x14ac:dyDescent="0.25">
      <c r="A37" s="54" t="s">
        <v>115</v>
      </c>
      <c r="B37" s="54"/>
      <c r="C37" s="54"/>
      <c r="D37" s="54"/>
      <c r="E37" s="29">
        <f>SUM(E23:E34)</f>
        <v>32</v>
      </c>
      <c r="F37" s="29">
        <f t="shared" ref="F37:L37" si="24">SUM(F23:F34)</f>
        <v>18</v>
      </c>
      <c r="G37" s="29">
        <f t="shared" si="24"/>
        <v>1</v>
      </c>
      <c r="H37" s="29">
        <f t="shared" si="24"/>
        <v>4</v>
      </c>
      <c r="I37" s="29">
        <f t="shared" si="20"/>
        <v>0.56299999999999994</v>
      </c>
      <c r="J37" s="29">
        <f t="shared" si="24"/>
        <v>3</v>
      </c>
      <c r="K37" s="29">
        <f t="shared" si="24"/>
        <v>0</v>
      </c>
      <c r="L37" s="29">
        <f t="shared" si="24"/>
        <v>1</v>
      </c>
      <c r="M37" s="29">
        <f>SUM(M23:M36)</f>
        <v>12</v>
      </c>
      <c r="N37" s="29">
        <f>SUM(N23:N34)</f>
        <v>12</v>
      </c>
      <c r="O37" s="55" t="s">
        <v>115</v>
      </c>
      <c r="P37" s="55"/>
      <c r="Q37" s="4">
        <f>SUM(Q23:Q33)</f>
        <v>39</v>
      </c>
      <c r="R37" s="4">
        <f t="shared" ref="R37" si="25">SUM(R23:R33)</f>
        <v>21</v>
      </c>
      <c r="S37" s="4">
        <f t="shared" ref="S37:Y37" si="26">SUM(S23:S35)</f>
        <v>1</v>
      </c>
      <c r="T37" s="4">
        <f t="shared" si="26"/>
        <v>3</v>
      </c>
      <c r="U37" s="4">
        <f t="shared" si="26"/>
        <v>0</v>
      </c>
      <c r="V37" s="4">
        <f t="shared" si="26"/>
        <v>1</v>
      </c>
      <c r="W37" s="4">
        <f t="shared" si="26"/>
        <v>4</v>
      </c>
      <c r="X37" s="4">
        <f t="shared" si="26"/>
        <v>13</v>
      </c>
      <c r="Y37" s="4">
        <f t="shared" si="26"/>
        <v>13</v>
      </c>
      <c r="Z37" s="13">
        <f t="shared" si="22"/>
        <v>0.53846153846153844</v>
      </c>
    </row>
    <row r="38" spans="1:26" x14ac:dyDescent="0.25">
      <c r="A38" s="15" t="s">
        <v>59</v>
      </c>
      <c r="B38" s="16"/>
      <c r="C38" s="21" t="s">
        <v>133</v>
      </c>
      <c r="D38" s="15" t="s">
        <v>65</v>
      </c>
      <c r="E38" s="15">
        <f>M55</f>
        <v>20</v>
      </c>
      <c r="F38" s="15"/>
      <c r="G38" s="15"/>
      <c r="H38" s="15"/>
      <c r="I38" s="15"/>
      <c r="J38" s="15"/>
      <c r="K38" s="15"/>
      <c r="L38" s="15"/>
      <c r="M38" s="8"/>
      <c r="N38" s="8"/>
      <c r="O38" s="48" t="s">
        <v>152</v>
      </c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5">
      <c r="A39" s="15" t="s">
        <v>60</v>
      </c>
      <c r="B39" s="15"/>
      <c r="C39" s="15"/>
      <c r="D39" s="15" t="s">
        <v>66</v>
      </c>
      <c r="E39" s="15"/>
      <c r="F39" s="15"/>
      <c r="G39" s="15"/>
      <c r="H39" s="15"/>
      <c r="I39" s="15"/>
      <c r="J39" s="15"/>
      <c r="K39" s="15"/>
      <c r="L39" s="15"/>
      <c r="M39" s="8"/>
      <c r="N39" s="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5">
      <c r="A40" s="1"/>
      <c r="B40" s="1" t="s">
        <v>0</v>
      </c>
      <c r="C40" s="1" t="s">
        <v>1</v>
      </c>
      <c r="D40" s="1" t="s">
        <v>62</v>
      </c>
      <c r="E40" s="1" t="s">
        <v>99</v>
      </c>
      <c r="F40" s="1" t="s">
        <v>109</v>
      </c>
      <c r="G40" s="1" t="s">
        <v>104</v>
      </c>
      <c r="H40" s="1" t="s">
        <v>102</v>
      </c>
      <c r="I40" s="1" t="s">
        <v>100</v>
      </c>
      <c r="J40" s="1" t="s">
        <v>105</v>
      </c>
      <c r="K40" s="1" t="s">
        <v>106</v>
      </c>
      <c r="L40" s="1" t="s">
        <v>101</v>
      </c>
      <c r="M40" s="1" t="s">
        <v>114</v>
      </c>
      <c r="N40" s="1" t="s">
        <v>119</v>
      </c>
      <c r="O40" s="10" t="s">
        <v>110</v>
      </c>
      <c r="P40" s="3" t="s">
        <v>61</v>
      </c>
      <c r="Q40" s="3" t="s">
        <v>99</v>
      </c>
      <c r="R40" s="3" t="s">
        <v>109</v>
      </c>
      <c r="S40" s="3" t="s">
        <v>104</v>
      </c>
      <c r="T40" s="12" t="s">
        <v>105</v>
      </c>
      <c r="U40" s="12" t="s">
        <v>106</v>
      </c>
      <c r="V40" s="12" t="s">
        <v>101</v>
      </c>
      <c r="W40" s="12" t="s">
        <v>102</v>
      </c>
      <c r="X40" s="3" t="s">
        <v>114</v>
      </c>
      <c r="Y40" s="3" t="s">
        <v>119</v>
      </c>
      <c r="Z40" s="3" t="s">
        <v>100</v>
      </c>
    </row>
    <row r="41" spans="1:26" x14ac:dyDescent="0.25">
      <c r="A41" s="2"/>
      <c r="B41" s="2" t="s">
        <v>4</v>
      </c>
      <c r="C41" s="2" t="s">
        <v>5</v>
      </c>
      <c r="D41" s="2" t="s">
        <v>154</v>
      </c>
      <c r="E41" s="2">
        <v>5</v>
      </c>
      <c r="F41" s="2">
        <v>2</v>
      </c>
      <c r="G41" s="2">
        <v>0</v>
      </c>
      <c r="H41" s="2">
        <v>1</v>
      </c>
      <c r="I41" s="2">
        <f>F41/E41</f>
        <v>0.4</v>
      </c>
      <c r="J41" s="2">
        <v>1</v>
      </c>
      <c r="K41" s="2">
        <v>0</v>
      </c>
      <c r="L41" s="2">
        <v>0</v>
      </c>
      <c r="M41" s="2">
        <v>2</v>
      </c>
      <c r="N41" s="2"/>
      <c r="O41" s="14">
        <v>1</v>
      </c>
      <c r="P41" s="14"/>
      <c r="Q41" s="14"/>
      <c r="R41" s="14"/>
      <c r="S41" s="14"/>
      <c r="T41" s="13"/>
      <c r="U41" s="13"/>
      <c r="V41" s="13"/>
      <c r="W41" s="13"/>
      <c r="X41" s="14"/>
      <c r="Y41" s="14"/>
      <c r="Z41" s="14"/>
    </row>
    <row r="42" spans="1:26" x14ac:dyDescent="0.25">
      <c r="A42" s="2"/>
      <c r="B42" s="2" t="s">
        <v>28</v>
      </c>
      <c r="C42" s="2" t="s">
        <v>29</v>
      </c>
      <c r="D42" s="2" t="s">
        <v>155</v>
      </c>
      <c r="E42" s="2"/>
      <c r="F42" s="2"/>
      <c r="G42" s="2"/>
      <c r="H42" s="2"/>
      <c r="I42" s="2" t="e">
        <f t="shared" ref="I42:I54" si="27">F42/E42</f>
        <v>#DIV/0!</v>
      </c>
      <c r="J42" s="2"/>
      <c r="K42" s="2"/>
      <c r="L42" s="2"/>
      <c r="M42" s="2"/>
      <c r="N42" s="2"/>
      <c r="O42" s="14">
        <v>2</v>
      </c>
      <c r="P42" s="14"/>
      <c r="Q42" s="14"/>
      <c r="R42" s="14"/>
      <c r="S42" s="14"/>
      <c r="T42" s="14"/>
      <c r="U42" s="14"/>
      <c r="V42" s="14"/>
      <c r="W42" s="13"/>
      <c r="X42" s="14"/>
      <c r="Y42" s="14"/>
      <c r="Z42" s="14"/>
    </row>
    <row r="43" spans="1:26" x14ac:dyDescent="0.25">
      <c r="A43" s="2"/>
      <c r="B43" s="2" t="s">
        <v>22</v>
      </c>
      <c r="C43" s="2" t="s">
        <v>23</v>
      </c>
      <c r="D43" s="2" t="s">
        <v>156</v>
      </c>
      <c r="E43" s="2">
        <v>5</v>
      </c>
      <c r="F43" s="2">
        <v>4</v>
      </c>
      <c r="G43" s="2">
        <v>0</v>
      </c>
      <c r="H43" s="2">
        <v>0</v>
      </c>
      <c r="I43" s="2">
        <f t="shared" si="27"/>
        <v>0.8</v>
      </c>
      <c r="J43" s="2">
        <v>0</v>
      </c>
      <c r="K43" s="2">
        <v>0</v>
      </c>
      <c r="L43" s="2">
        <v>0</v>
      </c>
      <c r="M43" s="2">
        <v>4</v>
      </c>
      <c r="N43" s="2"/>
      <c r="O43" s="14">
        <v>3</v>
      </c>
      <c r="P43" s="14"/>
      <c r="Q43" s="14"/>
      <c r="R43" s="14"/>
      <c r="S43" s="14"/>
      <c r="T43" s="14"/>
      <c r="U43" s="14"/>
      <c r="V43" s="14"/>
      <c r="W43" s="13"/>
      <c r="X43" s="14"/>
      <c r="Y43" s="14"/>
      <c r="Z43" s="14"/>
    </row>
    <row r="44" spans="1:26" x14ac:dyDescent="0.25">
      <c r="A44" s="2"/>
      <c r="B44" s="2" t="s">
        <v>144</v>
      </c>
      <c r="C44" s="2" t="s">
        <v>145</v>
      </c>
      <c r="D44" s="2" t="s">
        <v>106</v>
      </c>
      <c r="E44" s="2">
        <v>4</v>
      </c>
      <c r="F44" s="2">
        <v>2</v>
      </c>
      <c r="G44" s="2">
        <v>0</v>
      </c>
      <c r="H44" s="2">
        <v>1</v>
      </c>
      <c r="I44" s="2">
        <f t="shared" si="27"/>
        <v>0.5</v>
      </c>
      <c r="J44" s="2">
        <v>0</v>
      </c>
      <c r="K44" s="2">
        <v>0</v>
      </c>
      <c r="L44" s="2">
        <v>1</v>
      </c>
      <c r="M44" s="2">
        <v>1</v>
      </c>
      <c r="N44" s="2"/>
      <c r="O44" s="14">
        <v>4</v>
      </c>
      <c r="P44" s="14"/>
      <c r="Q44" s="14"/>
      <c r="R44" s="14"/>
      <c r="S44" s="14"/>
      <c r="T44" s="14"/>
      <c r="U44" s="14"/>
      <c r="V44" s="14"/>
      <c r="W44" s="13"/>
      <c r="X44" s="14"/>
      <c r="Y44" s="14"/>
      <c r="Z44" s="14"/>
    </row>
    <row r="45" spans="1:26" x14ac:dyDescent="0.25">
      <c r="A45" s="2"/>
      <c r="B45" s="2" t="s">
        <v>121</v>
      </c>
      <c r="C45" s="2" t="s">
        <v>122</v>
      </c>
      <c r="D45" s="2" t="s">
        <v>157</v>
      </c>
      <c r="E45" s="2">
        <v>5</v>
      </c>
      <c r="F45" s="2">
        <v>4</v>
      </c>
      <c r="G45" s="2">
        <v>0</v>
      </c>
      <c r="H45" s="2">
        <v>3</v>
      </c>
      <c r="I45" s="2">
        <f t="shared" si="27"/>
        <v>0.8</v>
      </c>
      <c r="J45" s="2">
        <v>2</v>
      </c>
      <c r="K45" s="2">
        <v>1</v>
      </c>
      <c r="L45" s="2">
        <v>0</v>
      </c>
      <c r="M45" s="2">
        <v>4</v>
      </c>
      <c r="N45" s="2"/>
      <c r="O45" s="14">
        <v>5</v>
      </c>
      <c r="P45" s="14"/>
      <c r="Q45" s="14"/>
      <c r="R45" s="14"/>
      <c r="S45" s="14"/>
      <c r="T45" s="14"/>
      <c r="U45" s="14"/>
      <c r="V45" s="14"/>
      <c r="W45" s="13"/>
      <c r="X45" s="14"/>
      <c r="Y45" s="14"/>
      <c r="Z45" s="14"/>
    </row>
    <row r="46" spans="1:26" x14ac:dyDescent="0.25">
      <c r="A46" s="2"/>
      <c r="B46" s="2" t="s">
        <v>11</v>
      </c>
      <c r="C46" s="2" t="s">
        <v>17</v>
      </c>
      <c r="D46" s="2" t="s">
        <v>90</v>
      </c>
      <c r="E46" s="2">
        <v>4</v>
      </c>
      <c r="F46" s="2">
        <v>4</v>
      </c>
      <c r="G46" s="2">
        <v>1</v>
      </c>
      <c r="H46" s="2">
        <v>1</v>
      </c>
      <c r="I46" s="2">
        <f t="shared" si="27"/>
        <v>1</v>
      </c>
      <c r="J46" s="2">
        <v>1</v>
      </c>
      <c r="K46" s="2">
        <v>0</v>
      </c>
      <c r="L46" s="2">
        <v>0</v>
      </c>
      <c r="M46" s="2">
        <v>4</v>
      </c>
      <c r="N46" s="2"/>
      <c r="O46" s="14">
        <v>6</v>
      </c>
      <c r="P46" s="14"/>
      <c r="Q46" s="14"/>
      <c r="R46" s="14"/>
      <c r="S46" s="14"/>
      <c r="T46" s="14"/>
      <c r="U46" s="14"/>
      <c r="V46" s="14"/>
      <c r="W46" s="13"/>
      <c r="X46" s="14"/>
      <c r="Y46" s="14"/>
      <c r="Z46" s="14"/>
    </row>
    <row r="47" spans="1:26" x14ac:dyDescent="0.25">
      <c r="A47" s="2"/>
      <c r="B47" s="2" t="s">
        <v>11</v>
      </c>
      <c r="C47" s="2" t="s">
        <v>12</v>
      </c>
      <c r="D47" s="2" t="s">
        <v>158</v>
      </c>
      <c r="E47" s="2">
        <v>5</v>
      </c>
      <c r="F47" s="2">
        <v>4</v>
      </c>
      <c r="G47" s="2">
        <v>0</v>
      </c>
      <c r="H47" s="2">
        <v>0</v>
      </c>
      <c r="I47" s="2">
        <f t="shared" si="27"/>
        <v>0.8</v>
      </c>
      <c r="J47" s="2">
        <v>0</v>
      </c>
      <c r="K47" s="2">
        <v>0</v>
      </c>
      <c r="L47" s="2">
        <v>0</v>
      </c>
      <c r="M47" s="2">
        <v>3</v>
      </c>
      <c r="N47" s="2"/>
      <c r="O47" s="14">
        <v>7</v>
      </c>
      <c r="P47" s="14"/>
      <c r="Q47" s="14"/>
      <c r="R47" s="14"/>
      <c r="S47" s="14"/>
      <c r="T47" s="14"/>
      <c r="U47" s="14"/>
      <c r="V47" s="14"/>
      <c r="W47" s="13"/>
      <c r="X47" s="14"/>
      <c r="Y47" s="14"/>
      <c r="Z47" s="14"/>
    </row>
    <row r="48" spans="1:26" x14ac:dyDescent="0.25">
      <c r="A48" s="2"/>
      <c r="B48" s="2" t="s">
        <v>14</v>
      </c>
      <c r="C48" s="2" t="s">
        <v>12</v>
      </c>
      <c r="D48" s="2" t="s">
        <v>105</v>
      </c>
      <c r="E48" s="2">
        <v>5</v>
      </c>
      <c r="F48" s="2">
        <v>4</v>
      </c>
      <c r="G48" s="2">
        <v>0</v>
      </c>
      <c r="H48" s="2">
        <v>1</v>
      </c>
      <c r="I48" s="2">
        <f t="shared" si="27"/>
        <v>0.8</v>
      </c>
      <c r="J48" s="2">
        <v>0</v>
      </c>
      <c r="K48" s="2">
        <v>1</v>
      </c>
      <c r="L48" s="2">
        <v>0</v>
      </c>
      <c r="M48" s="2">
        <v>2</v>
      </c>
      <c r="N48" s="2"/>
      <c r="O48" s="14">
        <v>8</v>
      </c>
      <c r="P48" s="14"/>
      <c r="Q48" s="14"/>
      <c r="R48" s="14"/>
      <c r="S48" s="14"/>
      <c r="T48" s="14"/>
      <c r="U48" s="14"/>
      <c r="V48" s="14"/>
      <c r="W48" s="13"/>
      <c r="X48" s="14"/>
      <c r="Y48" s="14"/>
      <c r="Z48" s="14"/>
    </row>
    <row r="49" spans="1:26" x14ac:dyDescent="0.25">
      <c r="A49" s="2"/>
      <c r="B49" s="2" t="s">
        <v>7</v>
      </c>
      <c r="C49" s="2" t="s">
        <v>8</v>
      </c>
      <c r="D49" s="2" t="s">
        <v>159</v>
      </c>
      <c r="E49" s="2">
        <v>5</v>
      </c>
      <c r="F49" s="2">
        <v>0</v>
      </c>
      <c r="G49" s="2">
        <v>0</v>
      </c>
      <c r="H49" s="2">
        <v>0</v>
      </c>
      <c r="I49" s="2">
        <f t="shared" si="27"/>
        <v>0</v>
      </c>
      <c r="J49" s="2">
        <v>0</v>
      </c>
      <c r="K49" s="2">
        <v>0</v>
      </c>
      <c r="L49" s="2">
        <v>0</v>
      </c>
      <c r="M49" s="2">
        <v>0</v>
      </c>
      <c r="N49" s="2"/>
      <c r="O49" s="14">
        <v>9</v>
      </c>
      <c r="P49" s="14"/>
      <c r="Q49" s="14"/>
      <c r="R49" s="14"/>
      <c r="S49" s="14"/>
      <c r="T49" s="14"/>
      <c r="U49" s="14"/>
      <c r="V49" s="14"/>
      <c r="W49" s="13"/>
      <c r="X49" s="14"/>
      <c r="Y49" s="14"/>
      <c r="Z49" s="14"/>
    </row>
    <row r="50" spans="1:26" x14ac:dyDescent="0.25">
      <c r="A50" s="2"/>
      <c r="B50" s="2" t="s">
        <v>33</v>
      </c>
      <c r="C50" s="2" t="s">
        <v>34</v>
      </c>
      <c r="D50" s="2" t="s">
        <v>160</v>
      </c>
      <c r="E50" s="2"/>
      <c r="F50" s="2"/>
      <c r="G50" s="2"/>
      <c r="H50" s="2"/>
      <c r="I50" s="2" t="e">
        <f t="shared" si="27"/>
        <v>#DIV/0!</v>
      </c>
      <c r="J50" s="2"/>
      <c r="K50" s="2"/>
      <c r="L50" s="2"/>
      <c r="M50" s="2"/>
      <c r="N50" s="2"/>
      <c r="O50" s="14">
        <v>10</v>
      </c>
      <c r="P50" s="14"/>
      <c r="Q50" s="14"/>
      <c r="R50" s="14"/>
      <c r="S50" s="14"/>
      <c r="T50" s="14"/>
      <c r="U50" s="14"/>
      <c r="V50" s="14"/>
      <c r="W50" s="13"/>
      <c r="X50" s="14"/>
      <c r="Y50" s="14"/>
      <c r="Z50" s="14"/>
    </row>
    <row r="51" spans="1:26" x14ac:dyDescent="0.25">
      <c r="A51" s="2"/>
      <c r="B51" s="2" t="s">
        <v>27</v>
      </c>
      <c r="C51" s="2" t="s">
        <v>31</v>
      </c>
      <c r="D51" s="2" t="s">
        <v>161</v>
      </c>
      <c r="E51" s="2"/>
      <c r="F51" s="2"/>
      <c r="G51" s="2"/>
      <c r="H51" s="2"/>
      <c r="I51" s="2" t="e">
        <f t="shared" si="27"/>
        <v>#DIV/0!</v>
      </c>
      <c r="J51" s="2"/>
      <c r="K51" s="2"/>
      <c r="L51" s="2"/>
      <c r="M51" s="2"/>
      <c r="N51" s="2"/>
      <c r="O51" s="14">
        <v>11</v>
      </c>
      <c r="P51" s="14"/>
      <c r="Q51" s="14"/>
      <c r="R51" s="14"/>
      <c r="S51" s="14"/>
      <c r="T51" s="14"/>
      <c r="U51" s="14"/>
      <c r="V51" s="14"/>
      <c r="W51" s="13"/>
      <c r="X51" s="14"/>
      <c r="Y51" s="14"/>
      <c r="Z51" s="14"/>
    </row>
    <row r="52" spans="1:26" x14ac:dyDescent="0.25">
      <c r="A52" s="2"/>
      <c r="B52" s="2" t="s">
        <v>24</v>
      </c>
      <c r="C52" s="2" t="s">
        <v>25</v>
      </c>
      <c r="D52" s="2" t="s">
        <v>162</v>
      </c>
      <c r="E52" s="2"/>
      <c r="F52" s="2"/>
      <c r="G52" s="2"/>
      <c r="H52" s="2"/>
      <c r="I52" s="2" t="e">
        <f t="shared" si="27"/>
        <v>#DIV/0!</v>
      </c>
      <c r="J52" s="2"/>
      <c r="K52" s="2"/>
      <c r="L52" s="2"/>
      <c r="M52" s="2"/>
      <c r="N52" s="2"/>
      <c r="O52" s="14">
        <v>12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25">
      <c r="A53" s="2"/>
      <c r="B53" s="2" t="s">
        <v>204</v>
      </c>
      <c r="C53" s="2" t="s">
        <v>205</v>
      </c>
      <c r="D53" s="2" t="s">
        <v>160</v>
      </c>
      <c r="E53" s="2"/>
      <c r="F53" s="2"/>
      <c r="G53" s="2"/>
      <c r="H53" s="2"/>
      <c r="I53" s="2" t="e">
        <f t="shared" si="27"/>
        <v>#DIV/0!</v>
      </c>
      <c r="J53" s="2"/>
      <c r="K53" s="2"/>
      <c r="L53" s="2"/>
      <c r="M53" s="2"/>
      <c r="N53" s="2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25">
      <c r="A54" s="2"/>
      <c r="B54" s="2" t="s">
        <v>171</v>
      </c>
      <c r="C54" s="2" t="s">
        <v>170</v>
      </c>
      <c r="D54" s="2" t="s">
        <v>162</v>
      </c>
      <c r="E54" s="2"/>
      <c r="F54" s="2"/>
      <c r="G54" s="2"/>
      <c r="H54" s="2"/>
      <c r="I54" s="2" t="e">
        <f t="shared" si="27"/>
        <v>#DIV/0!</v>
      </c>
      <c r="J54" s="2"/>
      <c r="K54" s="2"/>
      <c r="L54" s="2"/>
      <c r="M54" s="2"/>
      <c r="N54" s="2"/>
      <c r="O54" s="14">
        <v>13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54" t="s">
        <v>115</v>
      </c>
      <c r="B55" s="54"/>
      <c r="C55" s="54"/>
      <c r="D55" s="54"/>
      <c r="E55" s="29">
        <f>SUM(E41:E52)</f>
        <v>38</v>
      </c>
      <c r="F55" s="29">
        <f>SUM(F41:F52)</f>
        <v>24</v>
      </c>
      <c r="G55" s="29">
        <f>SUM(G41:G52)</f>
        <v>1</v>
      </c>
      <c r="H55" s="29">
        <f>SUM(H41:H52)</f>
        <v>7</v>
      </c>
      <c r="I55" s="29">
        <f>ROUND((F55/E55),3)</f>
        <v>0.63200000000000001</v>
      </c>
      <c r="J55" s="29">
        <f>SUM(J41:J52)</f>
        <v>4</v>
      </c>
      <c r="K55" s="29">
        <f>SUM(K41:K52)</f>
        <v>2</v>
      </c>
      <c r="L55" s="29">
        <f>SUM(L41:L52)</f>
        <v>1</v>
      </c>
      <c r="M55" s="29">
        <f>SUM(M41:M52)</f>
        <v>20</v>
      </c>
      <c r="N55" s="29">
        <f>SUM(N41:N52)</f>
        <v>0</v>
      </c>
      <c r="O55" s="55" t="s">
        <v>115</v>
      </c>
      <c r="P55" s="55"/>
      <c r="Q55" s="4">
        <f>SUM(Q41:Q51)</f>
        <v>0</v>
      </c>
      <c r="R55" s="4">
        <f t="shared" ref="R55:Y55" si="28">SUM(R41:R51)</f>
        <v>0</v>
      </c>
      <c r="S55" s="4">
        <f t="shared" si="28"/>
        <v>0</v>
      </c>
      <c r="T55" s="4">
        <f t="shared" si="28"/>
        <v>0</v>
      </c>
      <c r="U55" s="4">
        <f t="shared" si="28"/>
        <v>0</v>
      </c>
      <c r="V55" s="4">
        <f t="shared" si="28"/>
        <v>0</v>
      </c>
      <c r="W55" s="4">
        <f t="shared" si="28"/>
        <v>0</v>
      </c>
      <c r="X55" s="4">
        <f t="shared" si="28"/>
        <v>0</v>
      </c>
      <c r="Y55" s="4">
        <f t="shared" si="28"/>
        <v>0</v>
      </c>
      <c r="Z55" s="4">
        <f>I55</f>
        <v>0.63200000000000001</v>
      </c>
    </row>
    <row r="56" spans="1:26" x14ac:dyDescent="0.25">
      <c r="A56" s="15" t="s">
        <v>59</v>
      </c>
      <c r="B56" s="16"/>
      <c r="C56" s="21" t="s">
        <v>133</v>
      </c>
      <c r="D56" s="15" t="s">
        <v>65</v>
      </c>
      <c r="E56" s="15">
        <f>M73</f>
        <v>0</v>
      </c>
      <c r="F56" s="15"/>
      <c r="G56" s="15"/>
      <c r="H56" s="15"/>
      <c r="I56" s="15"/>
      <c r="J56" s="15"/>
      <c r="K56" s="15"/>
      <c r="L56" s="15"/>
      <c r="M56" s="8"/>
      <c r="N56" s="8"/>
      <c r="O56" s="48" t="s">
        <v>152</v>
      </c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5">
      <c r="A57" s="15" t="s">
        <v>60</v>
      </c>
      <c r="B57" s="15"/>
      <c r="C57" s="21"/>
      <c r="D57" s="15" t="s">
        <v>66</v>
      </c>
      <c r="E57" s="15"/>
      <c r="F57" s="15"/>
      <c r="G57" s="15"/>
      <c r="H57" s="15"/>
      <c r="I57" s="15"/>
      <c r="J57" s="15"/>
      <c r="K57" s="15"/>
      <c r="L57" s="15"/>
      <c r="M57" s="8"/>
      <c r="N57" s="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5">
      <c r="A58" s="1"/>
      <c r="B58" s="1" t="s">
        <v>0</v>
      </c>
      <c r="C58" s="1" t="s">
        <v>1</v>
      </c>
      <c r="D58" s="1" t="s">
        <v>62</v>
      </c>
      <c r="E58" s="1" t="s">
        <v>99</v>
      </c>
      <c r="F58" s="1" t="s">
        <v>109</v>
      </c>
      <c r="G58" s="1" t="s">
        <v>104</v>
      </c>
      <c r="H58" s="1" t="s">
        <v>102</v>
      </c>
      <c r="I58" s="1" t="s">
        <v>100</v>
      </c>
      <c r="J58" s="1" t="s">
        <v>105</v>
      </c>
      <c r="K58" s="1" t="s">
        <v>106</v>
      </c>
      <c r="L58" s="1" t="s">
        <v>101</v>
      </c>
      <c r="M58" s="1" t="s">
        <v>114</v>
      </c>
      <c r="N58" s="1" t="s">
        <v>119</v>
      </c>
      <c r="O58" s="10" t="s">
        <v>110</v>
      </c>
      <c r="P58" s="3" t="s">
        <v>61</v>
      </c>
      <c r="Q58" s="3" t="s">
        <v>99</v>
      </c>
      <c r="R58" s="3" t="s">
        <v>109</v>
      </c>
      <c r="S58" s="3" t="s">
        <v>104</v>
      </c>
      <c r="T58" s="12" t="s">
        <v>105</v>
      </c>
      <c r="U58" s="12" t="s">
        <v>106</v>
      </c>
      <c r="V58" s="12" t="s">
        <v>101</v>
      </c>
      <c r="W58" s="12" t="s">
        <v>102</v>
      </c>
      <c r="X58" s="3" t="s">
        <v>114</v>
      </c>
      <c r="Y58" s="3" t="s">
        <v>119</v>
      </c>
      <c r="Z58" s="3" t="s">
        <v>100</v>
      </c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4">
        <v>1</v>
      </c>
      <c r="P59" s="14"/>
      <c r="Q59" s="14"/>
      <c r="R59" s="14"/>
      <c r="S59" s="14"/>
      <c r="T59" s="13"/>
      <c r="U59" s="13"/>
      <c r="V59" s="13"/>
      <c r="W59" s="13"/>
      <c r="X59" s="14"/>
      <c r="Y59" s="14"/>
      <c r="Z59" s="14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4">
        <v>2</v>
      </c>
      <c r="P60" s="14"/>
      <c r="Q60" s="14"/>
      <c r="R60" s="14"/>
      <c r="S60" s="14"/>
      <c r="T60" s="14"/>
      <c r="U60" s="14"/>
      <c r="V60" s="14"/>
      <c r="W60" s="13"/>
      <c r="X60" s="14"/>
      <c r="Y60" s="14"/>
      <c r="Z60" s="14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4">
        <v>3</v>
      </c>
      <c r="P61" s="14"/>
      <c r="Q61" s="14"/>
      <c r="R61" s="14"/>
      <c r="S61" s="14"/>
      <c r="T61" s="14"/>
      <c r="U61" s="14"/>
      <c r="V61" s="14"/>
      <c r="W61" s="13"/>
      <c r="X61" s="14"/>
      <c r="Y61" s="14"/>
      <c r="Z61" s="14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4">
        <v>4</v>
      </c>
      <c r="P62" s="14"/>
      <c r="Q62" s="14"/>
      <c r="R62" s="14"/>
      <c r="S62" s="14"/>
      <c r="T62" s="14"/>
      <c r="U62" s="14"/>
      <c r="V62" s="14"/>
      <c r="W62" s="13"/>
      <c r="X62" s="14"/>
      <c r="Y62" s="14"/>
      <c r="Z62" s="14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4">
        <v>5</v>
      </c>
      <c r="P63" s="14"/>
      <c r="Q63" s="14"/>
      <c r="R63" s="14"/>
      <c r="S63" s="14"/>
      <c r="T63" s="14"/>
      <c r="U63" s="14"/>
      <c r="V63" s="14"/>
      <c r="W63" s="13"/>
      <c r="X63" s="14"/>
      <c r="Y63" s="14"/>
      <c r="Z63" s="14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4">
        <v>6</v>
      </c>
      <c r="P64" s="14"/>
      <c r="Q64" s="14"/>
      <c r="R64" s="14"/>
      <c r="S64" s="14"/>
      <c r="T64" s="14"/>
      <c r="U64" s="14"/>
      <c r="V64" s="14"/>
      <c r="W64" s="13"/>
      <c r="X64" s="14"/>
      <c r="Y64" s="14"/>
      <c r="Z64" s="14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4">
        <v>7</v>
      </c>
      <c r="P65" s="14"/>
      <c r="Q65" s="14"/>
      <c r="R65" s="14"/>
      <c r="S65" s="14"/>
      <c r="T65" s="14"/>
      <c r="U65" s="14"/>
      <c r="V65" s="14"/>
      <c r="W65" s="13"/>
      <c r="X65" s="14"/>
      <c r="Y65" s="14"/>
      <c r="Z65" s="14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4">
        <v>8</v>
      </c>
      <c r="P66" s="14"/>
      <c r="Q66" s="14"/>
      <c r="R66" s="14"/>
      <c r="S66" s="14"/>
      <c r="T66" s="14"/>
      <c r="U66" s="14"/>
      <c r="V66" s="14"/>
      <c r="W66" s="13"/>
      <c r="X66" s="14"/>
      <c r="Y66" s="14"/>
      <c r="Z66" s="14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4">
        <v>9</v>
      </c>
      <c r="P67" s="14"/>
      <c r="Q67" s="14"/>
      <c r="R67" s="14"/>
      <c r="S67" s="14"/>
      <c r="T67" s="14"/>
      <c r="U67" s="14"/>
      <c r="V67" s="14"/>
      <c r="W67" s="13"/>
      <c r="X67" s="14"/>
      <c r="Y67" s="14"/>
      <c r="Z67" s="14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4">
        <v>10</v>
      </c>
      <c r="P68" s="14"/>
      <c r="Q68" s="14"/>
      <c r="R68" s="14"/>
      <c r="S68" s="14"/>
      <c r="T68" s="14"/>
      <c r="U68" s="14"/>
      <c r="V68" s="14"/>
      <c r="W68" s="13"/>
      <c r="X68" s="14"/>
      <c r="Y68" s="14"/>
      <c r="Z68" s="14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4">
        <v>11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4">
        <v>12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4">
        <v>13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25">
      <c r="A73" s="54" t="s">
        <v>115</v>
      </c>
      <c r="B73" s="54"/>
      <c r="C73" s="54"/>
      <c r="D73" s="54"/>
      <c r="E73" s="29">
        <f>SUM(E59:E72)</f>
        <v>0</v>
      </c>
      <c r="F73" s="29">
        <f t="shared" ref="F73:H73" si="29">SUM(F59:F72)</f>
        <v>0</v>
      </c>
      <c r="G73" s="29">
        <f t="shared" si="29"/>
        <v>0</v>
      </c>
      <c r="H73" s="29">
        <f t="shared" si="29"/>
        <v>0</v>
      </c>
      <c r="I73" s="29" t="e">
        <f>ROUND((F73/E73),3)</f>
        <v>#DIV/0!</v>
      </c>
      <c r="J73" s="29">
        <f>SUM(J59:J72)</f>
        <v>0</v>
      </c>
      <c r="K73" s="29">
        <f t="shared" ref="K73:N73" si="30">SUM(K59:K72)</f>
        <v>0</v>
      </c>
      <c r="L73" s="29">
        <f t="shared" si="30"/>
        <v>0</v>
      </c>
      <c r="M73" s="29">
        <f t="shared" si="30"/>
        <v>0</v>
      </c>
      <c r="N73" s="29">
        <f t="shared" si="30"/>
        <v>0</v>
      </c>
      <c r="O73" s="55" t="s">
        <v>115</v>
      </c>
      <c r="P73" s="55"/>
      <c r="Q73" s="4">
        <f>SUM(Q59:Q69)</f>
        <v>0</v>
      </c>
      <c r="R73" s="4">
        <f t="shared" ref="R73:Y73" si="31">SUM(R59:R69)</f>
        <v>0</v>
      </c>
      <c r="S73" s="4">
        <f t="shared" si="31"/>
        <v>0</v>
      </c>
      <c r="T73" s="4">
        <f>SUM(T59:T69)</f>
        <v>0</v>
      </c>
      <c r="U73" s="4">
        <f t="shared" si="31"/>
        <v>0</v>
      </c>
      <c r="V73" s="4">
        <f t="shared" si="31"/>
        <v>0</v>
      </c>
      <c r="W73" s="4">
        <f t="shared" si="31"/>
        <v>0</v>
      </c>
      <c r="X73" s="4">
        <f t="shared" si="31"/>
        <v>0</v>
      </c>
      <c r="Y73" s="4">
        <f t="shared" si="31"/>
        <v>0</v>
      </c>
      <c r="Z73" s="4" t="e">
        <f>ROUND((R73/Q73),3)</f>
        <v>#DIV/0!</v>
      </c>
    </row>
    <row r="74" spans="1:26" x14ac:dyDescent="0.25">
      <c r="A74" s="15" t="s">
        <v>59</v>
      </c>
      <c r="B74" s="16"/>
      <c r="C74" s="21" t="s">
        <v>133</v>
      </c>
      <c r="D74" s="15" t="s">
        <v>65</v>
      </c>
      <c r="E74" s="15">
        <f>M91</f>
        <v>0</v>
      </c>
      <c r="F74" s="15"/>
      <c r="G74" s="15"/>
      <c r="H74" s="15"/>
      <c r="I74" s="15"/>
      <c r="J74" s="15"/>
      <c r="K74" s="15"/>
      <c r="L74" s="15"/>
      <c r="M74" s="15"/>
      <c r="N74" s="15"/>
      <c r="O74" s="48" t="s">
        <v>152</v>
      </c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5">
      <c r="A75" s="15" t="s">
        <v>60</v>
      </c>
      <c r="B75" s="15"/>
      <c r="C75" s="15"/>
      <c r="D75" s="15" t="s">
        <v>66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5">
      <c r="A76" s="1"/>
      <c r="B76" s="1" t="s">
        <v>0</v>
      </c>
      <c r="C76" s="1" t="s">
        <v>1</v>
      </c>
      <c r="D76" s="1" t="s">
        <v>62</v>
      </c>
      <c r="E76" s="1" t="s">
        <v>99</v>
      </c>
      <c r="F76" s="1" t="s">
        <v>109</v>
      </c>
      <c r="G76" s="1" t="s">
        <v>104</v>
      </c>
      <c r="H76" s="1" t="s">
        <v>102</v>
      </c>
      <c r="I76" s="1" t="s">
        <v>100</v>
      </c>
      <c r="J76" s="1" t="s">
        <v>105</v>
      </c>
      <c r="K76" s="1" t="s">
        <v>106</v>
      </c>
      <c r="L76" s="1" t="s">
        <v>101</v>
      </c>
      <c r="M76" s="1" t="s">
        <v>114</v>
      </c>
      <c r="N76" s="1" t="s">
        <v>119</v>
      </c>
      <c r="O76" s="12" t="s">
        <v>110</v>
      </c>
      <c r="P76" s="12" t="s">
        <v>61</v>
      </c>
      <c r="Q76" s="12" t="s">
        <v>99</v>
      </c>
      <c r="R76" s="12" t="s">
        <v>109</v>
      </c>
      <c r="S76" s="12" t="s">
        <v>104</v>
      </c>
      <c r="T76" s="12" t="s">
        <v>105</v>
      </c>
      <c r="U76" s="12" t="s">
        <v>106</v>
      </c>
      <c r="V76" s="12" t="s">
        <v>101</v>
      </c>
      <c r="W76" s="12" t="s">
        <v>102</v>
      </c>
      <c r="X76" s="12" t="s">
        <v>114</v>
      </c>
      <c r="Y76" s="12" t="s">
        <v>119</v>
      </c>
      <c r="Z76" s="12" t="s">
        <v>100</v>
      </c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3">
        <v>1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3">
        <v>2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3">
        <v>3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3">
        <v>4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3">
        <v>5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3">
        <v>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3">
        <v>7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3">
        <v>8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3">
        <v>9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3">
        <v>10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3">
        <v>11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3">
        <v>12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3">
        <v>13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54" t="s">
        <v>115</v>
      </c>
      <c r="B91" s="54"/>
      <c r="C91" s="54"/>
      <c r="D91" s="54"/>
      <c r="E91" s="29">
        <f>SUM(E77:E90)</f>
        <v>0</v>
      </c>
      <c r="F91" s="29">
        <f>SUM(F77:F90)</f>
        <v>0</v>
      </c>
      <c r="G91" s="29">
        <f>SUM(G77:G90)</f>
        <v>0</v>
      </c>
      <c r="H91" s="29">
        <f>SUM(H77:H88)</f>
        <v>0</v>
      </c>
      <c r="I91" s="29" t="e">
        <f>ROUND((F91/E91),3)</f>
        <v>#DIV/0!</v>
      </c>
      <c r="J91" s="29">
        <f>SUM(J77:J90)</f>
        <v>0</v>
      </c>
      <c r="K91" s="29">
        <f>SUM(K77:K90)</f>
        <v>0</v>
      </c>
      <c r="L91" s="29">
        <f>SUM(L77:L90)</f>
        <v>0</v>
      </c>
      <c r="M91" s="29">
        <f>SUM(M77:M90)</f>
        <v>0</v>
      </c>
      <c r="N91" s="29">
        <f>SUM(N77:N90)</f>
        <v>0</v>
      </c>
      <c r="O91" s="55" t="s">
        <v>115</v>
      </c>
      <c r="P91" s="55"/>
      <c r="Q91" s="4">
        <f>SUM(Q77:Q87)</f>
        <v>0</v>
      </c>
      <c r="R91" s="4">
        <f t="shared" ref="R91:S91" si="32">SUM(R77:R87)</f>
        <v>0</v>
      </c>
      <c r="S91" s="4">
        <f t="shared" si="32"/>
        <v>0</v>
      </c>
      <c r="T91" s="4">
        <f>SUM(T77:T90)</f>
        <v>0</v>
      </c>
      <c r="U91" s="4">
        <f t="shared" ref="U91:V91" si="33">SUM(U77:U90)</f>
        <v>0</v>
      </c>
      <c r="V91" s="4">
        <f t="shared" si="33"/>
        <v>0</v>
      </c>
      <c r="W91" s="4">
        <f t="shared" ref="W91:Y91" si="34">SUM(W77:W87)</f>
        <v>0</v>
      </c>
      <c r="X91" s="4">
        <f t="shared" si="34"/>
        <v>0</v>
      </c>
      <c r="Y91" s="4">
        <f t="shared" si="34"/>
        <v>0</v>
      </c>
      <c r="Z91" s="4" t="e">
        <f>I91</f>
        <v>#DIV/0!</v>
      </c>
    </row>
    <row r="92" spans="1:26" x14ac:dyDescent="0.25">
      <c r="A92" s="15" t="s">
        <v>59</v>
      </c>
      <c r="B92" s="16"/>
      <c r="C92" s="21" t="s">
        <v>133</v>
      </c>
      <c r="D92" s="15" t="s">
        <v>65</v>
      </c>
      <c r="E92" s="15">
        <f>M109</f>
        <v>0</v>
      </c>
      <c r="F92" s="15"/>
      <c r="G92" s="15"/>
      <c r="H92" s="15"/>
      <c r="I92" s="15"/>
      <c r="J92" s="15"/>
      <c r="K92" s="15"/>
      <c r="L92" s="15"/>
      <c r="M92" s="8"/>
      <c r="N92" s="8"/>
      <c r="O92" s="48" t="s">
        <v>152</v>
      </c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5">
      <c r="A93" s="15" t="s">
        <v>60</v>
      </c>
      <c r="B93" s="15"/>
      <c r="C93" s="15"/>
      <c r="D93" s="15" t="s">
        <v>66</v>
      </c>
      <c r="E93" s="15"/>
      <c r="F93" s="15"/>
      <c r="G93" s="15"/>
      <c r="H93" s="15"/>
      <c r="I93" s="15"/>
      <c r="J93" s="15"/>
      <c r="K93" s="15"/>
      <c r="L93" s="15"/>
      <c r="M93" s="8"/>
      <c r="N93" s="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5">
      <c r="A94" s="1"/>
      <c r="B94" s="1" t="s">
        <v>0</v>
      </c>
      <c r="C94" s="1" t="s">
        <v>1</v>
      </c>
      <c r="D94" s="1" t="s">
        <v>62</v>
      </c>
      <c r="E94" s="1" t="s">
        <v>99</v>
      </c>
      <c r="F94" s="1" t="s">
        <v>109</v>
      </c>
      <c r="G94" s="1" t="s">
        <v>104</v>
      </c>
      <c r="H94" s="1" t="s">
        <v>102</v>
      </c>
      <c r="I94" s="1" t="s">
        <v>100</v>
      </c>
      <c r="J94" s="1" t="s">
        <v>105</v>
      </c>
      <c r="K94" s="1" t="s">
        <v>106</v>
      </c>
      <c r="L94" s="1" t="s">
        <v>101</v>
      </c>
      <c r="M94" s="1" t="s">
        <v>114</v>
      </c>
      <c r="N94" s="1" t="s">
        <v>119</v>
      </c>
      <c r="O94" s="10" t="s">
        <v>110</v>
      </c>
      <c r="P94" s="3" t="s">
        <v>61</v>
      </c>
      <c r="Q94" s="3" t="s">
        <v>99</v>
      </c>
      <c r="R94" s="3" t="s">
        <v>109</v>
      </c>
      <c r="S94" s="3" t="s">
        <v>104</v>
      </c>
      <c r="T94" s="12" t="s">
        <v>105</v>
      </c>
      <c r="U94" s="12" t="s">
        <v>106</v>
      </c>
      <c r="V94" s="12" t="s">
        <v>101</v>
      </c>
      <c r="W94" s="12" t="s">
        <v>102</v>
      </c>
      <c r="X94" s="3" t="s">
        <v>114</v>
      </c>
      <c r="Y94" s="3" t="s">
        <v>119</v>
      </c>
      <c r="Z94" s="3" t="s">
        <v>100</v>
      </c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0"/>
      <c r="P95" s="3"/>
      <c r="Q95" s="3"/>
      <c r="R95" s="3"/>
      <c r="S95" s="3"/>
      <c r="T95" s="12"/>
      <c r="U95" s="12"/>
      <c r="V95" s="12"/>
      <c r="W95" s="12"/>
      <c r="X95" s="3"/>
      <c r="Y95" s="3"/>
      <c r="Z95" s="3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7">
        <v>1</v>
      </c>
      <c r="P96" s="14"/>
      <c r="Q96" s="14"/>
      <c r="R96" s="14"/>
      <c r="S96" s="14"/>
      <c r="T96" s="13"/>
      <c r="U96" s="13"/>
      <c r="V96" s="13"/>
      <c r="W96" s="13"/>
      <c r="X96" s="14"/>
      <c r="Y96" s="14"/>
      <c r="Z96" s="13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7">
        <v>2</v>
      </c>
      <c r="P97" s="14"/>
      <c r="Q97" s="14"/>
      <c r="R97" s="14"/>
      <c r="S97" s="14"/>
      <c r="T97" s="14"/>
      <c r="U97" s="14"/>
      <c r="V97" s="14"/>
      <c r="W97" s="13"/>
      <c r="X97" s="14"/>
      <c r="Y97" s="14"/>
      <c r="Z97" s="13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7">
        <v>3</v>
      </c>
      <c r="P98" s="14"/>
      <c r="Q98" s="14"/>
      <c r="R98" s="14"/>
      <c r="S98" s="14"/>
      <c r="T98" s="14"/>
      <c r="U98" s="14"/>
      <c r="V98" s="14"/>
      <c r="W98" s="13"/>
      <c r="X98" s="14"/>
      <c r="Y98" s="14"/>
      <c r="Z98" s="13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7">
        <v>4</v>
      </c>
      <c r="P99" s="14"/>
      <c r="Q99" s="14"/>
      <c r="R99" s="14"/>
      <c r="S99" s="14"/>
      <c r="T99" s="14"/>
      <c r="U99" s="14"/>
      <c r="V99" s="14"/>
      <c r="W99" s="13"/>
      <c r="X99" s="14"/>
      <c r="Y99" s="14"/>
      <c r="Z99" s="13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7">
        <v>5</v>
      </c>
      <c r="P100" s="14"/>
      <c r="Q100" s="14"/>
      <c r="R100" s="14"/>
      <c r="S100" s="14"/>
      <c r="T100" s="14"/>
      <c r="U100" s="14"/>
      <c r="V100" s="14"/>
      <c r="W100" s="13"/>
      <c r="X100" s="14"/>
      <c r="Y100" s="14"/>
      <c r="Z100" s="13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7">
        <v>6</v>
      </c>
      <c r="P101" s="14"/>
      <c r="Q101" s="14"/>
      <c r="R101" s="14"/>
      <c r="S101" s="14"/>
      <c r="T101" s="14"/>
      <c r="U101" s="14"/>
      <c r="V101" s="14"/>
      <c r="W101" s="13"/>
      <c r="X101" s="14"/>
      <c r="Y101" s="14"/>
      <c r="Z101" s="13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7">
        <v>7</v>
      </c>
      <c r="P102" s="14"/>
      <c r="Q102" s="14"/>
      <c r="R102" s="14"/>
      <c r="S102" s="14"/>
      <c r="T102" s="14"/>
      <c r="U102" s="14"/>
      <c r="V102" s="14"/>
      <c r="W102" s="13"/>
      <c r="X102" s="14"/>
      <c r="Y102" s="14"/>
      <c r="Z102" s="13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7">
        <v>8</v>
      </c>
      <c r="P103" s="14"/>
      <c r="Q103" s="14"/>
      <c r="R103" s="14"/>
      <c r="S103" s="14"/>
      <c r="T103" s="14"/>
      <c r="U103" s="14"/>
      <c r="V103" s="14"/>
      <c r="W103" s="13"/>
      <c r="X103" s="14"/>
      <c r="Y103" s="14"/>
      <c r="Z103" s="13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7">
        <v>9</v>
      </c>
      <c r="P104" s="14"/>
      <c r="Q104" s="14"/>
      <c r="R104" s="14"/>
      <c r="S104" s="14"/>
      <c r="T104" s="14"/>
      <c r="U104" s="14"/>
      <c r="V104" s="14"/>
      <c r="W104" s="13"/>
      <c r="X104" s="14"/>
      <c r="Y104" s="14"/>
      <c r="Z104" s="13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7">
        <v>10</v>
      </c>
      <c r="P105" s="14"/>
      <c r="Q105" s="14"/>
      <c r="R105" s="14"/>
      <c r="S105" s="14"/>
      <c r="T105" s="14"/>
      <c r="U105" s="14"/>
      <c r="V105" s="14"/>
      <c r="W105" s="13"/>
      <c r="X105" s="14"/>
      <c r="Y105" s="14"/>
      <c r="Z105" s="13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7">
        <v>11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7">
        <v>12</v>
      </c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7">
        <v>13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25">
      <c r="A109" s="54" t="s">
        <v>115</v>
      </c>
      <c r="B109" s="54"/>
      <c r="C109" s="54"/>
      <c r="D109" s="54"/>
      <c r="E109" s="29">
        <f>SUM(E96:E107)</f>
        <v>0</v>
      </c>
      <c r="F109" s="29">
        <f t="shared" ref="F109:H109" si="35">SUM(F96:F107)</f>
        <v>0</v>
      </c>
      <c r="G109" s="29">
        <f t="shared" si="35"/>
        <v>0</v>
      </c>
      <c r="H109" s="29">
        <f t="shared" si="35"/>
        <v>0</v>
      </c>
      <c r="I109" s="29" t="e">
        <f>ROUND((F109/E109),3)</f>
        <v>#DIV/0!</v>
      </c>
      <c r="J109" s="29">
        <f t="shared" ref="J109:L109" si="36">SUM(J96:J107)</f>
        <v>0</v>
      </c>
      <c r="K109" s="29">
        <f t="shared" si="36"/>
        <v>0</v>
      </c>
      <c r="L109" s="29">
        <f t="shared" si="36"/>
        <v>0</v>
      </c>
      <c r="M109" s="29">
        <f>SUM(M96:M107)</f>
        <v>0</v>
      </c>
      <c r="N109" s="29">
        <f>SUM(N96:N107)</f>
        <v>0</v>
      </c>
      <c r="O109" s="55" t="s">
        <v>115</v>
      </c>
      <c r="P109" s="55"/>
      <c r="Q109" s="4">
        <f>SUM(Q96:Q106)</f>
        <v>0</v>
      </c>
      <c r="R109" s="4">
        <f t="shared" ref="R109" si="37">SUM(R96:R106)</f>
        <v>0</v>
      </c>
      <c r="S109" s="4">
        <f>SUM(S96:S108)</f>
        <v>0</v>
      </c>
      <c r="T109" s="4">
        <f t="shared" ref="T109:Y109" si="38">SUM(T96:T108)</f>
        <v>0</v>
      </c>
      <c r="U109" s="4">
        <f t="shared" si="38"/>
        <v>0</v>
      </c>
      <c r="V109" s="4">
        <f t="shared" si="38"/>
        <v>0</v>
      </c>
      <c r="W109" s="4">
        <f t="shared" si="38"/>
        <v>0</v>
      </c>
      <c r="X109" s="4">
        <f t="shared" si="38"/>
        <v>0</v>
      </c>
      <c r="Y109" s="4">
        <f t="shared" si="38"/>
        <v>0</v>
      </c>
      <c r="Z109" s="4" t="e">
        <f>I109</f>
        <v>#DIV/0!</v>
      </c>
    </row>
    <row r="110" spans="1:26" x14ac:dyDescent="0.25">
      <c r="A110" s="15" t="s">
        <v>59</v>
      </c>
      <c r="B110" s="16"/>
      <c r="C110" s="21" t="s">
        <v>133</v>
      </c>
      <c r="D110" s="15" t="s">
        <v>65</v>
      </c>
      <c r="E110" s="15">
        <f>M127</f>
        <v>0</v>
      </c>
      <c r="F110" s="15"/>
      <c r="G110" s="15"/>
      <c r="H110" s="15"/>
      <c r="I110" s="15"/>
      <c r="J110" s="15"/>
      <c r="K110" s="15"/>
      <c r="L110" s="15"/>
      <c r="M110" s="8"/>
      <c r="N110" s="8"/>
      <c r="O110" s="48" t="s">
        <v>152</v>
      </c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spans="1:26" x14ac:dyDescent="0.25">
      <c r="A111" s="15" t="s">
        <v>60</v>
      </c>
      <c r="B111" s="15"/>
      <c r="C111" s="15"/>
      <c r="D111" s="15" t="s">
        <v>66</v>
      </c>
      <c r="E111" s="15"/>
      <c r="F111" s="15"/>
      <c r="G111" s="15"/>
      <c r="H111" s="15"/>
      <c r="I111" s="15"/>
      <c r="J111" s="15"/>
      <c r="K111" s="15"/>
      <c r="L111" s="15"/>
      <c r="M111" s="8"/>
      <c r="N111" s="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x14ac:dyDescent="0.25">
      <c r="A112" s="1"/>
      <c r="B112" s="1" t="s">
        <v>0</v>
      </c>
      <c r="C112" s="1" t="s">
        <v>1</v>
      </c>
      <c r="D112" s="1" t="s">
        <v>62</v>
      </c>
      <c r="E112" s="1" t="s">
        <v>99</v>
      </c>
      <c r="F112" s="1" t="s">
        <v>109</v>
      </c>
      <c r="G112" s="1" t="s">
        <v>104</v>
      </c>
      <c r="H112" s="1" t="s">
        <v>102</v>
      </c>
      <c r="I112" s="1" t="s">
        <v>100</v>
      </c>
      <c r="J112" s="1" t="s">
        <v>105</v>
      </c>
      <c r="K112" s="1" t="s">
        <v>106</v>
      </c>
      <c r="L112" s="1" t="s">
        <v>101</v>
      </c>
      <c r="M112" s="1" t="s">
        <v>114</v>
      </c>
      <c r="N112" s="1" t="s">
        <v>119</v>
      </c>
      <c r="O112" s="10" t="s">
        <v>110</v>
      </c>
      <c r="P112" s="3" t="s">
        <v>61</v>
      </c>
      <c r="Q112" s="3" t="s">
        <v>99</v>
      </c>
      <c r="R112" s="3" t="s">
        <v>109</v>
      </c>
      <c r="S112" s="3" t="s">
        <v>104</v>
      </c>
      <c r="T112" s="12" t="s">
        <v>105</v>
      </c>
      <c r="U112" s="12" t="s">
        <v>106</v>
      </c>
      <c r="V112" s="12" t="s">
        <v>101</v>
      </c>
      <c r="W112" s="12" t="s">
        <v>102</v>
      </c>
      <c r="X112" s="3" t="s">
        <v>114</v>
      </c>
      <c r="Y112" s="3" t="s">
        <v>119</v>
      </c>
      <c r="Z112" s="3" t="s">
        <v>100</v>
      </c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4">
        <v>1</v>
      </c>
      <c r="P113" s="14"/>
      <c r="Q113" s="14"/>
      <c r="R113" s="14"/>
      <c r="S113" s="14"/>
      <c r="T113" s="13"/>
      <c r="U113" s="13"/>
      <c r="V113" s="13"/>
      <c r="W113" s="13"/>
      <c r="X113" s="14"/>
      <c r="Y113" s="14"/>
      <c r="Z113" s="14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4">
        <v>2</v>
      </c>
      <c r="P114" s="14"/>
      <c r="Q114" s="14"/>
      <c r="R114" s="14"/>
      <c r="S114" s="14"/>
      <c r="T114" s="14"/>
      <c r="U114" s="14"/>
      <c r="V114" s="14"/>
      <c r="W114" s="13"/>
      <c r="X114" s="14"/>
      <c r="Y114" s="14"/>
      <c r="Z114" s="14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4">
        <v>3</v>
      </c>
      <c r="P115" s="14"/>
      <c r="Q115" s="14"/>
      <c r="R115" s="14"/>
      <c r="S115" s="14"/>
      <c r="T115" s="14"/>
      <c r="U115" s="14"/>
      <c r="V115" s="14"/>
      <c r="W115" s="13"/>
      <c r="X115" s="14"/>
      <c r="Y115" s="14"/>
      <c r="Z115" s="14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4">
        <v>4</v>
      </c>
      <c r="P116" s="14"/>
      <c r="Q116" s="14"/>
      <c r="R116" s="14"/>
      <c r="S116" s="14"/>
      <c r="T116" s="14"/>
      <c r="U116" s="14"/>
      <c r="V116" s="14"/>
      <c r="W116" s="13"/>
      <c r="X116" s="14"/>
      <c r="Y116" s="14"/>
      <c r="Z116" s="14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4">
        <v>5</v>
      </c>
      <c r="P117" s="14"/>
      <c r="Q117" s="14"/>
      <c r="R117" s="14"/>
      <c r="S117" s="14"/>
      <c r="T117" s="14"/>
      <c r="U117" s="14"/>
      <c r="V117" s="14"/>
      <c r="W117" s="13"/>
      <c r="X117" s="14"/>
      <c r="Y117" s="14"/>
      <c r="Z117" s="14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4">
        <v>6</v>
      </c>
      <c r="P118" s="14"/>
      <c r="Q118" s="14"/>
      <c r="R118" s="14"/>
      <c r="S118" s="14"/>
      <c r="T118" s="14"/>
      <c r="U118" s="14"/>
      <c r="V118" s="14"/>
      <c r="W118" s="13"/>
      <c r="X118" s="14"/>
      <c r="Y118" s="14"/>
      <c r="Z118" s="14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4">
        <v>7</v>
      </c>
      <c r="P119" s="14"/>
      <c r="Q119" s="14"/>
      <c r="R119" s="14"/>
      <c r="S119" s="14"/>
      <c r="T119" s="14"/>
      <c r="U119" s="14"/>
      <c r="V119" s="14"/>
      <c r="W119" s="13"/>
      <c r="X119" s="14"/>
      <c r="Y119" s="14"/>
      <c r="Z119" s="14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4">
        <v>8</v>
      </c>
      <c r="P120" s="14"/>
      <c r="Q120" s="14"/>
      <c r="R120" s="14"/>
      <c r="S120" s="14"/>
      <c r="T120" s="14"/>
      <c r="U120" s="14"/>
      <c r="V120" s="14"/>
      <c r="W120" s="13"/>
      <c r="X120" s="14"/>
      <c r="Y120" s="14"/>
      <c r="Z120" s="14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4">
        <v>9</v>
      </c>
      <c r="P121" s="14"/>
      <c r="Q121" s="14"/>
      <c r="R121" s="14"/>
      <c r="S121" s="14"/>
      <c r="T121" s="14"/>
      <c r="U121" s="14"/>
      <c r="V121" s="14"/>
      <c r="W121" s="13"/>
      <c r="X121" s="14"/>
      <c r="Y121" s="14"/>
      <c r="Z121" s="14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4">
        <v>10</v>
      </c>
      <c r="P122" s="14"/>
      <c r="Q122" s="14"/>
      <c r="R122" s="14"/>
      <c r="S122" s="14"/>
      <c r="T122" s="14"/>
      <c r="U122" s="14"/>
      <c r="V122" s="14"/>
      <c r="W122" s="13"/>
      <c r="X122" s="14"/>
      <c r="Y122" s="14"/>
      <c r="Z122" s="14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4">
        <v>11</v>
      </c>
      <c r="P123" s="14"/>
      <c r="Q123" s="14"/>
      <c r="R123" s="14"/>
      <c r="S123" s="14"/>
      <c r="T123" s="14"/>
      <c r="U123" s="14"/>
      <c r="V123" s="14"/>
      <c r="W123" s="13"/>
      <c r="X123" s="14"/>
      <c r="Y123" s="14"/>
      <c r="Z123" s="14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4">
        <v>12</v>
      </c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4">
        <v>13</v>
      </c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25">
      <c r="A127" s="54" t="s">
        <v>115</v>
      </c>
      <c r="B127" s="54"/>
      <c r="C127" s="54"/>
      <c r="D127" s="54"/>
      <c r="E127" s="29">
        <f>SUM(E113:E124)</f>
        <v>0</v>
      </c>
      <c r="F127" s="29">
        <f>SUM(F113:F124)</f>
        <v>0</v>
      </c>
      <c r="G127" s="29">
        <f>SUM(G113:G124)</f>
        <v>0</v>
      </c>
      <c r="H127" s="29">
        <f>SUM(H113:H124)</f>
        <v>0</v>
      </c>
      <c r="I127" s="29" t="e">
        <f>ROUND((F127/E127),3)</f>
        <v>#DIV/0!</v>
      </c>
      <c r="J127" s="29">
        <f>SUM(J113:J124)</f>
        <v>0</v>
      </c>
      <c r="K127" s="29">
        <f>SUM(K113:K124)</f>
        <v>0</v>
      </c>
      <c r="L127" s="29">
        <f>SUM(L113:L124)</f>
        <v>0</v>
      </c>
      <c r="M127" s="29">
        <f>SUM(M113:M124)</f>
        <v>0</v>
      </c>
      <c r="N127" s="29">
        <f>SUM(N113:N124)</f>
        <v>0</v>
      </c>
      <c r="O127" s="55" t="s">
        <v>115</v>
      </c>
      <c r="P127" s="55"/>
      <c r="Q127" s="4">
        <f>SUM(Q113:Q123)</f>
        <v>0</v>
      </c>
      <c r="R127" s="4">
        <f t="shared" ref="R127:Y127" si="39">SUM(R113:R123)</f>
        <v>0</v>
      </c>
      <c r="S127" s="4">
        <f t="shared" si="39"/>
        <v>0</v>
      </c>
      <c r="T127" s="4">
        <f t="shared" si="39"/>
        <v>0</v>
      </c>
      <c r="U127" s="4">
        <f t="shared" si="39"/>
        <v>0</v>
      </c>
      <c r="V127" s="4">
        <f t="shared" si="39"/>
        <v>0</v>
      </c>
      <c r="W127" s="4">
        <f t="shared" si="39"/>
        <v>0</v>
      </c>
      <c r="X127" s="4">
        <f t="shared" si="39"/>
        <v>0</v>
      </c>
      <c r="Y127" s="4">
        <f t="shared" si="39"/>
        <v>0</v>
      </c>
      <c r="Z127" s="4" t="e">
        <f>I127</f>
        <v>#DIV/0!</v>
      </c>
    </row>
    <row r="128" spans="1:26" x14ac:dyDescent="0.25">
      <c r="A128" s="15" t="s">
        <v>59</v>
      </c>
      <c r="B128" s="16"/>
      <c r="C128" s="21" t="s">
        <v>133</v>
      </c>
      <c r="D128" s="15" t="s">
        <v>65</v>
      </c>
      <c r="E128" s="15">
        <f>M145</f>
        <v>0</v>
      </c>
      <c r="F128" s="15"/>
      <c r="G128" s="15"/>
      <c r="H128" s="15"/>
      <c r="I128" s="15"/>
      <c r="J128" s="15"/>
      <c r="K128" s="15"/>
      <c r="L128" s="15"/>
      <c r="M128" s="8"/>
      <c r="N128" s="8"/>
      <c r="O128" s="48" t="s">
        <v>152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spans="1:26" x14ac:dyDescent="0.25">
      <c r="A129" s="15" t="s">
        <v>60</v>
      </c>
      <c r="B129" s="15"/>
      <c r="C129" s="21"/>
      <c r="D129" s="15" t="s">
        <v>66</v>
      </c>
      <c r="E129" s="15"/>
      <c r="F129" s="15"/>
      <c r="G129" s="15"/>
      <c r="H129" s="15"/>
      <c r="I129" s="15"/>
      <c r="J129" s="15"/>
      <c r="K129" s="15"/>
      <c r="L129" s="15"/>
      <c r="M129" s="8"/>
      <c r="N129" s="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spans="1:26" x14ac:dyDescent="0.25">
      <c r="A130" s="1"/>
      <c r="B130" s="1" t="s">
        <v>0</v>
      </c>
      <c r="C130" s="1" t="s">
        <v>1</v>
      </c>
      <c r="D130" s="1" t="s">
        <v>62</v>
      </c>
      <c r="E130" s="1" t="s">
        <v>99</v>
      </c>
      <c r="F130" s="1" t="s">
        <v>109</v>
      </c>
      <c r="G130" s="1" t="s">
        <v>104</v>
      </c>
      <c r="H130" s="1" t="s">
        <v>102</v>
      </c>
      <c r="I130" s="1" t="s">
        <v>100</v>
      </c>
      <c r="J130" s="1" t="s">
        <v>105</v>
      </c>
      <c r="K130" s="1" t="s">
        <v>106</v>
      </c>
      <c r="L130" s="1" t="s">
        <v>101</v>
      </c>
      <c r="M130" s="1" t="s">
        <v>114</v>
      </c>
      <c r="N130" s="1" t="s">
        <v>119</v>
      </c>
      <c r="O130" s="10" t="s">
        <v>110</v>
      </c>
      <c r="P130" s="3" t="s">
        <v>61</v>
      </c>
      <c r="Q130" s="3" t="s">
        <v>99</v>
      </c>
      <c r="R130" s="3" t="s">
        <v>109</v>
      </c>
      <c r="S130" s="3" t="s">
        <v>104</v>
      </c>
      <c r="T130" s="12" t="s">
        <v>105</v>
      </c>
      <c r="U130" s="12" t="s">
        <v>106</v>
      </c>
      <c r="V130" s="12" t="s">
        <v>101</v>
      </c>
      <c r="W130" s="12" t="s">
        <v>102</v>
      </c>
      <c r="X130" s="3" t="s">
        <v>114</v>
      </c>
      <c r="Y130" s="3" t="s">
        <v>119</v>
      </c>
      <c r="Z130" s="3" t="s">
        <v>100</v>
      </c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4">
        <v>1</v>
      </c>
      <c r="P131" s="14"/>
      <c r="Q131" s="14"/>
      <c r="R131" s="14"/>
      <c r="S131" s="14"/>
      <c r="T131" s="13"/>
      <c r="U131" s="13"/>
      <c r="V131" s="13"/>
      <c r="W131" s="13"/>
      <c r="X131" s="14"/>
      <c r="Y131" s="14"/>
      <c r="Z131" s="14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4">
        <v>2</v>
      </c>
      <c r="P132" s="14"/>
      <c r="Q132" s="14"/>
      <c r="R132" s="14"/>
      <c r="S132" s="14"/>
      <c r="T132" s="14"/>
      <c r="U132" s="14"/>
      <c r="V132" s="14"/>
      <c r="W132" s="13"/>
      <c r="X132" s="14"/>
      <c r="Y132" s="14"/>
      <c r="Z132" s="14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4">
        <v>3</v>
      </c>
      <c r="P133" s="14"/>
      <c r="Q133" s="14"/>
      <c r="R133" s="14"/>
      <c r="S133" s="14"/>
      <c r="T133" s="14"/>
      <c r="U133" s="14"/>
      <c r="V133" s="14"/>
      <c r="W133" s="13"/>
      <c r="X133" s="14"/>
      <c r="Y133" s="14"/>
      <c r="Z133" s="14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4">
        <v>4</v>
      </c>
      <c r="P134" s="14"/>
      <c r="Q134" s="14"/>
      <c r="R134" s="14"/>
      <c r="S134" s="14"/>
      <c r="T134" s="14"/>
      <c r="U134" s="14"/>
      <c r="V134" s="14"/>
      <c r="W134" s="13"/>
      <c r="X134" s="14"/>
      <c r="Y134" s="14"/>
      <c r="Z134" s="14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4">
        <v>5</v>
      </c>
      <c r="P135" s="14"/>
      <c r="Q135" s="14"/>
      <c r="R135" s="14"/>
      <c r="S135" s="14"/>
      <c r="T135" s="14"/>
      <c r="U135" s="14"/>
      <c r="V135" s="14"/>
      <c r="W135" s="13"/>
      <c r="X135" s="14"/>
      <c r="Y135" s="14"/>
      <c r="Z135" s="14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4">
        <v>6</v>
      </c>
      <c r="P136" s="14"/>
      <c r="Q136" s="14"/>
      <c r="R136" s="14"/>
      <c r="S136" s="14"/>
      <c r="T136" s="14"/>
      <c r="U136" s="14"/>
      <c r="V136" s="14"/>
      <c r="W136" s="13"/>
      <c r="X136" s="14"/>
      <c r="Y136" s="14"/>
      <c r="Z136" s="14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4">
        <v>7</v>
      </c>
      <c r="P137" s="14"/>
      <c r="Q137" s="14"/>
      <c r="R137" s="14"/>
      <c r="S137" s="14"/>
      <c r="T137" s="14"/>
      <c r="U137" s="14"/>
      <c r="V137" s="14"/>
      <c r="W137" s="13"/>
      <c r="X137" s="14"/>
      <c r="Y137" s="14"/>
      <c r="Z137" s="14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4">
        <v>8</v>
      </c>
      <c r="P138" s="14"/>
      <c r="Q138" s="14"/>
      <c r="R138" s="14"/>
      <c r="S138" s="14"/>
      <c r="T138" s="14"/>
      <c r="U138" s="14"/>
      <c r="V138" s="14"/>
      <c r="W138" s="13"/>
      <c r="X138" s="14"/>
      <c r="Y138" s="14"/>
      <c r="Z138" s="14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4">
        <v>9</v>
      </c>
      <c r="P139" s="14"/>
      <c r="Q139" s="14"/>
      <c r="R139" s="14"/>
      <c r="S139" s="14"/>
      <c r="T139" s="14"/>
      <c r="U139" s="14"/>
      <c r="V139" s="14"/>
      <c r="W139" s="13"/>
      <c r="X139" s="14"/>
      <c r="Y139" s="14"/>
      <c r="Z139" s="14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4">
        <v>10</v>
      </c>
      <c r="P140" s="14"/>
      <c r="Q140" s="14"/>
      <c r="R140" s="14"/>
      <c r="S140" s="14"/>
      <c r="T140" s="14"/>
      <c r="U140" s="14"/>
      <c r="V140" s="14"/>
      <c r="W140" s="13"/>
      <c r="X140" s="14"/>
      <c r="Y140" s="14"/>
      <c r="Z140" s="14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4">
        <v>11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4">
        <v>12</v>
      </c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4">
        <v>13</v>
      </c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25">
      <c r="A145" s="54" t="s">
        <v>115</v>
      </c>
      <c r="B145" s="54"/>
      <c r="C145" s="54"/>
      <c r="D145" s="54"/>
      <c r="E145" s="29">
        <f>SUM(E131:E144)</f>
        <v>0</v>
      </c>
      <c r="F145" s="29">
        <f t="shared" ref="F145:H145" si="40">SUM(F131:F144)</f>
        <v>0</v>
      </c>
      <c r="G145" s="29">
        <f t="shared" si="40"/>
        <v>0</v>
      </c>
      <c r="H145" s="29">
        <f t="shared" si="40"/>
        <v>0</v>
      </c>
      <c r="I145" s="29" t="e">
        <f>ROUND((F145/E145),3)</f>
        <v>#DIV/0!</v>
      </c>
      <c r="J145" s="29">
        <f>SUM(J131:J144)</f>
        <v>0</v>
      </c>
      <c r="K145" s="29">
        <f t="shared" ref="K145:N145" si="41">SUM(K131:K144)</f>
        <v>0</v>
      </c>
      <c r="L145" s="29">
        <f t="shared" si="41"/>
        <v>0</v>
      </c>
      <c r="M145" s="29">
        <f t="shared" si="41"/>
        <v>0</v>
      </c>
      <c r="N145" s="29">
        <f t="shared" si="41"/>
        <v>0</v>
      </c>
      <c r="O145" s="55" t="s">
        <v>115</v>
      </c>
      <c r="P145" s="55"/>
      <c r="Q145" s="4">
        <f>SUM(Q131:Q141)</f>
        <v>0</v>
      </c>
      <c r="R145" s="4">
        <f t="shared" ref="R145:S145" si="42">SUM(R131:R141)</f>
        <v>0</v>
      </c>
      <c r="S145" s="4">
        <f t="shared" si="42"/>
        <v>0</v>
      </c>
      <c r="T145" s="4">
        <f>SUM(T131:T141)</f>
        <v>0</v>
      </c>
      <c r="U145" s="4">
        <f t="shared" ref="U145:Y145" si="43">SUM(U131:U141)</f>
        <v>0</v>
      </c>
      <c r="V145" s="4">
        <f t="shared" si="43"/>
        <v>0</v>
      </c>
      <c r="W145" s="4">
        <f t="shared" si="43"/>
        <v>0</v>
      </c>
      <c r="X145" s="4">
        <f t="shared" si="43"/>
        <v>0</v>
      </c>
      <c r="Y145" s="4">
        <f t="shared" si="43"/>
        <v>0</v>
      </c>
      <c r="Z145" s="4" t="e">
        <f>ROUND((R145/Q145),3)</f>
        <v>#DIV/0!</v>
      </c>
    </row>
  </sheetData>
  <mergeCells count="27">
    <mergeCell ref="AA1:AO1"/>
    <mergeCell ref="AA11:AC11"/>
    <mergeCell ref="AA12:AO12"/>
    <mergeCell ref="O110:Z111"/>
    <mergeCell ref="A127:D127"/>
    <mergeCell ref="O127:P127"/>
    <mergeCell ref="O38:Z39"/>
    <mergeCell ref="A55:D55"/>
    <mergeCell ref="O55:P55"/>
    <mergeCell ref="O56:Z57"/>
    <mergeCell ref="A73:D73"/>
    <mergeCell ref="O73:P73"/>
    <mergeCell ref="O1:Z2"/>
    <mergeCell ref="A19:D19"/>
    <mergeCell ref="O19:P19"/>
    <mergeCell ref="O20:Z21"/>
    <mergeCell ref="A37:D37"/>
    <mergeCell ref="O37:P37"/>
    <mergeCell ref="O128:Z129"/>
    <mergeCell ref="A145:D145"/>
    <mergeCell ref="O145:P145"/>
    <mergeCell ref="O74:Z75"/>
    <mergeCell ref="A91:D91"/>
    <mergeCell ref="O91:P91"/>
    <mergeCell ref="O92:Z93"/>
    <mergeCell ref="A109:D109"/>
    <mergeCell ref="O109:P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Avon Lima Roster</vt:lpstr>
      <vt:lpstr> Game Data Avon Lima</vt:lpstr>
      <vt:lpstr>Avon Lima by BO</vt:lpstr>
      <vt:lpstr>Avon Lima Tournament</vt:lpstr>
      <vt:lpstr>Batavia Roster</vt:lpstr>
      <vt:lpstr>Game Data Batavia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colem</dc:creator>
  <cp:lastModifiedBy>colem</cp:lastModifiedBy>
  <dcterms:created xsi:type="dcterms:W3CDTF">2020-07-20T20:55:33Z</dcterms:created>
  <dcterms:modified xsi:type="dcterms:W3CDTF">2021-05-04T16:57:11Z</dcterms:modified>
</cp:coreProperties>
</file>