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dispersal\data\"/>
    </mc:Choice>
  </mc:AlternateContent>
  <xr:revisionPtr revIDLastSave="0" documentId="13_ncr:1_{E1E803AF-F2ED-4E60-A286-63442CF933BE}" xr6:coauthVersionLast="44" xr6:coauthVersionMax="45" xr10:uidLastSave="{00000000-0000-0000-0000-000000000000}"/>
  <bookViews>
    <workbookView xWindow="57510" yWindow="-90" windowWidth="28980" windowHeight="15780" xr2:uid="{00000000-000D-0000-FFFF-FFFF00000000}"/>
  </bookViews>
  <sheets>
    <sheet name="line crosses" sheetId="1" r:id="rId1"/>
    <sheet name="selection lines" sheetId="2" r:id="rId2"/>
    <sheet name="logged" sheetId="3" r:id="rId3"/>
    <sheet name="single.vals" sheetId="4" r:id="rId4"/>
    <sheet name="single.single.val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" i="2" l="1"/>
  <c r="Y15" i="2" s="1"/>
  <c r="X12" i="2"/>
  <c r="Y12" i="2" s="1"/>
  <c r="X6" i="2"/>
  <c r="Y6" i="2" s="1"/>
  <c r="X3" i="2"/>
  <c r="Y3" i="2" s="1"/>
  <c r="E4" i="3" l="1"/>
  <c r="F4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7" i="3"/>
  <c r="F7" i="3" s="1"/>
  <c r="E6" i="3"/>
  <c r="F6" i="3" s="1"/>
  <c r="E5" i="3"/>
  <c r="F5" i="3" s="1"/>
  <c r="E3" i="3"/>
  <c r="F3" i="3" s="1"/>
  <c r="E2" i="3"/>
  <c r="F2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H25" i="3" l="1"/>
  <c r="G25" i="3"/>
  <c r="H28" i="3"/>
  <c r="G28" i="3"/>
  <c r="H46" i="3"/>
  <c r="G46" i="3"/>
  <c r="H4" i="3"/>
  <c r="G4" i="3"/>
  <c r="H43" i="3"/>
  <c r="G43" i="3"/>
  <c r="G7" i="3"/>
  <c r="H7" i="3"/>
  <c r="H31" i="3"/>
  <c r="G31" i="3"/>
  <c r="H49" i="3"/>
  <c r="G49" i="3"/>
  <c r="H34" i="3"/>
  <c r="G34" i="3"/>
  <c r="G19" i="3"/>
  <c r="H19" i="3"/>
  <c r="G10" i="3"/>
  <c r="H10" i="3"/>
  <c r="H37" i="3"/>
  <c r="G37" i="3"/>
  <c r="G22" i="3"/>
  <c r="H22" i="3"/>
  <c r="H16" i="3"/>
  <c r="G16" i="3"/>
  <c r="H13" i="3"/>
  <c r="G13" i="3"/>
  <c r="H40" i="3"/>
  <c r="G40" i="3"/>
  <c r="E7" i="1"/>
  <c r="E6" i="1"/>
  <c r="E5" i="1"/>
  <c r="E4" i="1"/>
  <c r="E3" i="1"/>
  <c r="E2" i="1"/>
  <c r="G4" i="1" s="1"/>
  <c r="E13" i="1"/>
  <c r="E12" i="1"/>
  <c r="E11" i="1"/>
  <c r="E10" i="1"/>
  <c r="E9" i="1"/>
  <c r="E8" i="1"/>
  <c r="T17" i="2"/>
  <c r="U17" i="2" s="1"/>
  <c r="P17" i="2"/>
  <c r="Q17" i="2" s="1"/>
  <c r="L17" i="2"/>
  <c r="M17" i="2" s="1"/>
  <c r="H17" i="2"/>
  <c r="I17" i="2" s="1"/>
  <c r="D17" i="2"/>
  <c r="E17" i="2" s="1"/>
  <c r="T16" i="2"/>
  <c r="U16" i="2" s="1"/>
  <c r="P16" i="2"/>
  <c r="Q16" i="2" s="1"/>
  <c r="L16" i="2"/>
  <c r="M16" i="2" s="1"/>
  <c r="H16" i="2"/>
  <c r="I16" i="2" s="1"/>
  <c r="D16" i="2"/>
  <c r="E16" i="2" s="1"/>
  <c r="T15" i="2"/>
  <c r="U15" i="2" s="1"/>
  <c r="P15" i="2"/>
  <c r="Q15" i="2" s="1"/>
  <c r="L15" i="2"/>
  <c r="M15" i="2" s="1"/>
  <c r="H15" i="2"/>
  <c r="I15" i="2" s="1"/>
  <c r="D15" i="2"/>
  <c r="E15" i="2" s="1"/>
  <c r="T14" i="2"/>
  <c r="U14" i="2" s="1"/>
  <c r="P14" i="2"/>
  <c r="Q14" i="2" s="1"/>
  <c r="L14" i="2"/>
  <c r="M14" i="2" s="1"/>
  <c r="H14" i="2"/>
  <c r="I14" i="2" s="1"/>
  <c r="D14" i="2"/>
  <c r="E14" i="2" s="1"/>
  <c r="T13" i="2"/>
  <c r="U13" i="2" s="1"/>
  <c r="P13" i="2"/>
  <c r="Q13" i="2" s="1"/>
  <c r="L13" i="2"/>
  <c r="M13" i="2" s="1"/>
  <c r="H13" i="2"/>
  <c r="I13" i="2" s="1"/>
  <c r="D13" i="2"/>
  <c r="E13" i="2" s="1"/>
  <c r="T12" i="2"/>
  <c r="U12" i="2" s="1"/>
  <c r="P12" i="2"/>
  <c r="Q12" i="2" s="1"/>
  <c r="L12" i="2"/>
  <c r="M12" i="2" s="1"/>
  <c r="H12" i="2"/>
  <c r="I12" i="2" s="1"/>
  <c r="D12" i="2"/>
  <c r="E12" i="2" s="1"/>
  <c r="T8" i="2"/>
  <c r="U8" i="2" s="1"/>
  <c r="P8" i="2"/>
  <c r="Q8" i="2" s="1"/>
  <c r="L8" i="2"/>
  <c r="M8" i="2" s="1"/>
  <c r="H8" i="2"/>
  <c r="I8" i="2" s="1"/>
  <c r="D8" i="2"/>
  <c r="E8" i="2" s="1"/>
  <c r="T7" i="2"/>
  <c r="U7" i="2" s="1"/>
  <c r="P7" i="2"/>
  <c r="Q7" i="2" s="1"/>
  <c r="L7" i="2"/>
  <c r="M7" i="2" s="1"/>
  <c r="H7" i="2"/>
  <c r="I7" i="2" s="1"/>
  <c r="D7" i="2"/>
  <c r="E7" i="2" s="1"/>
  <c r="T6" i="2"/>
  <c r="U6" i="2" s="1"/>
  <c r="P6" i="2"/>
  <c r="Q6" i="2" s="1"/>
  <c r="L6" i="2"/>
  <c r="M6" i="2" s="1"/>
  <c r="H6" i="2"/>
  <c r="I6" i="2" s="1"/>
  <c r="D6" i="2"/>
  <c r="E6" i="2" s="1"/>
  <c r="T5" i="2"/>
  <c r="U5" i="2" s="1"/>
  <c r="P5" i="2"/>
  <c r="Q5" i="2" s="1"/>
  <c r="L5" i="2"/>
  <c r="M5" i="2" s="1"/>
  <c r="H5" i="2"/>
  <c r="I5" i="2" s="1"/>
  <c r="D5" i="2"/>
  <c r="E5" i="2" s="1"/>
  <c r="T4" i="2"/>
  <c r="U4" i="2" s="1"/>
  <c r="P4" i="2"/>
  <c r="Q4" i="2" s="1"/>
  <c r="L4" i="2"/>
  <c r="M4" i="2" s="1"/>
  <c r="H4" i="2"/>
  <c r="I4" i="2" s="1"/>
  <c r="D4" i="2"/>
  <c r="E4" i="2" s="1"/>
  <c r="T3" i="2"/>
  <c r="U3" i="2" s="1"/>
  <c r="P3" i="2"/>
  <c r="Q3" i="2" s="1"/>
  <c r="L3" i="2"/>
  <c r="M3" i="2" s="1"/>
  <c r="H3" i="2"/>
  <c r="I3" i="2" s="1"/>
  <c r="D3" i="2"/>
  <c r="E3" i="2" s="1"/>
  <c r="G7" i="1" l="1"/>
  <c r="G13" i="1"/>
  <c r="F10" i="1"/>
  <c r="G10" i="1"/>
  <c r="F4" i="1"/>
  <c r="F13" i="1"/>
  <c r="F7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F28" i="1" l="1"/>
  <c r="F40" i="1"/>
  <c r="F37" i="1"/>
  <c r="G49" i="1"/>
  <c r="F34" i="1"/>
  <c r="F46" i="1"/>
  <c r="F49" i="1"/>
  <c r="F31" i="1"/>
  <c r="F43" i="1"/>
  <c r="G37" i="1"/>
  <c r="G40" i="1"/>
  <c r="G43" i="1"/>
  <c r="G28" i="1"/>
  <c r="G46" i="1"/>
  <c r="G31" i="1"/>
  <c r="G34" i="1"/>
  <c r="E25" i="1"/>
  <c r="E24" i="1"/>
  <c r="E23" i="1"/>
  <c r="E22" i="1"/>
  <c r="E21" i="1"/>
  <c r="E20" i="1"/>
  <c r="E19" i="1"/>
  <c r="E18" i="1"/>
  <c r="E17" i="1"/>
  <c r="E16" i="1"/>
  <c r="E15" i="1"/>
  <c r="E14" i="1"/>
  <c r="F25" i="1" l="1"/>
  <c r="F16" i="1"/>
  <c r="F22" i="1"/>
  <c r="F19" i="1"/>
  <c r="G22" i="1"/>
  <c r="G25" i="1"/>
  <c r="G16" i="1"/>
  <c r="G19" i="1"/>
</calcChain>
</file>

<file path=xl/sharedStrings.xml><?xml version="1.0" encoding="utf-8"?>
<sst xmlns="http://schemas.openxmlformats.org/spreadsheetml/2006/main" count="245" uniqueCount="56">
  <si>
    <t>Dispersal Line</t>
  </si>
  <si>
    <t>Total</t>
  </si>
  <si>
    <t>p</t>
  </si>
  <si>
    <t>SE</t>
  </si>
  <si>
    <t>1 Males</t>
  </si>
  <si>
    <t>2 Males</t>
  </si>
  <si>
    <t>3 Males</t>
  </si>
  <si>
    <t>1 Females</t>
  </si>
  <si>
    <t>2 Females</t>
  </si>
  <si>
    <t>3 Females</t>
  </si>
  <si>
    <t>Non-Dispersal Line</t>
  </si>
  <si>
    <t>rF1</t>
  </si>
  <si>
    <t>F1</t>
  </si>
  <si>
    <t>Males</t>
  </si>
  <si>
    <t>Females</t>
  </si>
  <si>
    <t>Females*</t>
  </si>
  <si>
    <t>Dispersed</t>
  </si>
  <si>
    <t>Gen1</t>
  </si>
  <si>
    <t>Gen2</t>
  </si>
  <si>
    <t>Gen3</t>
  </si>
  <si>
    <t>Gen4</t>
  </si>
  <si>
    <t>Gen5</t>
  </si>
  <si>
    <t>(DamxSire)</t>
  </si>
  <si>
    <t>P2 (dispersers)</t>
  </si>
  <si>
    <t>P2xP2</t>
  </si>
  <si>
    <t>P1 (non-dispersers)</t>
  </si>
  <si>
    <t>P1xP1</t>
  </si>
  <si>
    <t>Sex Average</t>
  </si>
  <si>
    <t>Total tested</t>
  </si>
  <si>
    <t>proportion that dispersed</t>
  </si>
  <si>
    <t>F1xP1</t>
  </si>
  <si>
    <t>P1xrF1</t>
  </si>
  <si>
    <t>*Mostly dead iP1ividuals</t>
  </si>
  <si>
    <t>P1xP2</t>
  </si>
  <si>
    <t>P2xP1</t>
  </si>
  <si>
    <t>P2xF1</t>
  </si>
  <si>
    <t>rF1xP2</t>
  </si>
  <si>
    <t>Sex</t>
  </si>
  <si>
    <t>standard error</t>
  </si>
  <si>
    <t>rBC2(P2)</t>
  </si>
  <si>
    <t>rBC1(P1)</t>
  </si>
  <si>
    <t>BC2(P2)</t>
  </si>
  <si>
    <t>BC1(P1)</t>
  </si>
  <si>
    <t>F1 P1xP2</t>
  </si>
  <si>
    <t>rF1 P2xP1</t>
  </si>
  <si>
    <t>BC1(P1) F1xP1</t>
  </si>
  <si>
    <t>BC2(P2) P2xF1</t>
  </si>
  <si>
    <t>rBC1(P1) P1xrF1</t>
  </si>
  <si>
    <t>rBC2(P2) rF1xP2</t>
  </si>
  <si>
    <t>mean</t>
  </si>
  <si>
    <t>P2</t>
  </si>
  <si>
    <t>P1</t>
  </si>
  <si>
    <t>*Mostly dead</t>
  </si>
  <si>
    <t>Gen0</t>
  </si>
  <si>
    <t>logged value</t>
  </si>
  <si>
    <t>*Jars always have one generation up written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</si>
</sst>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9"/>
  <sheetViews>
    <sheetView tabSelected="1" zoomScaleNormal="100" workbookViewId="0">
      <pane ySplit="1" topLeftCell="A2" activePane="bottomLeft" state="frozen"/>
      <selection pane="bottomLeft" activeCell="I12" sqref="I12"/>
    </sheetView>
  </sheetViews>
  <sheetFormatPr defaultColWidth="8.81640625" defaultRowHeight="14.75" x14ac:dyDescent="0.75"/>
  <cols>
    <col min="1" max="1" width="18.1796875" style="1" bestFit="1" customWidth="1"/>
    <col min="2" max="2" width="11.5" style="1" bestFit="1" customWidth="1"/>
    <col min="3" max="3" width="8.81640625" style="1"/>
    <col min="4" max="4" width="10" style="1" bestFit="1" customWidth="1"/>
    <col min="5" max="5" width="22.5" style="1" bestFit="1" customWidth="1"/>
    <col min="6" max="6" width="12.1796875" style="1" bestFit="1" customWidth="1"/>
    <col min="7" max="7" width="12.953125" style="4" bestFit="1" customWidth="1"/>
    <col min="8" max="10" width="8.81640625" style="8"/>
    <col min="11" max="11" width="15.5" style="8" bestFit="1" customWidth="1"/>
    <col min="12" max="12" width="11.5" style="8" customWidth="1"/>
    <col min="13" max="106" width="8.81640625" style="8"/>
    <col min="107" max="126" width="8.81640625" style="4"/>
    <col min="127" max="16384" width="8.81640625" style="1"/>
  </cols>
  <sheetData>
    <row r="1" spans="1:126" x14ac:dyDescent="0.75">
      <c r="A1" s="16" t="s">
        <v>22</v>
      </c>
      <c r="B1" s="16" t="s">
        <v>37</v>
      </c>
      <c r="C1" s="16" t="s">
        <v>16</v>
      </c>
      <c r="D1" s="16" t="s">
        <v>28</v>
      </c>
      <c r="E1" s="16" t="s">
        <v>29</v>
      </c>
      <c r="F1" s="16" t="s">
        <v>27</v>
      </c>
      <c r="G1" s="16" t="s">
        <v>38</v>
      </c>
    </row>
    <row r="2" spans="1:126" s="6" customFormat="1" x14ac:dyDescent="0.75">
      <c r="A2" s="6" t="s">
        <v>25</v>
      </c>
      <c r="B2" s="6" t="s">
        <v>13</v>
      </c>
      <c r="C2" s="6">
        <v>2</v>
      </c>
      <c r="D2" s="6">
        <v>112</v>
      </c>
      <c r="E2" s="6">
        <f t="shared" ref="E2:E7" si="0">C2/D2</f>
        <v>1.7857142857142856E-2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</row>
    <row r="3" spans="1:126" s="6" customFormat="1" x14ac:dyDescent="0.75">
      <c r="A3" s="6" t="s">
        <v>26</v>
      </c>
      <c r="B3" s="6" t="s">
        <v>13</v>
      </c>
      <c r="C3" s="6">
        <v>18</v>
      </c>
      <c r="D3" s="6">
        <v>235</v>
      </c>
      <c r="E3" s="6">
        <f t="shared" si="0"/>
        <v>7.6595744680851063E-2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26" s="6" customFormat="1" x14ac:dyDescent="0.75">
      <c r="B4" s="6" t="s">
        <v>13</v>
      </c>
      <c r="C4" s="6">
        <v>0</v>
      </c>
      <c r="D4" s="6">
        <v>183</v>
      </c>
      <c r="E4" s="6">
        <f t="shared" si="0"/>
        <v>0</v>
      </c>
      <c r="F4" s="6">
        <f>AVERAGE(E2:E4)</f>
        <v>3.1484295845997969E-2</v>
      </c>
      <c r="G4" s="6">
        <f>_xlfn.STDEV.S(E2:E4)/SQRT(3)</f>
        <v>2.3137282321971021E-2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</row>
    <row r="5" spans="1:126" s="6" customFormat="1" x14ac:dyDescent="0.75">
      <c r="B5" s="6" t="s">
        <v>14</v>
      </c>
      <c r="C5" s="6">
        <v>4</v>
      </c>
      <c r="D5" s="6">
        <v>101</v>
      </c>
      <c r="E5" s="6">
        <f t="shared" si="0"/>
        <v>3.9603960396039604E-2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26" s="6" customFormat="1" x14ac:dyDescent="0.75">
      <c r="B6" s="6" t="s">
        <v>14</v>
      </c>
      <c r="C6" s="6">
        <v>25</v>
      </c>
      <c r="D6" s="6">
        <v>184</v>
      </c>
      <c r="E6" s="6">
        <f t="shared" si="0"/>
        <v>0.1358695652173913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</row>
    <row r="7" spans="1:126" s="6" customFormat="1" x14ac:dyDescent="0.75">
      <c r="B7" s="6" t="s">
        <v>14</v>
      </c>
      <c r="C7" s="6">
        <v>7</v>
      </c>
      <c r="D7" s="6">
        <v>163</v>
      </c>
      <c r="E7" s="6">
        <f t="shared" si="0"/>
        <v>4.2944785276073622E-2</v>
      </c>
      <c r="F7" s="6">
        <f>AVERAGE(E5:E7)</f>
        <v>7.2806103629834848E-2</v>
      </c>
      <c r="G7" s="6">
        <f>_xlfn.STDEV.S(E5:E7)/SQRT(3)</f>
        <v>3.1546475863787962E-2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26" s="9" customFormat="1" x14ac:dyDescent="0.75">
      <c r="A8" s="7" t="s">
        <v>23</v>
      </c>
      <c r="B8" s="7" t="s">
        <v>13</v>
      </c>
      <c r="C8" s="7">
        <v>109</v>
      </c>
      <c r="D8" s="7">
        <v>196</v>
      </c>
      <c r="E8" s="7">
        <f t="shared" ref="E8:E49" si="1">C8/D8</f>
        <v>0.55612244897959184</v>
      </c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26" s="9" customFormat="1" x14ac:dyDescent="0.75">
      <c r="A9" s="7" t="s">
        <v>24</v>
      </c>
      <c r="B9" s="7" t="s">
        <v>13</v>
      </c>
      <c r="C9" s="7">
        <v>127</v>
      </c>
      <c r="D9" s="7">
        <v>202</v>
      </c>
      <c r="E9" s="7">
        <f t="shared" si="1"/>
        <v>0.62871287128712872</v>
      </c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</row>
    <row r="10" spans="1:126" s="9" customFormat="1" x14ac:dyDescent="0.75">
      <c r="A10" s="7"/>
      <c r="B10" s="7" t="s">
        <v>13</v>
      </c>
      <c r="C10" s="7">
        <v>146</v>
      </c>
      <c r="D10" s="7">
        <v>238</v>
      </c>
      <c r="E10" s="7">
        <f t="shared" si="1"/>
        <v>0.61344537815126055</v>
      </c>
      <c r="F10" s="7">
        <f>AVERAGE(E8:E10)</f>
        <v>0.59942689947266037</v>
      </c>
      <c r="G10" s="7">
        <f>_xlfn.STDEV.S(E8:E10)/SQRT(3)</f>
        <v>2.2096233925290018E-2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</row>
    <row r="11" spans="1:126" s="9" customFormat="1" x14ac:dyDescent="0.75">
      <c r="A11" s="7"/>
      <c r="B11" s="7" t="s">
        <v>14</v>
      </c>
      <c r="C11" s="7">
        <v>117</v>
      </c>
      <c r="D11" s="7">
        <v>191</v>
      </c>
      <c r="E11" s="7">
        <f t="shared" si="1"/>
        <v>0.61256544502617805</v>
      </c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</row>
    <row r="12" spans="1:126" s="9" customFormat="1" x14ac:dyDescent="0.75">
      <c r="A12" s="7"/>
      <c r="B12" s="7" t="s">
        <v>14</v>
      </c>
      <c r="C12" s="7">
        <v>109</v>
      </c>
      <c r="D12" s="7">
        <v>190</v>
      </c>
      <c r="E12" s="7">
        <f t="shared" si="1"/>
        <v>0.5736842105263158</v>
      </c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</row>
    <row r="13" spans="1:126" s="9" customFormat="1" x14ac:dyDescent="0.75">
      <c r="A13" s="7"/>
      <c r="B13" s="7" t="s">
        <v>14</v>
      </c>
      <c r="C13" s="7">
        <v>106</v>
      </c>
      <c r="D13" s="7">
        <v>188</v>
      </c>
      <c r="E13" s="7">
        <f t="shared" si="1"/>
        <v>0.56382978723404253</v>
      </c>
      <c r="F13" s="7">
        <f>AVERAGE(E11:E13)</f>
        <v>0.58335981426217876</v>
      </c>
      <c r="G13" s="7">
        <f>_xlfn.STDEV.S(E11:E13)/SQRT(3)</f>
        <v>1.4877321284963895E-2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26" s="2" customFormat="1" x14ac:dyDescent="0.75">
      <c r="A14" s="6" t="s">
        <v>12</v>
      </c>
      <c r="B14" s="6" t="s">
        <v>13</v>
      </c>
      <c r="C14" s="6">
        <v>186</v>
      </c>
      <c r="D14" s="6">
        <v>219</v>
      </c>
      <c r="E14" s="6">
        <f t="shared" si="1"/>
        <v>0.84931506849315064</v>
      </c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</row>
    <row r="15" spans="1:126" s="2" customFormat="1" x14ac:dyDescent="0.75">
      <c r="A15" s="6" t="s">
        <v>33</v>
      </c>
      <c r="B15" s="6" t="s">
        <v>13</v>
      </c>
      <c r="C15" s="6">
        <v>199</v>
      </c>
      <c r="D15" s="6">
        <v>212</v>
      </c>
      <c r="E15" s="6">
        <f t="shared" si="1"/>
        <v>0.93867924528301883</v>
      </c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</row>
    <row r="16" spans="1:126" s="2" customFormat="1" x14ac:dyDescent="0.75">
      <c r="A16" s="6"/>
      <c r="B16" s="6" t="s">
        <v>13</v>
      </c>
      <c r="C16" s="6">
        <v>241</v>
      </c>
      <c r="D16" s="6">
        <v>251</v>
      </c>
      <c r="E16" s="6">
        <f t="shared" si="1"/>
        <v>0.96015936254980083</v>
      </c>
      <c r="F16" s="6">
        <f>AVERAGE(E14:E16)</f>
        <v>0.91605122544199002</v>
      </c>
      <c r="G16" s="6">
        <f>_xlfn.STDEV.S(E14:E16)/SQRT(3)</f>
        <v>3.3939332357771253E-2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</row>
    <row r="17" spans="1:126" s="2" customFormat="1" x14ac:dyDescent="0.75">
      <c r="A17" s="6"/>
      <c r="B17" s="6" t="s">
        <v>14</v>
      </c>
      <c r="C17" s="6">
        <v>149</v>
      </c>
      <c r="D17" s="6">
        <v>203</v>
      </c>
      <c r="E17" s="6">
        <f t="shared" si="1"/>
        <v>0.73399014778325122</v>
      </c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</row>
    <row r="18" spans="1:126" s="2" customFormat="1" x14ac:dyDescent="0.75">
      <c r="A18" s="6"/>
      <c r="B18" s="6" t="s">
        <v>14</v>
      </c>
      <c r="C18" s="6">
        <v>179</v>
      </c>
      <c r="D18" s="6">
        <v>197</v>
      </c>
      <c r="E18" s="6">
        <f t="shared" si="1"/>
        <v>0.90862944162436543</v>
      </c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</row>
    <row r="19" spans="1:126" s="2" customFormat="1" x14ac:dyDescent="0.75">
      <c r="A19" s="6"/>
      <c r="B19" s="6" t="s">
        <v>14</v>
      </c>
      <c r="C19" s="6">
        <v>218</v>
      </c>
      <c r="D19" s="6">
        <v>236</v>
      </c>
      <c r="E19" s="6">
        <f t="shared" si="1"/>
        <v>0.92372881355932202</v>
      </c>
      <c r="F19" s="6">
        <f>AVERAGE(E17:E19)</f>
        <v>0.85544946765564622</v>
      </c>
      <c r="G19" s="6">
        <f>_xlfn.STDEV.S(E17:E19)/SQRT(3)</f>
        <v>6.0885883821310306E-2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</row>
    <row r="20" spans="1:126" s="3" customFormat="1" x14ac:dyDescent="0.75">
      <c r="A20" s="7" t="s">
        <v>11</v>
      </c>
      <c r="B20" s="7" t="s">
        <v>13</v>
      </c>
      <c r="C20" s="7">
        <v>191</v>
      </c>
      <c r="D20" s="7">
        <v>197</v>
      </c>
      <c r="E20" s="7">
        <f t="shared" si="1"/>
        <v>0.96954314720812185</v>
      </c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</row>
    <row r="21" spans="1:126" s="3" customFormat="1" x14ac:dyDescent="0.75">
      <c r="A21" s="7" t="s">
        <v>34</v>
      </c>
      <c r="B21" s="7" t="s">
        <v>13</v>
      </c>
      <c r="C21" s="7">
        <v>194</v>
      </c>
      <c r="D21" s="7">
        <v>205</v>
      </c>
      <c r="E21" s="7">
        <f t="shared" si="1"/>
        <v>0.9463414634146341</v>
      </c>
      <c r="F21" s="7"/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</row>
    <row r="22" spans="1:126" s="3" customFormat="1" x14ac:dyDescent="0.75">
      <c r="A22" s="7"/>
      <c r="B22" s="7" t="s">
        <v>13</v>
      </c>
      <c r="C22" s="7">
        <v>190</v>
      </c>
      <c r="D22" s="7">
        <v>196</v>
      </c>
      <c r="E22" s="7">
        <f t="shared" si="1"/>
        <v>0.96938775510204078</v>
      </c>
      <c r="F22" s="7">
        <f>AVERAGE(E20:E22)</f>
        <v>0.96175745524159895</v>
      </c>
      <c r="G22" s="7">
        <f>_xlfn.STDEV.S(E20:E22)/SQRT(3)</f>
        <v>7.7081264408294546E-3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</row>
    <row r="23" spans="1:126" s="3" customFormat="1" x14ac:dyDescent="0.75">
      <c r="A23" s="7"/>
      <c r="B23" s="7" t="s">
        <v>14</v>
      </c>
      <c r="C23" s="7">
        <v>146</v>
      </c>
      <c r="D23" s="7">
        <v>194</v>
      </c>
      <c r="E23" s="7">
        <f t="shared" si="1"/>
        <v>0.75257731958762886</v>
      </c>
      <c r="F23" s="7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</row>
    <row r="24" spans="1:126" s="3" customFormat="1" x14ac:dyDescent="0.75">
      <c r="A24" s="7"/>
      <c r="B24" s="7" t="s">
        <v>14</v>
      </c>
      <c r="C24" s="7">
        <v>162</v>
      </c>
      <c r="D24" s="7">
        <v>195</v>
      </c>
      <c r="E24" s="7">
        <f t="shared" si="1"/>
        <v>0.83076923076923082</v>
      </c>
      <c r="F24" s="7"/>
      <c r="G24" s="7"/>
      <c r="H24" s="8"/>
      <c r="I24" s="8"/>
      <c r="J24" s="8"/>
      <c r="K24" s="8"/>
      <c r="L24" s="8"/>
      <c r="M24" s="13"/>
      <c r="N24" s="13"/>
      <c r="O24" s="13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</row>
    <row r="25" spans="1:126" s="3" customFormat="1" x14ac:dyDescent="0.75">
      <c r="A25" s="7"/>
      <c r="B25" s="7" t="s">
        <v>14</v>
      </c>
      <c r="C25" s="7">
        <v>162</v>
      </c>
      <c r="D25" s="7">
        <v>200</v>
      </c>
      <c r="E25" s="7">
        <f t="shared" si="1"/>
        <v>0.81</v>
      </c>
      <c r="F25" s="7">
        <f>AVERAGE(E23:E25)</f>
        <v>0.79778218345228658</v>
      </c>
      <c r="G25" s="7">
        <f>_xlfn.STDEV.S(E23:E25)/SQRT(3)</f>
        <v>2.3384111589232752E-2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</row>
    <row r="26" spans="1:126" s="2" customFormat="1" x14ac:dyDescent="0.75">
      <c r="A26" s="6" t="s">
        <v>42</v>
      </c>
      <c r="B26" s="6" t="s">
        <v>13</v>
      </c>
      <c r="C26" s="6">
        <v>118</v>
      </c>
      <c r="D26" s="6">
        <v>188</v>
      </c>
      <c r="E26" s="6">
        <f t="shared" si="1"/>
        <v>0.62765957446808507</v>
      </c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</row>
    <row r="27" spans="1:126" s="2" customFormat="1" x14ac:dyDescent="0.75">
      <c r="A27" s="6" t="s">
        <v>30</v>
      </c>
      <c r="B27" s="6" t="s">
        <v>13</v>
      </c>
      <c r="C27" s="6">
        <v>91</v>
      </c>
      <c r="D27" s="6">
        <v>180</v>
      </c>
      <c r="E27" s="6">
        <f t="shared" si="1"/>
        <v>0.50555555555555554</v>
      </c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</row>
    <row r="28" spans="1:126" s="2" customFormat="1" x14ac:dyDescent="0.75">
      <c r="A28" s="6"/>
      <c r="B28" s="6" t="s">
        <v>13</v>
      </c>
      <c r="C28" s="6">
        <v>117</v>
      </c>
      <c r="D28" s="6">
        <v>192</v>
      </c>
      <c r="E28" s="6">
        <f t="shared" si="1"/>
        <v>0.609375</v>
      </c>
      <c r="F28" s="6">
        <f>AVERAGE(E26:E28)</f>
        <v>0.58086337667454691</v>
      </c>
      <c r="G28" s="6">
        <f>_xlfn.STDEV.S(E26:E28)/SQRT(3)</f>
        <v>3.8022065335526933E-2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</row>
    <row r="29" spans="1:126" s="2" customFormat="1" x14ac:dyDescent="0.75">
      <c r="A29" s="6"/>
      <c r="B29" s="6" t="s">
        <v>14</v>
      </c>
      <c r="C29" s="6">
        <v>97</v>
      </c>
      <c r="D29" s="6">
        <v>195</v>
      </c>
      <c r="E29" s="6">
        <f t="shared" si="1"/>
        <v>0.49743589743589745</v>
      </c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</row>
    <row r="30" spans="1:126" s="2" customFormat="1" x14ac:dyDescent="0.75">
      <c r="A30" s="6"/>
      <c r="B30" s="6" t="s">
        <v>14</v>
      </c>
      <c r="C30" s="6">
        <v>101</v>
      </c>
      <c r="D30" s="6">
        <v>200</v>
      </c>
      <c r="E30" s="6">
        <f t="shared" si="1"/>
        <v>0.505</v>
      </c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</row>
    <row r="31" spans="1:126" s="2" customFormat="1" x14ac:dyDescent="0.75">
      <c r="A31" s="6"/>
      <c r="B31" s="6" t="s">
        <v>14</v>
      </c>
      <c r="C31" s="6">
        <v>114</v>
      </c>
      <c r="D31" s="6">
        <v>187</v>
      </c>
      <c r="E31" s="6">
        <f t="shared" si="1"/>
        <v>0.60962566844919786</v>
      </c>
      <c r="F31" s="6">
        <f>AVERAGE(E29:E31)</f>
        <v>0.53735385529503177</v>
      </c>
      <c r="G31" s="6">
        <f>_xlfn.STDEV.S(E29:E31)/SQRT(3)</f>
        <v>3.6201819219219208E-2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</row>
    <row r="32" spans="1:126" s="3" customFormat="1" x14ac:dyDescent="0.75">
      <c r="A32" s="7" t="s">
        <v>41</v>
      </c>
      <c r="B32" s="7" t="s">
        <v>13</v>
      </c>
      <c r="C32" s="7">
        <v>150</v>
      </c>
      <c r="D32" s="7">
        <v>206</v>
      </c>
      <c r="E32" s="7">
        <f t="shared" si="1"/>
        <v>0.72815533980582525</v>
      </c>
      <c r="F32" s="7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</row>
    <row r="33" spans="1:126" s="3" customFormat="1" x14ac:dyDescent="0.75">
      <c r="A33" s="7" t="s">
        <v>35</v>
      </c>
      <c r="B33" s="7" t="s">
        <v>13</v>
      </c>
      <c r="C33" s="7">
        <v>140</v>
      </c>
      <c r="D33" s="7">
        <v>196</v>
      </c>
      <c r="E33" s="7">
        <f t="shared" si="1"/>
        <v>0.7142857142857143</v>
      </c>
      <c r="F33" s="7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</row>
    <row r="34" spans="1:126" s="3" customFormat="1" x14ac:dyDescent="0.75">
      <c r="A34" s="7"/>
      <c r="B34" s="7" t="s">
        <v>13</v>
      </c>
      <c r="C34" s="7">
        <v>104</v>
      </c>
      <c r="D34" s="7">
        <v>173</v>
      </c>
      <c r="E34" s="7">
        <f t="shared" si="1"/>
        <v>0.60115606936416188</v>
      </c>
      <c r="F34" s="7">
        <f>AVERAGE(E32:E34)</f>
        <v>0.68119904115190044</v>
      </c>
      <c r="G34" s="7">
        <f>_xlfn.STDEV.S(E32:E34)/SQRT(3)</f>
        <v>4.022126148973354E-2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</row>
    <row r="35" spans="1:126" s="3" customFormat="1" x14ac:dyDescent="0.75">
      <c r="A35" s="7"/>
      <c r="B35" s="7" t="s">
        <v>14</v>
      </c>
      <c r="C35" s="7">
        <v>137</v>
      </c>
      <c r="D35" s="7">
        <v>194</v>
      </c>
      <c r="E35" s="7">
        <f t="shared" si="1"/>
        <v>0.70618556701030932</v>
      </c>
      <c r="F35" s="7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</row>
    <row r="36" spans="1:126" s="3" customFormat="1" x14ac:dyDescent="0.75">
      <c r="A36" s="7"/>
      <c r="B36" s="7" t="s">
        <v>14</v>
      </c>
      <c r="C36" s="7">
        <v>132</v>
      </c>
      <c r="D36" s="7">
        <v>198</v>
      </c>
      <c r="E36" s="7">
        <f t="shared" si="1"/>
        <v>0.66666666666666663</v>
      </c>
      <c r="F36" s="7"/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</row>
    <row r="37" spans="1:126" s="3" customFormat="1" x14ac:dyDescent="0.75">
      <c r="A37" s="7"/>
      <c r="B37" s="7" t="s">
        <v>14</v>
      </c>
      <c r="C37" s="7">
        <v>120</v>
      </c>
      <c r="D37" s="7">
        <v>200</v>
      </c>
      <c r="E37" s="7">
        <f t="shared" si="1"/>
        <v>0.6</v>
      </c>
      <c r="F37" s="7">
        <f>AVERAGE(E35:E37)</f>
        <v>0.65761741122565864</v>
      </c>
      <c r="G37" s="7">
        <f>_xlfn.STDEV.S(E35:E37)/SQRT(3)</f>
        <v>3.0985267619481595E-2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</row>
    <row r="38" spans="1:126" s="2" customFormat="1" x14ac:dyDescent="0.75">
      <c r="A38" s="6" t="s">
        <v>40</v>
      </c>
      <c r="B38" s="6" t="s">
        <v>13</v>
      </c>
      <c r="C38" s="6">
        <v>156</v>
      </c>
      <c r="D38" s="6">
        <v>195</v>
      </c>
      <c r="E38" s="6">
        <f t="shared" si="1"/>
        <v>0.8</v>
      </c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</row>
    <row r="39" spans="1:126" s="2" customFormat="1" x14ac:dyDescent="0.75">
      <c r="A39" s="6" t="s">
        <v>31</v>
      </c>
      <c r="B39" s="6" t="s">
        <v>13</v>
      </c>
      <c r="C39" s="6">
        <v>170</v>
      </c>
      <c r="D39" s="6">
        <v>200</v>
      </c>
      <c r="E39" s="6">
        <f t="shared" si="1"/>
        <v>0.85</v>
      </c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</row>
    <row r="40" spans="1:126" s="2" customFormat="1" x14ac:dyDescent="0.75">
      <c r="A40" s="6"/>
      <c r="B40" s="6" t="s">
        <v>13</v>
      </c>
      <c r="C40" s="6">
        <v>144</v>
      </c>
      <c r="D40" s="6">
        <v>195</v>
      </c>
      <c r="E40" s="6">
        <f t="shared" si="1"/>
        <v>0.7384615384615385</v>
      </c>
      <c r="F40" s="6">
        <f>AVERAGE(E38:E40)</f>
        <v>0.7961538461538461</v>
      </c>
      <c r="G40" s="6">
        <f>_xlfn.STDEV.S(E38:E40)/SQRT(3)</f>
        <v>3.2255758013869533E-2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</row>
    <row r="41" spans="1:126" s="2" customFormat="1" x14ac:dyDescent="0.75">
      <c r="A41" s="6"/>
      <c r="B41" s="6" t="s">
        <v>14</v>
      </c>
      <c r="C41" s="6">
        <v>156</v>
      </c>
      <c r="D41" s="6">
        <v>201</v>
      </c>
      <c r="E41" s="6">
        <f t="shared" si="1"/>
        <v>0.77611940298507465</v>
      </c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</row>
    <row r="42" spans="1:126" s="2" customFormat="1" x14ac:dyDescent="0.75">
      <c r="A42" s="6"/>
      <c r="B42" s="6" t="s">
        <v>14</v>
      </c>
      <c r="C42" s="6">
        <v>91</v>
      </c>
      <c r="D42" s="6">
        <v>172</v>
      </c>
      <c r="E42" s="6">
        <f t="shared" si="1"/>
        <v>0.52906976744186052</v>
      </c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</row>
    <row r="43" spans="1:126" s="2" customFormat="1" x14ac:dyDescent="0.75">
      <c r="A43" s="6"/>
      <c r="B43" s="6" t="s">
        <v>14</v>
      </c>
      <c r="C43" s="6">
        <v>134</v>
      </c>
      <c r="D43" s="6">
        <v>197</v>
      </c>
      <c r="E43" s="6">
        <f t="shared" si="1"/>
        <v>0.68020304568527923</v>
      </c>
      <c r="F43" s="6">
        <f>AVERAGE(E41:E43)</f>
        <v>0.66179740537073817</v>
      </c>
      <c r="G43" s="6">
        <f>_xlfn.STDEV.S(E41:E43)/SQRT(3)</f>
        <v>7.1908405401246142E-2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</row>
    <row r="44" spans="1:126" s="3" customFormat="1" x14ac:dyDescent="0.75">
      <c r="A44" s="7" t="s">
        <v>39</v>
      </c>
      <c r="B44" s="7" t="s">
        <v>13</v>
      </c>
      <c r="C44" s="7">
        <v>111</v>
      </c>
      <c r="D44" s="7">
        <v>151</v>
      </c>
      <c r="E44" s="7">
        <f t="shared" si="1"/>
        <v>0.73509933774834435</v>
      </c>
      <c r="F44" s="7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</row>
    <row r="45" spans="1:126" s="3" customFormat="1" x14ac:dyDescent="0.75">
      <c r="A45" s="7" t="s">
        <v>36</v>
      </c>
      <c r="B45" s="7" t="s">
        <v>13</v>
      </c>
      <c r="C45" s="7">
        <v>76</v>
      </c>
      <c r="D45" s="7">
        <v>122</v>
      </c>
      <c r="E45" s="7">
        <f t="shared" si="1"/>
        <v>0.62295081967213117</v>
      </c>
      <c r="F45" s="7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s="3" customFormat="1" x14ac:dyDescent="0.75">
      <c r="A46" s="7"/>
      <c r="B46" s="7" t="s">
        <v>13</v>
      </c>
      <c r="C46" s="7">
        <v>169</v>
      </c>
      <c r="D46" s="7">
        <v>196</v>
      </c>
      <c r="E46" s="7">
        <f t="shared" si="1"/>
        <v>0.86224489795918369</v>
      </c>
      <c r="F46" s="7">
        <f>AVERAGE(E44:E46)</f>
        <v>0.7400983517932197</v>
      </c>
      <c r="G46" s="7">
        <f>_xlfn.STDEV.S(E44:E46)/SQRT(3)</f>
        <v>6.9123456177764747E-2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</row>
    <row r="47" spans="1:126" s="3" customFormat="1" x14ac:dyDescent="0.75">
      <c r="A47" s="7" t="s">
        <v>52</v>
      </c>
      <c r="B47" s="7" t="s">
        <v>15</v>
      </c>
      <c r="C47" s="7">
        <v>50</v>
      </c>
      <c r="D47" s="7">
        <v>125</v>
      </c>
      <c r="E47" s="7">
        <f t="shared" si="1"/>
        <v>0.4</v>
      </c>
      <c r="F47" s="7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</row>
    <row r="48" spans="1:126" s="3" customFormat="1" x14ac:dyDescent="0.75">
      <c r="A48" s="7"/>
      <c r="B48" s="7" t="s">
        <v>14</v>
      </c>
      <c r="C48" s="7">
        <v>138</v>
      </c>
      <c r="D48" s="7">
        <v>195</v>
      </c>
      <c r="E48" s="7">
        <f t="shared" si="1"/>
        <v>0.70769230769230773</v>
      </c>
      <c r="F48" s="7"/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</row>
    <row r="49" spans="1:126" s="3" customFormat="1" x14ac:dyDescent="0.75">
      <c r="A49" s="7"/>
      <c r="B49" s="7" t="s">
        <v>14</v>
      </c>
      <c r="C49" s="7">
        <v>139</v>
      </c>
      <c r="D49" s="7">
        <v>198</v>
      </c>
      <c r="E49" s="7">
        <f t="shared" si="1"/>
        <v>0.70202020202020199</v>
      </c>
      <c r="F49" s="7">
        <f>AVERAGE(E48:E49)</f>
        <v>0.70485625485625492</v>
      </c>
      <c r="G49" s="7">
        <f>_xlfn.STDEV.S(E47:E49)/SQRT(2)</f>
        <v>0.12447320040343927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</row>
  </sheetData>
  <mergeCells count="1">
    <mergeCell ref="M24:P2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324A-0AD3-4A42-A9EF-81A785AFA446}">
  <dimension ref="A1:Y19"/>
  <sheetViews>
    <sheetView zoomScale="90" zoomScaleNormal="90" workbookViewId="0">
      <pane xSplit="1" topLeftCell="B1" activePane="topRight" state="frozen"/>
      <selection pane="topRight" activeCell="J33" sqref="J33"/>
    </sheetView>
  </sheetViews>
  <sheetFormatPr defaultColWidth="11" defaultRowHeight="14.75" x14ac:dyDescent="0.75"/>
  <cols>
    <col min="1" max="1" width="16.08984375" style="1" bestFit="1" customWidth="1"/>
    <col min="2" max="16384" width="11" style="1"/>
  </cols>
  <sheetData>
    <row r="1" spans="1:25" x14ac:dyDescent="0.75">
      <c r="A1" s="1" t="s">
        <v>50</v>
      </c>
      <c r="B1" s="14" t="s">
        <v>53</v>
      </c>
      <c r="C1" s="14"/>
      <c r="D1" s="14"/>
      <c r="E1" s="14"/>
      <c r="F1" s="15" t="s">
        <v>17</v>
      </c>
      <c r="G1" s="15"/>
      <c r="H1" s="15"/>
      <c r="I1" s="15"/>
      <c r="J1" s="14" t="s">
        <v>18</v>
      </c>
      <c r="K1" s="14"/>
      <c r="L1" s="14"/>
      <c r="M1" s="14"/>
      <c r="N1" s="15" t="s">
        <v>19</v>
      </c>
      <c r="O1" s="15"/>
      <c r="P1" s="15"/>
      <c r="Q1" s="15"/>
      <c r="R1" s="14" t="s">
        <v>20</v>
      </c>
      <c r="S1" s="14"/>
      <c r="T1" s="14"/>
      <c r="U1" s="14"/>
      <c r="V1" s="15" t="s">
        <v>21</v>
      </c>
      <c r="W1" s="15"/>
      <c r="X1" s="15"/>
      <c r="Y1" s="15"/>
    </row>
    <row r="2" spans="1:25" x14ac:dyDescent="0.75">
      <c r="A2" s="1" t="s">
        <v>0</v>
      </c>
      <c r="B2" s="1" t="s">
        <v>16</v>
      </c>
      <c r="C2" s="1" t="s">
        <v>1</v>
      </c>
      <c r="D2" s="1" t="s">
        <v>2</v>
      </c>
      <c r="E2" s="1" t="s">
        <v>3</v>
      </c>
      <c r="F2" s="1" t="s">
        <v>16</v>
      </c>
      <c r="G2" s="1" t="s">
        <v>1</v>
      </c>
      <c r="H2" s="1" t="s">
        <v>2</v>
      </c>
      <c r="I2" s="1" t="s">
        <v>3</v>
      </c>
      <c r="J2" s="1" t="s">
        <v>16</v>
      </c>
      <c r="K2" s="1" t="s">
        <v>1</v>
      </c>
      <c r="L2" s="1" t="s">
        <v>2</v>
      </c>
      <c r="M2" s="1" t="s">
        <v>3</v>
      </c>
      <c r="N2" s="1" t="s">
        <v>16</v>
      </c>
      <c r="O2" s="1" t="s">
        <v>1</v>
      </c>
      <c r="P2" s="1" t="s">
        <v>2</v>
      </c>
      <c r="Q2" s="1" t="s">
        <v>3</v>
      </c>
      <c r="R2" s="1" t="s">
        <v>16</v>
      </c>
      <c r="S2" s="1" t="s">
        <v>1</v>
      </c>
      <c r="T2" s="1" t="s">
        <v>2</v>
      </c>
      <c r="U2" s="1" t="s">
        <v>3</v>
      </c>
      <c r="V2" s="1" t="s">
        <v>16</v>
      </c>
      <c r="W2" s="1" t="s">
        <v>1</v>
      </c>
      <c r="X2" s="1" t="s">
        <v>2</v>
      </c>
      <c r="Y2" s="1" t="s">
        <v>3</v>
      </c>
    </row>
    <row r="3" spans="1:25" x14ac:dyDescent="0.75">
      <c r="A3" s="1" t="s">
        <v>4</v>
      </c>
      <c r="B3" s="1">
        <v>40</v>
      </c>
      <c r="C3" s="1">
        <v>200</v>
      </c>
      <c r="D3" s="1">
        <f>B3/C3</f>
        <v>0.2</v>
      </c>
      <c r="E3" s="1">
        <f>SQRT((D3*(1-D3))/C3)</f>
        <v>2.8284271247461905E-2</v>
      </c>
      <c r="F3" s="1">
        <v>42</v>
      </c>
      <c r="G3" s="1">
        <v>122</v>
      </c>
      <c r="H3" s="1">
        <f>F3/G3</f>
        <v>0.34426229508196721</v>
      </c>
      <c r="I3" s="1">
        <f>SQRT((H3*(1-H3))/G3)</f>
        <v>4.3015987045884121E-2</v>
      </c>
      <c r="J3" s="1">
        <v>109</v>
      </c>
      <c r="K3" s="1">
        <v>196</v>
      </c>
      <c r="L3" s="1">
        <f>J3/K3</f>
        <v>0.55612244897959184</v>
      </c>
      <c r="M3" s="1">
        <f>SQRT((L3*(1-L3))/K3)</f>
        <v>3.548859192384806E-2</v>
      </c>
      <c r="N3" s="1">
        <v>187</v>
      </c>
      <c r="O3" s="1">
        <v>204</v>
      </c>
      <c r="P3" s="1">
        <f>N3/O3</f>
        <v>0.91666666666666663</v>
      </c>
      <c r="Q3" s="1">
        <f>SQRT((P3*(1-P3))/O3)</f>
        <v>1.9350848500534337E-2</v>
      </c>
      <c r="R3" s="1">
        <v>171</v>
      </c>
      <c r="S3" s="1">
        <v>200</v>
      </c>
      <c r="T3" s="1">
        <f>R3/S3</f>
        <v>0.85499999999999998</v>
      </c>
      <c r="U3" s="1">
        <f>SQRT((T3*(1-T3))/S3)</f>
        <v>2.4897289009046749E-2</v>
      </c>
      <c r="V3" s="1">
        <v>126</v>
      </c>
      <c r="W3" s="1">
        <v>143</v>
      </c>
      <c r="X3" s="1">
        <f>V3/W3</f>
        <v>0.88111888111888115</v>
      </c>
      <c r="Y3" s="1">
        <f>SQRT((X3*(1-X3))/W3)</f>
        <v>2.7064853276896682E-2</v>
      </c>
    </row>
    <row r="4" spans="1:25" x14ac:dyDescent="0.75">
      <c r="A4" s="1" t="s">
        <v>5</v>
      </c>
      <c r="B4" s="1">
        <v>40</v>
      </c>
      <c r="C4" s="1">
        <v>200</v>
      </c>
      <c r="D4" s="1">
        <f t="shared" ref="D4:D8" si="0">B4/C4</f>
        <v>0.2</v>
      </c>
      <c r="E4" s="1">
        <f t="shared" ref="E4:E8" si="1">SQRT((D4*(1-D4))/C4)</f>
        <v>2.8284271247461905E-2</v>
      </c>
      <c r="F4" s="1">
        <v>46</v>
      </c>
      <c r="G4" s="1">
        <v>113</v>
      </c>
      <c r="H4" s="1">
        <f t="shared" ref="H4:H8" si="2">F4/G4</f>
        <v>0.40707964601769914</v>
      </c>
      <c r="I4" s="1">
        <f t="shared" ref="I4:I8" si="3">SQRT((H4*(1-H4))/G4)</f>
        <v>4.6216670154175514E-2</v>
      </c>
      <c r="J4" s="1">
        <v>127</v>
      </c>
      <c r="K4" s="1">
        <v>202</v>
      </c>
      <c r="L4" s="1">
        <f t="shared" ref="L4:L8" si="4">J4/K4</f>
        <v>0.62871287128712872</v>
      </c>
      <c r="M4" s="1">
        <f t="shared" ref="M4:M8" si="5">SQRT((L4*(1-L4))/K4)</f>
        <v>3.3994247967506969E-2</v>
      </c>
      <c r="N4" s="1">
        <v>181</v>
      </c>
      <c r="O4" s="1">
        <v>198</v>
      </c>
      <c r="P4" s="1">
        <f t="shared" ref="P4:P8" si="6">N4/O4</f>
        <v>0.91414141414141414</v>
      </c>
      <c r="Q4" s="1">
        <f t="shared" ref="Q4:Q8" si="7">SQRT((P4*(1-P4))/O4)</f>
        <v>1.9909757149758813E-2</v>
      </c>
      <c r="R4" s="1">
        <v>155</v>
      </c>
      <c r="S4" s="1">
        <v>202</v>
      </c>
      <c r="T4" s="1">
        <f t="shared" ref="T4:T8" si="8">R4/S4</f>
        <v>0.76732673267326734</v>
      </c>
      <c r="U4" s="1">
        <f t="shared" ref="U4:U8" si="9">SQRT((T4*(1-T4))/S4)</f>
        <v>2.9729508126718329E-2</v>
      </c>
    </row>
    <row r="5" spans="1:25" x14ac:dyDescent="0.75">
      <c r="A5" s="1" t="s">
        <v>6</v>
      </c>
      <c r="B5" s="1">
        <v>71</v>
      </c>
      <c r="C5" s="1">
        <v>200</v>
      </c>
      <c r="D5" s="1">
        <f t="shared" si="0"/>
        <v>0.35499999999999998</v>
      </c>
      <c r="E5" s="1">
        <f t="shared" si="1"/>
        <v>3.3836001536824645E-2</v>
      </c>
      <c r="F5" s="1">
        <v>44</v>
      </c>
      <c r="G5" s="1">
        <v>178</v>
      </c>
      <c r="H5" s="1">
        <f t="shared" si="2"/>
        <v>0.24719101123595505</v>
      </c>
      <c r="I5" s="1">
        <f t="shared" si="3"/>
        <v>3.233320337439527E-2</v>
      </c>
      <c r="J5" s="1">
        <v>146</v>
      </c>
      <c r="K5" s="1">
        <v>238</v>
      </c>
      <c r="L5" s="1">
        <f t="shared" si="4"/>
        <v>0.61344537815126055</v>
      </c>
      <c r="M5" s="1">
        <f t="shared" si="5"/>
        <v>3.1564935482279913E-2</v>
      </c>
      <c r="N5" s="1">
        <v>175</v>
      </c>
      <c r="O5" s="1">
        <v>186</v>
      </c>
      <c r="P5" s="1">
        <f t="shared" si="6"/>
        <v>0.94086021505376349</v>
      </c>
      <c r="Q5" s="1">
        <f t="shared" si="7"/>
        <v>1.7296010911642082E-2</v>
      </c>
      <c r="R5" s="1">
        <v>122</v>
      </c>
      <c r="S5" s="1">
        <v>211</v>
      </c>
      <c r="T5" s="1">
        <f t="shared" si="8"/>
        <v>0.5781990521327014</v>
      </c>
      <c r="U5" s="1">
        <f t="shared" si="9"/>
        <v>3.3997832956138438E-2</v>
      </c>
    </row>
    <row r="6" spans="1:25" x14ac:dyDescent="0.75">
      <c r="A6" s="1" t="s">
        <v>7</v>
      </c>
      <c r="B6" s="1">
        <v>35</v>
      </c>
      <c r="C6" s="1">
        <v>180</v>
      </c>
      <c r="D6" s="1">
        <f t="shared" si="0"/>
        <v>0.19444444444444445</v>
      </c>
      <c r="E6" s="1">
        <f t="shared" si="1"/>
        <v>2.9499133929766649E-2</v>
      </c>
      <c r="F6" s="1">
        <v>45</v>
      </c>
      <c r="G6" s="1">
        <v>107</v>
      </c>
      <c r="H6" s="1">
        <f t="shared" si="2"/>
        <v>0.42056074766355139</v>
      </c>
      <c r="I6" s="1">
        <f t="shared" si="3"/>
        <v>4.7722856961056694E-2</v>
      </c>
      <c r="J6" s="1">
        <v>117</v>
      </c>
      <c r="K6" s="1">
        <v>191</v>
      </c>
      <c r="L6" s="1">
        <f t="shared" si="4"/>
        <v>0.61256544502617805</v>
      </c>
      <c r="M6" s="1">
        <f t="shared" si="5"/>
        <v>3.5249969038348025E-2</v>
      </c>
      <c r="N6" s="1">
        <v>152</v>
      </c>
      <c r="O6" s="1">
        <v>192</v>
      </c>
      <c r="P6" s="1">
        <f t="shared" si="6"/>
        <v>0.79166666666666663</v>
      </c>
      <c r="Q6" s="1">
        <f t="shared" si="7"/>
        <v>2.9308928847455094E-2</v>
      </c>
      <c r="R6" s="1">
        <v>133</v>
      </c>
      <c r="S6" s="1">
        <v>200</v>
      </c>
      <c r="T6" s="1">
        <f t="shared" si="8"/>
        <v>0.66500000000000004</v>
      </c>
      <c r="U6" s="1">
        <f t="shared" si="9"/>
        <v>3.3374765916782102E-2</v>
      </c>
      <c r="V6" s="1">
        <v>120</v>
      </c>
      <c r="W6" s="1">
        <v>144</v>
      </c>
      <c r="X6" s="1">
        <f t="shared" ref="X6" si="10">V6/W6</f>
        <v>0.83333333333333337</v>
      </c>
      <c r="Y6" s="1">
        <f t="shared" ref="Y6" si="11">SQRT((X6*(1-X6))/W6)</f>
        <v>3.1056499687497078E-2</v>
      </c>
    </row>
    <row r="7" spans="1:25" x14ac:dyDescent="0.75">
      <c r="A7" s="1" t="s">
        <v>8</v>
      </c>
      <c r="B7" s="1">
        <v>40</v>
      </c>
      <c r="C7" s="1">
        <v>180</v>
      </c>
      <c r="D7" s="1">
        <f t="shared" si="0"/>
        <v>0.22222222222222221</v>
      </c>
      <c r="E7" s="1">
        <f t="shared" si="1"/>
        <v>3.0987408390150944E-2</v>
      </c>
      <c r="F7" s="1">
        <v>42</v>
      </c>
      <c r="G7" s="1">
        <v>94</v>
      </c>
      <c r="H7" s="1">
        <f t="shared" si="2"/>
        <v>0.44680851063829785</v>
      </c>
      <c r="I7" s="1">
        <f t="shared" si="3"/>
        <v>5.1278408365145217E-2</v>
      </c>
      <c r="J7" s="1">
        <v>109</v>
      </c>
      <c r="K7" s="1">
        <v>190</v>
      </c>
      <c r="L7" s="1">
        <f t="shared" si="4"/>
        <v>0.5736842105263158</v>
      </c>
      <c r="M7" s="1">
        <f t="shared" si="5"/>
        <v>3.5877763023553763E-2</v>
      </c>
      <c r="N7" s="1">
        <v>164</v>
      </c>
      <c r="O7" s="1">
        <v>193</v>
      </c>
      <c r="P7" s="1">
        <f t="shared" si="6"/>
        <v>0.84974093264248707</v>
      </c>
      <c r="Q7" s="1">
        <f t="shared" si="7"/>
        <v>2.5720828844488629E-2</v>
      </c>
      <c r="R7" s="1">
        <v>129</v>
      </c>
      <c r="S7" s="1">
        <v>201</v>
      </c>
      <c r="T7" s="1">
        <f t="shared" si="8"/>
        <v>0.64179104477611937</v>
      </c>
      <c r="U7" s="1">
        <f t="shared" si="9"/>
        <v>3.3819487127375085E-2</v>
      </c>
    </row>
    <row r="8" spans="1:25" x14ac:dyDescent="0.75">
      <c r="A8" s="1" t="s">
        <v>9</v>
      </c>
      <c r="B8" s="1">
        <v>40</v>
      </c>
      <c r="C8" s="1">
        <v>180</v>
      </c>
      <c r="D8" s="1">
        <f t="shared" si="0"/>
        <v>0.22222222222222221</v>
      </c>
      <c r="E8" s="1">
        <f t="shared" si="1"/>
        <v>3.0987408390150944E-2</v>
      </c>
      <c r="F8" s="1">
        <v>47</v>
      </c>
      <c r="G8" s="1">
        <v>107</v>
      </c>
      <c r="H8" s="1">
        <f t="shared" si="2"/>
        <v>0.43925233644859812</v>
      </c>
      <c r="I8" s="1">
        <f t="shared" si="3"/>
        <v>4.7978745427868397E-2</v>
      </c>
      <c r="J8" s="1">
        <v>106</v>
      </c>
      <c r="K8" s="1">
        <v>188</v>
      </c>
      <c r="L8" s="1">
        <f t="shared" si="4"/>
        <v>0.56382978723404253</v>
      </c>
      <c r="M8" s="1">
        <f t="shared" si="5"/>
        <v>3.6167882650693629E-2</v>
      </c>
      <c r="N8" s="1">
        <v>166</v>
      </c>
      <c r="O8" s="1">
        <v>195</v>
      </c>
      <c r="P8" s="1">
        <f t="shared" si="6"/>
        <v>0.85128205128205126</v>
      </c>
      <c r="Q8" s="1">
        <f t="shared" si="7"/>
        <v>2.5480099871707251E-2</v>
      </c>
      <c r="R8" s="1">
        <v>141</v>
      </c>
      <c r="S8" s="1">
        <v>199</v>
      </c>
      <c r="T8" s="1">
        <f t="shared" si="8"/>
        <v>0.70854271356783916</v>
      </c>
      <c r="U8" s="1">
        <f t="shared" si="9"/>
        <v>3.2213946901359806E-2</v>
      </c>
    </row>
    <row r="10" spans="1:25" x14ac:dyDescent="0.75">
      <c r="A10" s="1" t="s">
        <v>51</v>
      </c>
      <c r="B10" s="14" t="s">
        <v>53</v>
      </c>
      <c r="C10" s="14"/>
      <c r="D10" s="14"/>
      <c r="E10" s="14"/>
      <c r="F10" s="15" t="s">
        <v>17</v>
      </c>
      <c r="G10" s="15"/>
      <c r="H10" s="15"/>
      <c r="I10" s="15"/>
      <c r="J10" s="14" t="s">
        <v>18</v>
      </c>
      <c r="K10" s="14"/>
      <c r="L10" s="14"/>
      <c r="M10" s="14"/>
      <c r="N10" s="15" t="s">
        <v>19</v>
      </c>
      <c r="O10" s="15"/>
      <c r="P10" s="15"/>
      <c r="Q10" s="15"/>
      <c r="R10" s="14" t="s">
        <v>20</v>
      </c>
      <c r="S10" s="14"/>
      <c r="T10" s="14"/>
      <c r="U10" s="14"/>
      <c r="V10" s="15" t="s">
        <v>21</v>
      </c>
      <c r="W10" s="15"/>
      <c r="X10" s="15"/>
      <c r="Y10" s="15"/>
    </row>
    <row r="11" spans="1:25" x14ac:dyDescent="0.75">
      <c r="A11" s="1" t="s">
        <v>10</v>
      </c>
      <c r="B11" s="1" t="s">
        <v>16</v>
      </c>
      <c r="C11" s="1" t="s">
        <v>1</v>
      </c>
      <c r="D11" s="1" t="s">
        <v>2</v>
      </c>
      <c r="E11" s="1" t="s">
        <v>3</v>
      </c>
      <c r="F11" s="1" t="s">
        <v>16</v>
      </c>
      <c r="G11" s="1" t="s">
        <v>1</v>
      </c>
      <c r="H11" s="1" t="s">
        <v>2</v>
      </c>
      <c r="I11" s="1" t="s">
        <v>3</v>
      </c>
      <c r="J11" s="1" t="s">
        <v>16</v>
      </c>
      <c r="K11" s="1" t="s">
        <v>1</v>
      </c>
      <c r="L11" s="1" t="s">
        <v>2</v>
      </c>
      <c r="M11" s="1" t="s">
        <v>3</v>
      </c>
      <c r="N11" s="1" t="s">
        <v>16</v>
      </c>
      <c r="O11" s="1" t="s">
        <v>1</v>
      </c>
      <c r="P11" s="1" t="s">
        <v>2</v>
      </c>
      <c r="Q11" s="1" t="s">
        <v>3</v>
      </c>
      <c r="R11" s="1" t="s">
        <v>16</v>
      </c>
      <c r="S11" s="1" t="s">
        <v>1</v>
      </c>
      <c r="T11" s="1" t="s">
        <v>2</v>
      </c>
      <c r="U11" s="1" t="s">
        <v>3</v>
      </c>
      <c r="V11" s="1" t="s">
        <v>16</v>
      </c>
      <c r="W11" s="1" t="s">
        <v>1</v>
      </c>
      <c r="X11" s="1" t="s">
        <v>2</v>
      </c>
      <c r="Y11" s="1" t="s">
        <v>3</v>
      </c>
    </row>
    <row r="12" spans="1:25" x14ac:dyDescent="0.75">
      <c r="A12" s="1" t="s">
        <v>4</v>
      </c>
      <c r="B12" s="1">
        <v>66</v>
      </c>
      <c r="C12" s="1">
        <v>200</v>
      </c>
      <c r="D12" s="1">
        <f t="shared" ref="D12:D17" si="12">B12/C12</f>
        <v>0.33</v>
      </c>
      <c r="E12" s="1">
        <f t="shared" ref="E12:E17" si="13">SQRT((D12*(1-D12))/C12)</f>
        <v>3.3249060137092598E-2</v>
      </c>
      <c r="F12" s="1">
        <v>9</v>
      </c>
      <c r="G12" s="1">
        <v>117</v>
      </c>
      <c r="H12" s="1">
        <f t="shared" ref="H12:H17" si="14">F12/G12</f>
        <v>7.6923076923076927E-2</v>
      </c>
      <c r="I12" s="1">
        <f t="shared" ref="I12:I17" si="15">SQRT((H12*(1-H12))/G12)</f>
        <v>2.4635100585398018E-2</v>
      </c>
      <c r="J12" s="1">
        <v>2</v>
      </c>
      <c r="K12" s="1">
        <v>112</v>
      </c>
      <c r="L12" s="1">
        <f t="shared" ref="L12:L17" si="16">J12/K12</f>
        <v>1.7857142857142856E-2</v>
      </c>
      <c r="M12" s="1">
        <f t="shared" ref="M12:M17" si="17">SQRT((L12*(1-L12))/K12)</f>
        <v>1.2513658718334555E-2</v>
      </c>
      <c r="N12" s="1">
        <v>79</v>
      </c>
      <c r="O12" s="1">
        <v>213</v>
      </c>
      <c r="P12" s="1">
        <f t="shared" ref="P12:P17" si="18">N12/O12</f>
        <v>0.37089201877934275</v>
      </c>
      <c r="Q12" s="1">
        <f t="shared" ref="Q12:Q17" si="19">SQRT((P12*(1-P12))/O12)</f>
        <v>3.3097602794285468E-2</v>
      </c>
      <c r="R12" s="1">
        <v>63</v>
      </c>
      <c r="S12" s="1">
        <v>202</v>
      </c>
      <c r="T12" s="1">
        <f t="shared" ref="T12:T17" si="20">R12/S12</f>
        <v>0.31188118811881188</v>
      </c>
      <c r="U12" s="1">
        <f t="shared" ref="U12:U17" si="21">SQRT((T12*(1-T12))/S12)</f>
        <v>3.2594972628847196E-2</v>
      </c>
      <c r="V12" s="1">
        <v>23</v>
      </c>
      <c r="W12" s="1">
        <v>150</v>
      </c>
      <c r="X12" s="1">
        <f>V12/W12</f>
        <v>0.15333333333333332</v>
      </c>
      <c r="Y12" s="1">
        <f>SQRT((X12*(1-X12))/W12)</f>
        <v>2.9419066631718307E-2</v>
      </c>
    </row>
    <row r="13" spans="1:25" x14ac:dyDescent="0.75">
      <c r="A13" s="1" t="s">
        <v>5</v>
      </c>
      <c r="B13" s="1">
        <v>55</v>
      </c>
      <c r="C13" s="1">
        <v>200</v>
      </c>
      <c r="D13" s="1">
        <f t="shared" si="12"/>
        <v>0.27500000000000002</v>
      </c>
      <c r="E13" s="1">
        <f t="shared" si="13"/>
        <v>3.1573327350787724E-2</v>
      </c>
      <c r="F13" s="1">
        <v>4</v>
      </c>
      <c r="G13" s="1">
        <v>121</v>
      </c>
      <c r="H13" s="1">
        <f t="shared" si="14"/>
        <v>3.3057851239669422E-2</v>
      </c>
      <c r="I13" s="1">
        <f t="shared" si="15"/>
        <v>1.625342423199394E-2</v>
      </c>
      <c r="J13" s="1">
        <v>18</v>
      </c>
      <c r="K13" s="1">
        <v>235</v>
      </c>
      <c r="L13" s="1">
        <f t="shared" si="16"/>
        <v>7.6595744680851063E-2</v>
      </c>
      <c r="M13" s="1">
        <f t="shared" si="17"/>
        <v>1.7348595697369729E-2</v>
      </c>
      <c r="N13" s="1">
        <v>97</v>
      </c>
      <c r="O13" s="1">
        <v>224</v>
      </c>
      <c r="P13" s="1">
        <f t="shared" si="18"/>
        <v>0.4330357142857143</v>
      </c>
      <c r="Q13" s="1">
        <f t="shared" si="19"/>
        <v>3.3106685262974854E-2</v>
      </c>
      <c r="R13" s="1">
        <v>39</v>
      </c>
      <c r="S13" s="1">
        <v>200</v>
      </c>
      <c r="T13" s="1">
        <f t="shared" si="20"/>
        <v>0.19500000000000001</v>
      </c>
      <c r="U13" s="1">
        <f t="shared" si="21"/>
        <v>2.8015620642777128E-2</v>
      </c>
    </row>
    <row r="14" spans="1:25" x14ac:dyDescent="0.75">
      <c r="A14" s="1" t="s">
        <v>6</v>
      </c>
      <c r="B14" s="1">
        <v>44</v>
      </c>
      <c r="C14" s="1">
        <v>200</v>
      </c>
      <c r="D14" s="1">
        <f t="shared" si="12"/>
        <v>0.22</v>
      </c>
      <c r="E14" s="1">
        <f t="shared" si="13"/>
        <v>2.9291637031753619E-2</v>
      </c>
      <c r="F14" s="1">
        <v>6</v>
      </c>
      <c r="G14" s="1">
        <v>71</v>
      </c>
      <c r="H14" s="1">
        <f t="shared" si="14"/>
        <v>8.4507042253521125E-2</v>
      </c>
      <c r="I14" s="1">
        <f t="shared" si="15"/>
        <v>3.3009943457777573E-2</v>
      </c>
      <c r="J14" s="1">
        <v>0</v>
      </c>
      <c r="K14" s="1">
        <v>183</v>
      </c>
      <c r="L14" s="1">
        <f t="shared" si="16"/>
        <v>0</v>
      </c>
      <c r="M14" s="1">
        <f t="shared" si="17"/>
        <v>0</v>
      </c>
      <c r="N14" s="1">
        <v>83</v>
      </c>
      <c r="O14" s="1">
        <v>226</v>
      </c>
      <c r="P14" s="1">
        <f t="shared" si="18"/>
        <v>0.36725663716814161</v>
      </c>
      <c r="Q14" s="1">
        <f t="shared" si="19"/>
        <v>3.2065971792684625E-2</v>
      </c>
      <c r="R14" s="1">
        <v>30</v>
      </c>
      <c r="S14" s="1">
        <v>203</v>
      </c>
      <c r="T14" s="1">
        <f t="shared" si="20"/>
        <v>0.14778325123152711</v>
      </c>
      <c r="U14" s="1">
        <f t="shared" si="21"/>
        <v>2.4908043875212078E-2</v>
      </c>
    </row>
    <row r="15" spans="1:25" x14ac:dyDescent="0.75">
      <c r="A15" s="1" t="s">
        <v>7</v>
      </c>
      <c r="B15" s="1">
        <v>70</v>
      </c>
      <c r="C15" s="1">
        <v>180</v>
      </c>
      <c r="D15" s="1">
        <f t="shared" si="12"/>
        <v>0.3888888888888889</v>
      </c>
      <c r="E15" s="1">
        <f t="shared" si="13"/>
        <v>3.6335957167312194E-2</v>
      </c>
      <c r="F15" s="1">
        <v>8</v>
      </c>
      <c r="G15" s="1">
        <v>65</v>
      </c>
      <c r="H15" s="1">
        <f t="shared" si="14"/>
        <v>0.12307692307692308</v>
      </c>
      <c r="I15" s="1">
        <f t="shared" si="15"/>
        <v>4.0748571297812723E-2</v>
      </c>
      <c r="J15" s="1">
        <v>4</v>
      </c>
      <c r="K15" s="1">
        <v>101</v>
      </c>
      <c r="L15" s="1">
        <f t="shared" si="16"/>
        <v>3.9603960396039604E-2</v>
      </c>
      <c r="M15" s="1">
        <f t="shared" si="17"/>
        <v>1.9405900581934508E-2</v>
      </c>
      <c r="N15" s="1">
        <v>92</v>
      </c>
      <c r="O15" s="1">
        <v>227</v>
      </c>
      <c r="P15" s="1">
        <f t="shared" si="18"/>
        <v>0.40528634361233479</v>
      </c>
      <c r="Q15" s="1">
        <f t="shared" si="19"/>
        <v>3.2585321638979842E-2</v>
      </c>
      <c r="R15" s="1">
        <v>30</v>
      </c>
      <c r="S15" s="1">
        <v>196</v>
      </c>
      <c r="T15" s="1">
        <f t="shared" si="20"/>
        <v>0.15306122448979592</v>
      </c>
      <c r="U15" s="1">
        <f t="shared" si="21"/>
        <v>2.5717607528246863E-2</v>
      </c>
      <c r="V15" s="1">
        <v>21</v>
      </c>
      <c r="W15" s="1">
        <v>149</v>
      </c>
      <c r="X15" s="1">
        <f t="shared" ref="X15" si="22">V15/W15</f>
        <v>0.14093959731543623</v>
      </c>
      <c r="Y15" s="1">
        <f t="shared" ref="Y15" si="23">SQRT((X15*(1-X15))/W15)</f>
        <v>2.8505930999960155E-2</v>
      </c>
    </row>
    <row r="16" spans="1:25" x14ac:dyDescent="0.75">
      <c r="A16" s="1" t="s">
        <v>8</v>
      </c>
      <c r="B16" s="1">
        <v>48</v>
      </c>
      <c r="C16" s="1">
        <v>180</v>
      </c>
      <c r="D16" s="1">
        <f t="shared" si="12"/>
        <v>0.26666666666666666</v>
      </c>
      <c r="E16" s="1">
        <f t="shared" si="13"/>
        <v>3.2960882164869615E-2</v>
      </c>
      <c r="F16" s="1">
        <v>4</v>
      </c>
      <c r="G16" s="1">
        <v>80</v>
      </c>
      <c r="H16" s="1">
        <f t="shared" si="14"/>
        <v>0.05</v>
      </c>
      <c r="I16" s="1">
        <f t="shared" si="15"/>
        <v>2.4366985862022409E-2</v>
      </c>
      <c r="J16" s="1">
        <v>25</v>
      </c>
      <c r="K16" s="1">
        <v>184</v>
      </c>
      <c r="L16" s="1">
        <f t="shared" si="16"/>
        <v>0.1358695652173913</v>
      </c>
      <c r="M16" s="1">
        <f t="shared" si="17"/>
        <v>2.5260493564774691E-2</v>
      </c>
      <c r="N16" s="1">
        <v>80</v>
      </c>
      <c r="O16" s="1">
        <v>179</v>
      </c>
      <c r="P16" s="1">
        <f t="shared" si="18"/>
        <v>0.44692737430167595</v>
      </c>
      <c r="Q16" s="1">
        <f t="shared" si="19"/>
        <v>3.7160627960239868E-2</v>
      </c>
      <c r="R16" s="1">
        <v>13</v>
      </c>
      <c r="S16" s="1">
        <v>197</v>
      </c>
      <c r="T16" s="1">
        <f t="shared" si="20"/>
        <v>6.5989847715736044E-2</v>
      </c>
      <c r="U16" s="1">
        <f t="shared" si="21"/>
        <v>1.7688102588137519E-2</v>
      </c>
    </row>
    <row r="17" spans="1:21" x14ac:dyDescent="0.75">
      <c r="A17" s="1" t="s">
        <v>9</v>
      </c>
      <c r="B17" s="1">
        <v>33</v>
      </c>
      <c r="C17" s="1">
        <v>180</v>
      </c>
      <c r="D17" s="1">
        <f t="shared" si="12"/>
        <v>0.18333333333333332</v>
      </c>
      <c r="E17" s="1">
        <f t="shared" si="13"/>
        <v>2.884077189426091E-2</v>
      </c>
      <c r="F17" s="1">
        <v>23</v>
      </c>
      <c r="G17" s="1">
        <v>73</v>
      </c>
      <c r="H17" s="1">
        <f t="shared" si="14"/>
        <v>0.31506849315068491</v>
      </c>
      <c r="I17" s="1">
        <f t="shared" si="15"/>
        <v>5.4370663142992756E-2</v>
      </c>
      <c r="J17" s="1">
        <v>7</v>
      </c>
      <c r="K17" s="1">
        <v>163</v>
      </c>
      <c r="L17" s="1">
        <f t="shared" si="16"/>
        <v>4.2944785276073622E-2</v>
      </c>
      <c r="M17" s="1">
        <f t="shared" si="17"/>
        <v>1.5879247307513125E-2</v>
      </c>
      <c r="N17" s="1">
        <v>100</v>
      </c>
      <c r="O17" s="1">
        <v>220</v>
      </c>
      <c r="P17" s="1">
        <f t="shared" si="18"/>
        <v>0.45454545454545453</v>
      </c>
      <c r="Q17" s="1">
        <f t="shared" si="19"/>
        <v>3.3570406630727107E-2</v>
      </c>
      <c r="R17" s="1">
        <v>36</v>
      </c>
      <c r="S17" s="1">
        <v>193</v>
      </c>
      <c r="T17" s="1">
        <f t="shared" si="20"/>
        <v>0.18652849740932642</v>
      </c>
      <c r="U17" s="1">
        <f t="shared" si="21"/>
        <v>2.8039167374674337E-2</v>
      </c>
    </row>
    <row r="19" spans="1:21" x14ac:dyDescent="0.75">
      <c r="A19" s="1" t="s">
        <v>55</v>
      </c>
    </row>
  </sheetData>
  <mergeCells count="12">
    <mergeCell ref="V1:Y1"/>
    <mergeCell ref="V10:Y10"/>
    <mergeCell ref="B1:E1"/>
    <mergeCell ref="F1:I1"/>
    <mergeCell ref="J1:M1"/>
    <mergeCell ref="N1:Q1"/>
    <mergeCell ref="R1:U1"/>
    <mergeCell ref="B10:E10"/>
    <mergeCell ref="F10:I10"/>
    <mergeCell ref="J10:M10"/>
    <mergeCell ref="N10:Q10"/>
    <mergeCell ref="R10:U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2C67-DEC0-2942-98CF-54A60DACFAFF}">
  <dimension ref="A1:H49"/>
  <sheetViews>
    <sheetView workbookViewId="0">
      <pane ySplit="1" topLeftCell="A5" activePane="bottomLeft" state="frozen"/>
      <selection pane="bottomLeft" activeCell="J10" sqref="J10"/>
    </sheetView>
  </sheetViews>
  <sheetFormatPr defaultColWidth="10.81640625" defaultRowHeight="14.75" x14ac:dyDescent="0.75"/>
  <cols>
    <col min="1" max="1" width="18.1796875" style="1" bestFit="1" customWidth="1"/>
    <col min="5" max="5" width="22.5" bestFit="1" customWidth="1"/>
    <col min="6" max="7" width="11.6796875" bestFit="1" customWidth="1"/>
    <col min="8" max="8" width="12.953125" bestFit="1" customWidth="1"/>
  </cols>
  <sheetData>
    <row r="1" spans="1:8" x14ac:dyDescent="0.75">
      <c r="A1" s="5" t="s">
        <v>22</v>
      </c>
      <c r="B1" s="5" t="s">
        <v>37</v>
      </c>
      <c r="C1" s="5" t="s">
        <v>16</v>
      </c>
      <c r="D1" s="5" t="s">
        <v>28</v>
      </c>
      <c r="E1" s="5" t="s">
        <v>29</v>
      </c>
      <c r="F1" s="5" t="s">
        <v>54</v>
      </c>
      <c r="G1" s="5" t="s">
        <v>27</v>
      </c>
      <c r="H1" s="5" t="s">
        <v>38</v>
      </c>
    </row>
    <row r="2" spans="1:8" x14ac:dyDescent="0.75">
      <c r="A2" s="6" t="s">
        <v>25</v>
      </c>
      <c r="B2" s="6" t="s">
        <v>13</v>
      </c>
      <c r="C2" s="6">
        <v>2</v>
      </c>
      <c r="D2" s="6">
        <v>112</v>
      </c>
      <c r="E2" s="6">
        <f t="shared" ref="E2:E13" si="0">C2/D2</f>
        <v>1.7857142857142856E-2</v>
      </c>
      <c r="F2" s="6">
        <f t="shared" ref="F2:F13" si="1">LOG(E2 + 1)</f>
        <v>7.6868286662909553E-3</v>
      </c>
      <c r="G2" s="6"/>
      <c r="H2" s="6"/>
    </row>
    <row r="3" spans="1:8" x14ac:dyDescent="0.75">
      <c r="A3" s="6" t="s">
        <v>26</v>
      </c>
      <c r="B3" s="6" t="s">
        <v>13</v>
      </c>
      <c r="C3" s="6">
        <v>18</v>
      </c>
      <c r="D3" s="6">
        <v>235</v>
      </c>
      <c r="E3" s="6">
        <f t="shared" si="0"/>
        <v>7.6595744680851063E-2</v>
      </c>
      <c r="F3" s="6">
        <f t="shared" si="1"/>
        <v>3.2052658904081606E-2</v>
      </c>
      <c r="G3" s="6"/>
      <c r="H3" s="6"/>
    </row>
    <row r="4" spans="1:8" x14ac:dyDescent="0.75">
      <c r="A4" s="6"/>
      <c r="B4" s="6" t="s">
        <v>13</v>
      </c>
      <c r="C4" s="6">
        <v>0</v>
      </c>
      <c r="D4" s="6">
        <v>183</v>
      </c>
      <c r="E4" s="6">
        <f t="shared" si="0"/>
        <v>0</v>
      </c>
      <c r="F4" s="6">
        <f t="shared" si="1"/>
        <v>0</v>
      </c>
      <c r="G4" s="6">
        <f>AVERAGE(F2:F4)</f>
        <v>1.3246495856790852E-2</v>
      </c>
      <c r="H4" s="6">
        <f>_xlfn.STDEV.S(F2:F4)/SQRT(3)</f>
        <v>9.6613605004193769E-3</v>
      </c>
    </row>
    <row r="5" spans="1:8" x14ac:dyDescent="0.75">
      <c r="A5" s="6"/>
      <c r="B5" s="6" t="s">
        <v>14</v>
      </c>
      <c r="C5" s="6">
        <v>4</v>
      </c>
      <c r="D5" s="6">
        <v>101</v>
      </c>
      <c r="E5" s="6">
        <f t="shared" si="0"/>
        <v>3.9603960396039604E-2</v>
      </c>
      <c r="F5" s="6">
        <f t="shared" si="1"/>
        <v>1.6867925287295513E-2</v>
      </c>
      <c r="G5" s="6"/>
      <c r="H5" s="6"/>
    </row>
    <row r="6" spans="1:8" x14ac:dyDescent="0.75">
      <c r="A6" s="6"/>
      <c r="B6" s="6" t="s">
        <v>14</v>
      </c>
      <c r="C6" s="6">
        <v>25</v>
      </c>
      <c r="D6" s="6">
        <v>184</v>
      </c>
      <c r="E6" s="6">
        <f t="shared" si="0"/>
        <v>0.1358695652173913</v>
      </c>
      <c r="F6" s="6">
        <f t="shared" si="1"/>
        <v>5.532846310151756E-2</v>
      </c>
      <c r="G6" s="6"/>
      <c r="H6" s="6"/>
    </row>
    <row r="7" spans="1:8" x14ac:dyDescent="0.75">
      <c r="A7" s="6"/>
      <c r="B7" s="6" t="s">
        <v>14</v>
      </c>
      <c r="C7" s="6">
        <v>7</v>
      </c>
      <c r="D7" s="6">
        <v>163</v>
      </c>
      <c r="E7" s="6">
        <f t="shared" si="0"/>
        <v>4.2944785276073622E-2</v>
      </c>
      <c r="F7" s="6">
        <f t="shared" si="1"/>
        <v>1.826131697431611E-2</v>
      </c>
      <c r="G7" s="6">
        <f>AVERAGE(F5:F7)</f>
        <v>3.0152568454376392E-2</v>
      </c>
      <c r="H7" s="6">
        <f>_xlfn.STDEV.S(F5:F7)/SQRT(3)</f>
        <v>1.2594372269143709E-2</v>
      </c>
    </row>
    <row r="8" spans="1:8" x14ac:dyDescent="0.75">
      <c r="A8" s="7" t="s">
        <v>23</v>
      </c>
      <c r="B8" s="7" t="s">
        <v>13</v>
      </c>
      <c r="C8" s="7">
        <v>109</v>
      </c>
      <c r="D8" s="7">
        <v>196</v>
      </c>
      <c r="E8" s="7">
        <f t="shared" si="0"/>
        <v>0.55612244897959184</v>
      </c>
      <c r="F8" s="7">
        <f t="shared" si="1"/>
        <v>0.19204376799030981</v>
      </c>
      <c r="G8" s="7"/>
      <c r="H8" s="7"/>
    </row>
    <row r="9" spans="1:8" x14ac:dyDescent="0.75">
      <c r="A9" s="7" t="s">
        <v>24</v>
      </c>
      <c r="B9" s="7" t="s">
        <v>13</v>
      </c>
      <c r="C9" s="7">
        <v>127</v>
      </c>
      <c r="D9" s="7">
        <v>202</v>
      </c>
      <c r="E9" s="7">
        <f t="shared" si="0"/>
        <v>0.62871287128712872</v>
      </c>
      <c r="F9" s="7">
        <f t="shared" si="1"/>
        <v>0.21184452850335056</v>
      </c>
      <c r="G9" s="7"/>
      <c r="H9" s="7"/>
    </row>
    <row r="10" spans="1:8" x14ac:dyDescent="0.75">
      <c r="A10" s="7"/>
      <c r="B10" s="7" t="s">
        <v>13</v>
      </c>
      <c r="C10" s="7">
        <v>146</v>
      </c>
      <c r="D10" s="7">
        <v>238</v>
      </c>
      <c r="E10" s="7">
        <f t="shared" si="0"/>
        <v>0.61344537815126055</v>
      </c>
      <c r="F10" s="7">
        <f t="shared" si="1"/>
        <v>0.20775426731101887</v>
      </c>
      <c r="G10" s="7">
        <f>AVERAGE(F8:F10)</f>
        <v>0.20388085460155972</v>
      </c>
      <c r="H10" s="7">
        <f>_xlfn.STDEV.S(F8:F10)/SQRT(3)</f>
        <v>6.0351753284956589E-3</v>
      </c>
    </row>
    <row r="11" spans="1:8" x14ac:dyDescent="0.75">
      <c r="A11" s="7"/>
      <c r="B11" s="7" t="s">
        <v>14</v>
      </c>
      <c r="C11" s="7">
        <v>117</v>
      </c>
      <c r="D11" s="7">
        <v>191</v>
      </c>
      <c r="E11" s="7">
        <f t="shared" si="0"/>
        <v>0.61256544502617805</v>
      </c>
      <c r="F11" s="7">
        <f t="shared" si="1"/>
        <v>0.20751734925271675</v>
      </c>
      <c r="G11" s="7"/>
      <c r="H11" s="7"/>
    </row>
    <row r="12" spans="1:8" x14ac:dyDescent="0.75">
      <c r="A12" s="7"/>
      <c r="B12" s="7" t="s">
        <v>14</v>
      </c>
      <c r="C12" s="7">
        <v>109</v>
      </c>
      <c r="D12" s="7">
        <v>190</v>
      </c>
      <c r="E12" s="7">
        <f t="shared" si="0"/>
        <v>0.5736842105263158</v>
      </c>
      <c r="F12" s="7">
        <f t="shared" si="1"/>
        <v>0.1969175873716007</v>
      </c>
      <c r="G12" s="7"/>
      <c r="H12" s="7"/>
    </row>
    <row r="13" spans="1:8" x14ac:dyDescent="0.75">
      <c r="A13" s="7"/>
      <c r="B13" s="7" t="s">
        <v>14</v>
      </c>
      <c r="C13" s="7">
        <v>106</v>
      </c>
      <c r="D13" s="7">
        <v>188</v>
      </c>
      <c r="E13" s="7">
        <f t="shared" si="0"/>
        <v>0.56382978723404253</v>
      </c>
      <c r="F13" s="7">
        <f t="shared" si="1"/>
        <v>0.19418948114847742</v>
      </c>
      <c r="G13" s="7">
        <f>AVERAGE(F11:F13)</f>
        <v>0.19954147259093161</v>
      </c>
      <c r="H13" s="7">
        <f>_xlfn.STDEV.S(F11:F13)/SQRT(3)</f>
        <v>4.064955812968841E-3</v>
      </c>
    </row>
    <row r="14" spans="1:8" x14ac:dyDescent="0.75">
      <c r="A14" s="6" t="s">
        <v>12</v>
      </c>
      <c r="B14" s="6" t="s">
        <v>13</v>
      </c>
      <c r="C14" s="6">
        <v>186</v>
      </c>
      <c r="D14" s="6">
        <v>219</v>
      </c>
      <c r="E14" s="6">
        <f t="shared" ref="E14:E49" si="2">C14/D14</f>
        <v>0.84931506849315064</v>
      </c>
      <c r="F14" s="6">
        <f t="shared" ref="F14:F49" si="3">LOG(E14 + 1)</f>
        <v>0.26701090837455016</v>
      </c>
      <c r="G14" s="6"/>
      <c r="H14" s="6"/>
    </row>
    <row r="15" spans="1:8" x14ac:dyDescent="0.75">
      <c r="A15" s="6" t="s">
        <v>33</v>
      </c>
      <c r="B15" s="6" t="s">
        <v>13</v>
      </c>
      <c r="C15" s="6">
        <v>199</v>
      </c>
      <c r="D15" s="6">
        <v>212</v>
      </c>
      <c r="E15" s="6">
        <f t="shared" si="2"/>
        <v>0.93867924528301883</v>
      </c>
      <c r="F15" s="6">
        <f t="shared" si="3"/>
        <v>0.28750596094731778</v>
      </c>
      <c r="G15" s="6"/>
      <c r="H15" s="6"/>
    </row>
    <row r="16" spans="1:8" x14ac:dyDescent="0.75">
      <c r="A16" s="6"/>
      <c r="B16" s="6" t="s">
        <v>13</v>
      </c>
      <c r="C16" s="6">
        <v>241</v>
      </c>
      <c r="D16" s="6">
        <v>251</v>
      </c>
      <c r="E16" s="6">
        <f t="shared" si="2"/>
        <v>0.96015936254980083</v>
      </c>
      <c r="F16" s="6">
        <f t="shared" si="3"/>
        <v>0.2922913812863222</v>
      </c>
      <c r="G16" s="6">
        <f>AVERAGE(F14:F16)</f>
        <v>0.28226941686939672</v>
      </c>
      <c r="H16" s="6">
        <f>_xlfn.STDEV.S(F14:F16)/SQRT(3)</f>
        <v>7.7533137661844895E-3</v>
      </c>
    </row>
    <row r="17" spans="1:8" x14ac:dyDescent="0.75">
      <c r="A17" s="6"/>
      <c r="B17" s="6" t="s">
        <v>14</v>
      </c>
      <c r="C17" s="6">
        <v>149</v>
      </c>
      <c r="D17" s="6">
        <v>203</v>
      </c>
      <c r="E17" s="6">
        <f t="shared" si="2"/>
        <v>0.73399014778325122</v>
      </c>
      <c r="F17" s="6">
        <f t="shared" si="3"/>
        <v>0.23904662556491812</v>
      </c>
      <c r="G17" s="6"/>
      <c r="H17" s="6"/>
    </row>
    <row r="18" spans="1:8" x14ac:dyDescent="0.75">
      <c r="A18" s="6"/>
      <c r="B18" s="6" t="s">
        <v>14</v>
      </c>
      <c r="C18" s="6">
        <v>179</v>
      </c>
      <c r="D18" s="6">
        <v>197</v>
      </c>
      <c r="E18" s="6">
        <f t="shared" si="2"/>
        <v>0.90862944162436543</v>
      </c>
      <c r="F18" s="6">
        <f t="shared" si="3"/>
        <v>0.2807216187660681</v>
      </c>
      <c r="G18" s="6"/>
      <c r="H18" s="6"/>
    </row>
    <row r="19" spans="1:8" x14ac:dyDescent="0.75">
      <c r="A19" s="6"/>
      <c r="B19" s="6" t="s">
        <v>14</v>
      </c>
      <c r="C19" s="6">
        <v>218</v>
      </c>
      <c r="D19" s="6">
        <v>236</v>
      </c>
      <c r="E19" s="6">
        <f t="shared" si="2"/>
        <v>0.92372881355932202</v>
      </c>
      <c r="F19" s="6">
        <f t="shared" si="3"/>
        <v>0.28414384988699731</v>
      </c>
      <c r="G19" s="6">
        <f>AVERAGE(F17:F19)</f>
        <v>0.26797069807266122</v>
      </c>
      <c r="H19" s="6">
        <f>_xlfn.STDEV.S(F17:F19)/SQRT(3)</f>
        <v>1.4495739538293625E-2</v>
      </c>
    </row>
    <row r="20" spans="1:8" x14ac:dyDescent="0.75">
      <c r="A20" s="7" t="s">
        <v>11</v>
      </c>
      <c r="B20" s="7" t="s">
        <v>13</v>
      </c>
      <c r="C20" s="7">
        <v>191</v>
      </c>
      <c r="D20" s="7">
        <v>197</v>
      </c>
      <c r="E20" s="7">
        <f t="shared" si="2"/>
        <v>0.96954314720812185</v>
      </c>
      <c r="F20" s="7">
        <f t="shared" si="3"/>
        <v>0.29436549943261436</v>
      </c>
      <c r="G20" s="7"/>
      <c r="H20" s="7"/>
    </row>
    <row r="21" spans="1:8" x14ac:dyDescent="0.75">
      <c r="A21" s="7" t="s">
        <v>34</v>
      </c>
      <c r="B21" s="7" t="s">
        <v>13</v>
      </c>
      <c r="C21" s="7">
        <v>194</v>
      </c>
      <c r="D21" s="7">
        <v>205</v>
      </c>
      <c r="E21" s="7">
        <f t="shared" si="2"/>
        <v>0.9463414634146341</v>
      </c>
      <c r="F21" s="7">
        <f t="shared" si="3"/>
        <v>0.28921903463099391</v>
      </c>
      <c r="G21" s="7"/>
      <c r="H21" s="7"/>
    </row>
    <row r="22" spans="1:8" x14ac:dyDescent="0.75">
      <c r="A22" s="7"/>
      <c r="B22" s="7" t="s">
        <v>13</v>
      </c>
      <c r="C22" s="7">
        <v>190</v>
      </c>
      <c r="D22" s="7">
        <v>196</v>
      </c>
      <c r="E22" s="7">
        <f t="shared" si="2"/>
        <v>0.96938775510204078</v>
      </c>
      <c r="F22" s="7">
        <f t="shared" si="3"/>
        <v>0.29433123331527888</v>
      </c>
      <c r="G22" s="7">
        <f>AVERAGE(F20:F22)</f>
        <v>0.29263858912629576</v>
      </c>
      <c r="H22" s="7">
        <f>_xlfn.STDEV.S(F20:F22)/SQRT(3)</f>
        <v>1.7098058614409435E-3</v>
      </c>
    </row>
    <row r="23" spans="1:8" x14ac:dyDescent="0.75">
      <c r="A23" s="7"/>
      <c r="B23" s="7" t="s">
        <v>14</v>
      </c>
      <c r="C23" s="7">
        <v>146</v>
      </c>
      <c r="D23" s="7">
        <v>194</v>
      </c>
      <c r="E23" s="7">
        <f t="shared" si="2"/>
        <v>0.75257731958762886</v>
      </c>
      <c r="F23" s="7">
        <f t="shared" si="3"/>
        <v>0.24367718711202907</v>
      </c>
      <c r="G23" s="7"/>
      <c r="H23" s="7"/>
    </row>
    <row r="24" spans="1:8" x14ac:dyDescent="0.75">
      <c r="A24" s="7"/>
      <c r="B24" s="7" t="s">
        <v>14</v>
      </c>
      <c r="C24" s="7">
        <v>162</v>
      </c>
      <c r="D24" s="7">
        <v>195</v>
      </c>
      <c r="E24" s="7">
        <f t="shared" si="2"/>
        <v>0.83076923076923082</v>
      </c>
      <c r="F24" s="7">
        <f t="shared" si="3"/>
        <v>0.26263360474967523</v>
      </c>
      <c r="G24" s="7"/>
      <c r="H24" s="7"/>
    </row>
    <row r="25" spans="1:8" x14ac:dyDescent="0.75">
      <c r="A25" s="7"/>
      <c r="B25" s="7" t="s">
        <v>14</v>
      </c>
      <c r="C25" s="7">
        <v>162</v>
      </c>
      <c r="D25" s="7">
        <v>200</v>
      </c>
      <c r="E25" s="7">
        <f t="shared" si="2"/>
        <v>0.81</v>
      </c>
      <c r="F25" s="7">
        <f t="shared" si="3"/>
        <v>0.2576785748691845</v>
      </c>
      <c r="G25" s="7">
        <f>AVERAGE(F23:F25)</f>
        <v>0.25466312224362958</v>
      </c>
      <c r="H25" s="7">
        <f>_xlfn.STDEV.S(F23:F25)/SQRT(3)</f>
        <v>5.6761535777889848E-3</v>
      </c>
    </row>
    <row r="26" spans="1:8" x14ac:dyDescent="0.75">
      <c r="A26" s="6" t="s">
        <v>42</v>
      </c>
      <c r="B26" s="6" t="s">
        <v>13</v>
      </c>
      <c r="C26" s="6">
        <v>118</v>
      </c>
      <c r="D26" s="6">
        <v>188</v>
      </c>
      <c r="E26" s="6">
        <f t="shared" si="2"/>
        <v>0.62765957446808507</v>
      </c>
      <c r="F26" s="6">
        <f t="shared" si="3"/>
        <v>0.21156357721790015</v>
      </c>
      <c r="G26" s="6"/>
      <c r="H26" s="6"/>
    </row>
    <row r="27" spans="1:8" x14ac:dyDescent="0.75">
      <c r="A27" s="6" t="s">
        <v>30</v>
      </c>
      <c r="B27" s="6" t="s">
        <v>13</v>
      </c>
      <c r="C27" s="6">
        <v>91</v>
      </c>
      <c r="D27" s="6">
        <v>180</v>
      </c>
      <c r="E27" s="6">
        <f t="shared" si="2"/>
        <v>0.50555555555555554</v>
      </c>
      <c r="F27" s="6">
        <f t="shared" si="3"/>
        <v>0.17769678577109965</v>
      </c>
      <c r="G27" s="6"/>
      <c r="H27" s="6"/>
    </row>
    <row r="28" spans="1:8" x14ac:dyDescent="0.75">
      <c r="A28" s="6"/>
      <c r="B28" s="6" t="s">
        <v>13</v>
      </c>
      <c r="C28" s="6">
        <v>117</v>
      </c>
      <c r="D28" s="6">
        <v>192</v>
      </c>
      <c r="E28" s="6">
        <f t="shared" si="2"/>
        <v>0.609375</v>
      </c>
      <c r="F28" s="6">
        <f t="shared" si="3"/>
        <v>0.20665725072128505</v>
      </c>
      <c r="G28" s="6">
        <f>AVERAGE(F26:F28)</f>
        <v>0.19863920457009496</v>
      </c>
      <c r="H28" s="6">
        <f>_xlfn.STDEV.S(F26:F28)/SQRT(3)</f>
        <v>1.0566561862580632E-2</v>
      </c>
    </row>
    <row r="29" spans="1:8" x14ac:dyDescent="0.75">
      <c r="A29" s="6"/>
      <c r="B29" s="6" t="s">
        <v>14</v>
      </c>
      <c r="C29" s="6">
        <v>97</v>
      </c>
      <c r="D29" s="6">
        <v>195</v>
      </c>
      <c r="E29" s="6">
        <f t="shared" si="2"/>
        <v>0.49743589743589745</v>
      </c>
      <c r="F29" s="6">
        <f t="shared" si="3"/>
        <v>0.17534824008590028</v>
      </c>
      <c r="G29" s="6"/>
      <c r="H29" s="6"/>
    </row>
    <row r="30" spans="1:8" x14ac:dyDescent="0.75">
      <c r="A30" s="6"/>
      <c r="B30" s="6" t="s">
        <v>14</v>
      </c>
      <c r="C30" s="6">
        <v>101</v>
      </c>
      <c r="D30" s="6">
        <v>200</v>
      </c>
      <c r="E30" s="6">
        <f t="shared" si="2"/>
        <v>0.505</v>
      </c>
      <c r="F30" s="6">
        <f t="shared" si="3"/>
        <v>0.17753649992986212</v>
      </c>
      <c r="G30" s="6"/>
      <c r="H30" s="6"/>
    </row>
    <row r="31" spans="1:8" x14ac:dyDescent="0.75">
      <c r="A31" s="6"/>
      <c r="B31" s="6" t="s">
        <v>14</v>
      </c>
      <c r="C31" s="6">
        <v>114</v>
      </c>
      <c r="D31" s="6">
        <v>187</v>
      </c>
      <c r="E31" s="6">
        <f t="shared" si="2"/>
        <v>0.60962566844919786</v>
      </c>
      <c r="F31" s="6">
        <f t="shared" si="3"/>
        <v>0.20672488905734437</v>
      </c>
      <c r="G31" s="6">
        <f>AVERAGE(F29:F31)</f>
        <v>0.18653654302436892</v>
      </c>
      <c r="H31" s="6">
        <f>_xlfn.STDEV.S(F29:F31)/SQRT(3)</f>
        <v>1.0113919565736137E-2</v>
      </c>
    </row>
    <row r="32" spans="1:8" x14ac:dyDescent="0.75">
      <c r="A32" s="7" t="s">
        <v>41</v>
      </c>
      <c r="B32" s="7" t="s">
        <v>13</v>
      </c>
      <c r="C32" s="7">
        <v>150</v>
      </c>
      <c r="D32" s="7">
        <v>206</v>
      </c>
      <c r="E32" s="7">
        <f t="shared" si="2"/>
        <v>0.72815533980582525</v>
      </c>
      <c r="F32" s="7">
        <f t="shared" si="3"/>
        <v>0.23758277760372182</v>
      </c>
      <c r="G32" s="7"/>
      <c r="H32" s="7"/>
    </row>
    <row r="33" spans="1:8" x14ac:dyDescent="0.75">
      <c r="A33" s="7" t="s">
        <v>35</v>
      </c>
      <c r="B33" s="7" t="s">
        <v>13</v>
      </c>
      <c r="C33" s="7">
        <v>140</v>
      </c>
      <c r="D33" s="7">
        <v>196</v>
      </c>
      <c r="E33" s="7">
        <f t="shared" si="2"/>
        <v>0.7142857142857143</v>
      </c>
      <c r="F33" s="7">
        <f t="shared" si="3"/>
        <v>0.23408320603336802</v>
      </c>
      <c r="G33" s="7"/>
      <c r="H33" s="7"/>
    </row>
    <row r="34" spans="1:8" x14ac:dyDescent="0.75">
      <c r="A34" s="7"/>
      <c r="B34" s="7" t="s">
        <v>13</v>
      </c>
      <c r="C34" s="7">
        <v>104</v>
      </c>
      <c r="D34" s="7">
        <v>173</v>
      </c>
      <c r="E34" s="7">
        <f t="shared" si="2"/>
        <v>0.60115606936416188</v>
      </c>
      <c r="F34" s="7">
        <f t="shared" si="3"/>
        <v>0.20443366593565318</v>
      </c>
      <c r="G34" s="7">
        <f>AVERAGE(F32:F34)</f>
        <v>0.22536654985758101</v>
      </c>
      <c r="H34" s="7">
        <f>_xlfn.STDEV.S(F32:F34)/SQRT(3)</f>
        <v>1.0515083963219781E-2</v>
      </c>
    </row>
    <row r="35" spans="1:8" x14ac:dyDescent="0.75">
      <c r="A35" s="7"/>
      <c r="B35" s="7" t="s">
        <v>14</v>
      </c>
      <c r="C35" s="7">
        <v>137</v>
      </c>
      <c r="D35" s="7">
        <v>194</v>
      </c>
      <c r="E35" s="7">
        <f t="shared" si="2"/>
        <v>0.70618556701030932</v>
      </c>
      <c r="F35" s="7">
        <f t="shared" si="3"/>
        <v>0.23202626384549274</v>
      </c>
      <c r="G35" s="7"/>
      <c r="H35" s="7"/>
    </row>
    <row r="36" spans="1:8" x14ac:dyDescent="0.75">
      <c r="A36" s="7"/>
      <c r="B36" s="7" t="s">
        <v>14</v>
      </c>
      <c r="C36" s="7">
        <v>132</v>
      </c>
      <c r="D36" s="7">
        <v>198</v>
      </c>
      <c r="E36" s="7">
        <f t="shared" si="2"/>
        <v>0.66666666666666663</v>
      </c>
      <c r="F36" s="7">
        <f t="shared" si="3"/>
        <v>0.22184874961635634</v>
      </c>
      <c r="G36" s="7"/>
      <c r="H36" s="7"/>
    </row>
    <row r="37" spans="1:8" x14ac:dyDescent="0.75">
      <c r="A37" s="7"/>
      <c r="B37" s="7" t="s">
        <v>14</v>
      </c>
      <c r="C37" s="7">
        <v>120</v>
      </c>
      <c r="D37" s="7">
        <v>200</v>
      </c>
      <c r="E37" s="7">
        <f t="shared" si="2"/>
        <v>0.6</v>
      </c>
      <c r="F37" s="7">
        <f t="shared" si="3"/>
        <v>0.20411998265592479</v>
      </c>
      <c r="G37" s="7">
        <f>AVERAGE(F35:F37)</f>
        <v>0.2193316653725913</v>
      </c>
      <c r="H37" s="7">
        <f>_xlfn.STDEV.S(F35:F37)/SQRT(3)</f>
        <v>8.1535660352892256E-3</v>
      </c>
    </row>
    <row r="38" spans="1:8" x14ac:dyDescent="0.75">
      <c r="A38" s="6" t="s">
        <v>40</v>
      </c>
      <c r="B38" s="6" t="s">
        <v>13</v>
      </c>
      <c r="C38" s="6">
        <v>156</v>
      </c>
      <c r="D38" s="6">
        <v>195</v>
      </c>
      <c r="E38" s="6">
        <f t="shared" si="2"/>
        <v>0.8</v>
      </c>
      <c r="F38" s="6">
        <f t="shared" si="3"/>
        <v>0.25527250510330607</v>
      </c>
      <c r="G38" s="6"/>
      <c r="H38" s="6"/>
    </row>
    <row r="39" spans="1:8" x14ac:dyDescent="0.75">
      <c r="A39" s="6" t="s">
        <v>31</v>
      </c>
      <c r="B39" s="6" t="s">
        <v>13</v>
      </c>
      <c r="C39" s="6">
        <v>170</v>
      </c>
      <c r="D39" s="6">
        <v>200</v>
      </c>
      <c r="E39" s="6">
        <f t="shared" si="2"/>
        <v>0.85</v>
      </c>
      <c r="F39" s="6">
        <f t="shared" si="3"/>
        <v>0.26717172840301384</v>
      </c>
      <c r="G39" s="6"/>
      <c r="H39" s="6"/>
    </row>
    <row r="40" spans="1:8" x14ac:dyDescent="0.75">
      <c r="A40" s="6"/>
      <c r="B40" s="6" t="s">
        <v>13</v>
      </c>
      <c r="C40" s="6">
        <v>144</v>
      </c>
      <c r="D40" s="6">
        <v>195</v>
      </c>
      <c r="E40" s="6">
        <f t="shared" si="2"/>
        <v>0.7384615384615385</v>
      </c>
      <c r="F40" s="6">
        <f t="shared" si="3"/>
        <v>0.24016508684056415</v>
      </c>
      <c r="G40" s="6">
        <f>AVERAGE(F38:F40)</f>
        <v>0.25420310678229469</v>
      </c>
      <c r="H40" s="6">
        <f>_xlfn.STDEV.S(F38:F40)/SQRT(3)</f>
        <v>7.8144605635406313E-3</v>
      </c>
    </row>
    <row r="41" spans="1:8" x14ac:dyDescent="0.75">
      <c r="A41" s="6"/>
      <c r="B41" s="6" t="s">
        <v>14</v>
      </c>
      <c r="C41" s="6">
        <v>156</v>
      </c>
      <c r="D41" s="6">
        <v>201</v>
      </c>
      <c r="E41" s="6">
        <f t="shared" si="2"/>
        <v>0.77611940298507465</v>
      </c>
      <c r="F41" s="6">
        <f t="shared" si="3"/>
        <v>0.24947215869170433</v>
      </c>
      <c r="G41" s="6"/>
      <c r="H41" s="6"/>
    </row>
    <row r="42" spans="1:8" x14ac:dyDescent="0.75">
      <c r="A42" s="6"/>
      <c r="B42" s="6" t="s">
        <v>14</v>
      </c>
      <c r="C42" s="6">
        <v>91</v>
      </c>
      <c r="D42" s="6">
        <v>172</v>
      </c>
      <c r="E42" s="6">
        <f t="shared" si="2"/>
        <v>0.52906976744186052</v>
      </c>
      <c r="F42" s="6">
        <f t="shared" si="3"/>
        <v>0.18442730158220896</v>
      </c>
      <c r="G42" s="6"/>
      <c r="H42" s="6"/>
    </row>
    <row r="43" spans="1:8" x14ac:dyDescent="0.75">
      <c r="A43" s="6"/>
      <c r="B43" s="6" t="s">
        <v>14</v>
      </c>
      <c r="C43" s="6">
        <v>134</v>
      </c>
      <c r="D43" s="6">
        <v>197</v>
      </c>
      <c r="E43" s="6">
        <f t="shared" si="2"/>
        <v>0.68020304568527923</v>
      </c>
      <c r="F43" s="6">
        <f t="shared" si="3"/>
        <v>0.22536176761412582</v>
      </c>
      <c r="G43" s="6">
        <f>AVERAGE(F41:F43)</f>
        <v>0.21975374262934635</v>
      </c>
      <c r="H43" s="6">
        <f>_xlfn.STDEV.S(F41:F43)/SQRT(3)</f>
        <v>1.8985045143226936E-2</v>
      </c>
    </row>
    <row r="44" spans="1:8" x14ac:dyDescent="0.75">
      <c r="A44" s="7" t="s">
        <v>39</v>
      </c>
      <c r="B44" s="7" t="s">
        <v>13</v>
      </c>
      <c r="C44" s="7">
        <v>111</v>
      </c>
      <c r="D44" s="7">
        <v>151</v>
      </c>
      <c r="E44" s="7">
        <f t="shared" si="2"/>
        <v>0.73509933774834435</v>
      </c>
      <c r="F44" s="7">
        <f t="shared" si="3"/>
        <v>0.23932434402657601</v>
      </c>
      <c r="G44" s="7"/>
      <c r="H44" s="7"/>
    </row>
    <row r="45" spans="1:8" x14ac:dyDescent="0.75">
      <c r="A45" s="7" t="s">
        <v>36</v>
      </c>
      <c r="B45" s="7" t="s">
        <v>13</v>
      </c>
      <c r="C45" s="7">
        <v>76</v>
      </c>
      <c r="D45" s="7">
        <v>122</v>
      </c>
      <c r="E45" s="7">
        <f t="shared" si="2"/>
        <v>0.62295081967213117</v>
      </c>
      <c r="F45" s="7">
        <f t="shared" si="3"/>
        <v>0.2103053595867829</v>
      </c>
      <c r="G45" s="7"/>
      <c r="H45" s="7"/>
    </row>
    <row r="46" spans="1:8" x14ac:dyDescent="0.75">
      <c r="A46" s="7"/>
      <c r="B46" s="7" t="s">
        <v>13</v>
      </c>
      <c r="C46" s="7">
        <v>169</v>
      </c>
      <c r="D46" s="7">
        <v>196</v>
      </c>
      <c r="E46" s="7">
        <f t="shared" si="2"/>
        <v>0.86224489795918369</v>
      </c>
      <c r="F46" s="7">
        <f t="shared" si="3"/>
        <v>0.27003679309999867</v>
      </c>
      <c r="G46" s="7">
        <f>AVERAGE(F44:F46)</f>
        <v>0.23988883223778587</v>
      </c>
      <c r="H46" s="7">
        <f>_xlfn.STDEV.S(F44:F46)/SQRT(3)</f>
        <v>1.7245289430173706E-2</v>
      </c>
    </row>
    <row r="47" spans="1:8" x14ac:dyDescent="0.75">
      <c r="A47" s="7" t="s">
        <v>32</v>
      </c>
      <c r="B47" s="7" t="s">
        <v>15</v>
      </c>
      <c r="C47" s="7">
        <v>50</v>
      </c>
      <c r="D47" s="7">
        <v>125</v>
      </c>
      <c r="E47" s="7">
        <f t="shared" si="2"/>
        <v>0.4</v>
      </c>
      <c r="F47" s="7">
        <f t="shared" si="3"/>
        <v>0.14612803567823801</v>
      </c>
      <c r="G47" s="7"/>
      <c r="H47" s="7"/>
    </row>
    <row r="48" spans="1:8" x14ac:dyDescent="0.75">
      <c r="A48" s="7"/>
      <c r="B48" s="7" t="s">
        <v>14</v>
      </c>
      <c r="C48" s="7">
        <v>138</v>
      </c>
      <c r="D48" s="7">
        <v>195</v>
      </c>
      <c r="E48" s="7">
        <f t="shared" si="2"/>
        <v>0.70769230769230773</v>
      </c>
      <c r="F48" s="7">
        <f t="shared" si="3"/>
        <v>0.2324096221438019</v>
      </c>
      <c r="G48" s="7"/>
      <c r="H48" s="7"/>
    </row>
    <row r="49" spans="1:8" x14ac:dyDescent="0.75">
      <c r="A49" s="7"/>
      <c r="B49" s="7" t="s">
        <v>14</v>
      </c>
      <c r="C49" s="7">
        <v>139</v>
      </c>
      <c r="D49" s="7">
        <v>198</v>
      </c>
      <c r="E49" s="7">
        <f t="shared" si="2"/>
        <v>0.70202020202020199</v>
      </c>
      <c r="F49" s="7">
        <f t="shared" si="3"/>
        <v>0.2309647106098075</v>
      </c>
      <c r="G49" s="7">
        <f>AVERAGE(F47:F49)</f>
        <v>0.20316745614394915</v>
      </c>
      <c r="H49" s="7">
        <f>_xlfn.STDEV.S(F47:F49)/SQRT(3)</f>
        <v>2.8522760254653889E-2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45F5-D47F-1A4A-B597-78608D15C79A}">
  <dimension ref="A1:E9"/>
  <sheetViews>
    <sheetView workbookViewId="0">
      <selection activeCell="A12" sqref="A12"/>
    </sheetView>
  </sheetViews>
  <sheetFormatPr defaultColWidth="10.81640625" defaultRowHeight="14.75" x14ac:dyDescent="0.75"/>
  <cols>
    <col min="1" max="1" width="29.1796875" customWidth="1"/>
  </cols>
  <sheetData>
    <row r="1" spans="1:5" x14ac:dyDescent="0.75">
      <c r="A1" s="10" t="s">
        <v>22</v>
      </c>
      <c r="B1" s="10" t="s">
        <v>16</v>
      </c>
      <c r="C1" s="10" t="s">
        <v>28</v>
      </c>
      <c r="D1" s="10" t="s">
        <v>49</v>
      </c>
      <c r="E1" s="10" t="s">
        <v>3</v>
      </c>
    </row>
    <row r="2" spans="1:5" x14ac:dyDescent="0.75">
      <c r="A2" s="11" t="s">
        <v>25</v>
      </c>
      <c r="B2" s="12">
        <v>56</v>
      </c>
      <c r="C2" s="12">
        <v>978</v>
      </c>
      <c r="D2" s="12">
        <v>5.7259713701431493E-2</v>
      </c>
      <c r="E2" s="12">
        <v>7.4293563844094902E-3</v>
      </c>
    </row>
    <row r="3" spans="1:5" x14ac:dyDescent="0.75">
      <c r="A3" s="11" t="s">
        <v>23</v>
      </c>
      <c r="B3" s="12">
        <v>714</v>
      </c>
      <c r="C3" s="12">
        <v>1205</v>
      </c>
      <c r="D3" s="12">
        <v>0.59253112033195021</v>
      </c>
      <c r="E3" s="12">
        <v>1.4154980701060586E-2</v>
      </c>
    </row>
    <row r="4" spans="1:5" x14ac:dyDescent="0.75">
      <c r="A4" s="11" t="s">
        <v>43</v>
      </c>
      <c r="B4" s="12">
        <v>1172</v>
      </c>
      <c r="C4" s="12">
        <v>1318</v>
      </c>
      <c r="D4" s="12">
        <v>0.88922610015174508</v>
      </c>
      <c r="E4" s="12">
        <v>8.6450422151583099E-3</v>
      </c>
    </row>
    <row r="5" spans="1:5" x14ac:dyDescent="0.75">
      <c r="A5" s="11" t="s">
        <v>44</v>
      </c>
      <c r="B5" s="12">
        <v>1045</v>
      </c>
      <c r="C5" s="12">
        <v>1187</v>
      </c>
      <c r="D5" s="12">
        <v>0.88037068239258631</v>
      </c>
      <c r="E5" s="12">
        <v>9.4194650484866454E-3</v>
      </c>
    </row>
    <row r="6" spans="1:5" x14ac:dyDescent="0.75">
      <c r="A6" s="11" t="s">
        <v>45</v>
      </c>
      <c r="B6" s="12">
        <v>638</v>
      </c>
      <c r="C6" s="12">
        <v>1142</v>
      </c>
      <c r="D6" s="12">
        <v>0.55866900175131351</v>
      </c>
      <c r="E6" s="12">
        <v>1.4693540410727008E-2</v>
      </c>
    </row>
    <row r="7" spans="1:5" x14ac:dyDescent="0.75">
      <c r="A7" s="11" t="s">
        <v>46</v>
      </c>
      <c r="B7" s="12">
        <v>783</v>
      </c>
      <c r="C7" s="12">
        <v>1167</v>
      </c>
      <c r="D7" s="12">
        <v>0.6709511568123393</v>
      </c>
      <c r="E7" s="12">
        <v>1.3754354361849587E-2</v>
      </c>
    </row>
    <row r="8" spans="1:5" x14ac:dyDescent="0.75">
      <c r="A8" s="11" t="s">
        <v>47</v>
      </c>
      <c r="B8" s="12">
        <v>851</v>
      </c>
      <c r="C8" s="12">
        <v>1160</v>
      </c>
      <c r="D8" s="12">
        <v>0.73362068965517246</v>
      </c>
      <c r="E8" s="12">
        <v>1.2979472299626052E-2</v>
      </c>
    </row>
    <row r="9" spans="1:5" x14ac:dyDescent="0.75">
      <c r="A9" s="11" t="s">
        <v>48</v>
      </c>
      <c r="B9" s="12">
        <v>683</v>
      </c>
      <c r="C9" s="12">
        <v>987</v>
      </c>
      <c r="D9" s="12">
        <v>0.69199594731509628</v>
      </c>
      <c r="E9" s="12">
        <v>1.4695061725735627E-2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B6F-F41C-4148-8228-FC03440B3DE0}">
  <dimension ref="A1:E6"/>
  <sheetViews>
    <sheetView workbookViewId="0">
      <selection activeCell="F5" sqref="F5"/>
    </sheetView>
  </sheetViews>
  <sheetFormatPr defaultColWidth="8.81640625" defaultRowHeight="14.75" x14ac:dyDescent="0.75"/>
  <cols>
    <col min="1" max="1" width="16.31640625" bestFit="1" customWidth="1"/>
  </cols>
  <sheetData>
    <row r="1" spans="1:5" x14ac:dyDescent="0.75">
      <c r="A1" t="s">
        <v>22</v>
      </c>
      <c r="B1" t="s">
        <v>16</v>
      </c>
      <c r="C1" t="s">
        <v>28</v>
      </c>
      <c r="D1" t="s">
        <v>49</v>
      </c>
      <c r="E1" t="s">
        <v>3</v>
      </c>
    </row>
    <row r="2" spans="1:5" x14ac:dyDescent="0.75">
      <c r="A2" t="s">
        <v>25</v>
      </c>
      <c r="B2">
        <v>56</v>
      </c>
      <c r="C2">
        <v>978</v>
      </c>
      <c r="D2">
        <v>5.7259714000000003E-2</v>
      </c>
      <c r="E2">
        <v>7.4293559999999998E-3</v>
      </c>
    </row>
    <row r="3" spans="1:5" x14ac:dyDescent="0.75">
      <c r="A3" t="s">
        <v>23</v>
      </c>
      <c r="B3">
        <v>714</v>
      </c>
      <c r="C3">
        <v>1205</v>
      </c>
      <c r="D3">
        <v>0.59253111999999997</v>
      </c>
      <c r="E3">
        <v>1.4154981000000001E-2</v>
      </c>
    </row>
    <row r="4" spans="1:5" x14ac:dyDescent="0.75">
      <c r="A4" t="s">
        <v>43</v>
      </c>
      <c r="B4">
        <v>2217</v>
      </c>
      <c r="C4">
        <v>2505</v>
      </c>
      <c r="D4">
        <v>0.88502994000000001</v>
      </c>
      <c r="E4">
        <v>6.3733460000000002E-3</v>
      </c>
    </row>
    <row r="5" spans="1:5" x14ac:dyDescent="0.75">
      <c r="A5" t="s">
        <v>45</v>
      </c>
      <c r="B5">
        <v>1421</v>
      </c>
      <c r="C5">
        <v>2309</v>
      </c>
      <c r="D5">
        <v>0.61541793</v>
      </c>
      <c r="E5">
        <v>1.0124361E-2</v>
      </c>
    </row>
    <row r="6" spans="1:5" x14ac:dyDescent="0.75">
      <c r="A6" t="s">
        <v>46</v>
      </c>
      <c r="B6">
        <v>1534</v>
      </c>
      <c r="C6">
        <v>2147</v>
      </c>
      <c r="D6">
        <v>0.71448532799999998</v>
      </c>
      <c r="E6">
        <v>9.7475359999999994E-3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crosses</vt:lpstr>
      <vt:lpstr>selection lines</vt:lpstr>
      <vt:lpstr>logged</vt:lpstr>
      <vt:lpstr>single.vals</vt:lpstr>
      <vt:lpstr>single.single.vals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Ruckman</cp:lastModifiedBy>
  <cp:revision/>
  <dcterms:created xsi:type="dcterms:W3CDTF">2019-11-20T19:36:50Z</dcterms:created>
  <dcterms:modified xsi:type="dcterms:W3CDTF">2020-06-08T19:08:02Z</dcterms:modified>
  <cp:category/>
  <cp:contentStatus/>
</cp:coreProperties>
</file>