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lackmon/Desktop/Dropbox/gitrepos/pfsa/"/>
    </mc:Choice>
  </mc:AlternateContent>
  <xr:revisionPtr revIDLastSave="0" documentId="8_{14FB1D1D-B2E3-464D-A6E4-305DFEB40D46}" xr6:coauthVersionLast="36" xr6:coauthVersionMax="36" xr10:uidLastSave="{00000000-0000-0000-0000-000000000000}"/>
  <bookViews>
    <workbookView xWindow="0" yWindow="460" windowWidth="33600" windowHeight="17580" xr2:uid="{C5F10160-CD0C-494E-8255-4173F6711C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W47" i="1" l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I38" i="1"/>
  <c r="S47" i="1"/>
  <c r="S46" i="1"/>
  <c r="S45" i="1"/>
  <c r="S44" i="1"/>
  <c r="S43" i="1"/>
  <c r="S42" i="1"/>
  <c r="S41" i="1"/>
  <c r="S40" i="1"/>
  <c r="S39" i="1"/>
  <c r="S38" i="1"/>
  <c r="R39" i="1"/>
  <c r="R40" i="1"/>
  <c r="R41" i="1"/>
  <c r="R42" i="1"/>
  <c r="R43" i="1"/>
  <c r="R44" i="1"/>
  <c r="R45" i="1"/>
  <c r="R46" i="1"/>
  <c r="R47" i="1"/>
  <c r="R3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S28" i="1"/>
  <c r="R28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P28" i="1"/>
  <c r="O28" i="1"/>
  <c r="G38" i="1"/>
  <c r="L29" i="1"/>
  <c r="M29" i="1"/>
  <c r="L30" i="1"/>
  <c r="M30" i="1"/>
  <c r="L31" i="1"/>
  <c r="T31" i="1" s="1"/>
  <c r="M31" i="1"/>
  <c r="L32" i="1"/>
  <c r="M32" i="1"/>
  <c r="L33" i="1"/>
  <c r="M33" i="1"/>
  <c r="L34" i="1"/>
  <c r="M34" i="1"/>
  <c r="L35" i="1"/>
  <c r="T35" i="1" s="1"/>
  <c r="M35" i="1"/>
  <c r="L36" i="1"/>
  <c r="M36" i="1"/>
  <c r="L37" i="1"/>
  <c r="M37" i="1"/>
  <c r="L28" i="1"/>
  <c r="L19" i="1"/>
  <c r="M19" i="1"/>
  <c r="N19" i="1"/>
  <c r="Q19" i="1"/>
  <c r="L20" i="1"/>
  <c r="M20" i="1"/>
  <c r="N20" i="1"/>
  <c r="Q20" i="1"/>
  <c r="L21" i="1"/>
  <c r="M21" i="1"/>
  <c r="N21" i="1"/>
  <c r="Q21" i="1"/>
  <c r="L22" i="1"/>
  <c r="M22" i="1"/>
  <c r="N22" i="1"/>
  <c r="Q22" i="1"/>
  <c r="L23" i="1"/>
  <c r="M23" i="1"/>
  <c r="N23" i="1"/>
  <c r="Q23" i="1"/>
  <c r="G24" i="1"/>
  <c r="H24" i="1"/>
  <c r="I24" i="1"/>
  <c r="J24" i="1"/>
  <c r="L24" i="1"/>
  <c r="M24" i="1"/>
  <c r="N24" i="1"/>
  <c r="Q24" i="1"/>
  <c r="G25" i="1"/>
  <c r="H25" i="1"/>
  <c r="I25" i="1"/>
  <c r="J25" i="1"/>
  <c r="L25" i="1"/>
  <c r="M25" i="1"/>
  <c r="N25" i="1"/>
  <c r="Q25" i="1"/>
  <c r="G26" i="1"/>
  <c r="H26" i="1"/>
  <c r="I26" i="1"/>
  <c r="J26" i="1"/>
  <c r="L26" i="1"/>
  <c r="M26" i="1"/>
  <c r="T26" i="1" s="1"/>
  <c r="N26" i="1"/>
  <c r="Q26" i="1"/>
  <c r="G27" i="1"/>
  <c r="H27" i="1"/>
  <c r="I27" i="1"/>
  <c r="J27" i="1"/>
  <c r="L27" i="1"/>
  <c r="M27" i="1"/>
  <c r="N27" i="1"/>
  <c r="Q27" i="1"/>
  <c r="Q18" i="1"/>
  <c r="M47" i="1"/>
  <c r="L47" i="1"/>
  <c r="M46" i="1"/>
  <c r="L46" i="1"/>
  <c r="T46" i="1" s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T38" i="1" s="1"/>
  <c r="J38" i="1"/>
  <c r="H38" i="1"/>
  <c r="M28" i="1"/>
  <c r="N18" i="1"/>
  <c r="M18" i="1"/>
  <c r="L18" i="1"/>
  <c r="Q17" i="1"/>
  <c r="N17" i="1"/>
  <c r="M17" i="1"/>
  <c r="L17" i="1"/>
  <c r="Q16" i="1"/>
  <c r="N16" i="1"/>
  <c r="M16" i="1"/>
  <c r="L16" i="1"/>
  <c r="Q15" i="1"/>
  <c r="N15" i="1"/>
  <c r="M15" i="1"/>
  <c r="L15" i="1"/>
  <c r="Q14" i="1"/>
  <c r="N14" i="1"/>
  <c r="M14" i="1"/>
  <c r="L14" i="1"/>
  <c r="Q13" i="1"/>
  <c r="N13" i="1"/>
  <c r="M13" i="1"/>
  <c r="L13" i="1"/>
  <c r="Q12" i="1"/>
  <c r="N12" i="1"/>
  <c r="M12" i="1"/>
  <c r="L12" i="1"/>
  <c r="Q11" i="1"/>
  <c r="N11" i="1"/>
  <c r="M11" i="1"/>
  <c r="L11" i="1"/>
  <c r="Q10" i="1"/>
  <c r="N10" i="1"/>
  <c r="M10" i="1"/>
  <c r="L10" i="1"/>
  <c r="Q9" i="1"/>
  <c r="N9" i="1"/>
  <c r="M9" i="1"/>
  <c r="L9" i="1"/>
  <c r="Q8" i="1"/>
  <c r="M8" i="1"/>
  <c r="N8" i="1"/>
  <c r="L8" i="1"/>
  <c r="D17" i="1"/>
  <c r="I17" i="1" s="1"/>
  <c r="D16" i="1"/>
  <c r="I16" i="1" s="1"/>
  <c r="D15" i="1"/>
  <c r="I15" i="1" s="1"/>
  <c r="D14" i="1"/>
  <c r="J14" i="1" s="1"/>
  <c r="D47" i="1"/>
  <c r="J47" i="1" s="1"/>
  <c r="D46" i="1"/>
  <c r="J46" i="1" s="1"/>
  <c r="D45" i="1"/>
  <c r="J45" i="1" s="1"/>
  <c r="D44" i="1"/>
  <c r="J44" i="1" s="1"/>
  <c r="D37" i="1"/>
  <c r="G37" i="1" s="1"/>
  <c r="D36" i="1"/>
  <c r="G36" i="1" s="1"/>
  <c r="D35" i="1"/>
  <c r="H35" i="1" s="1"/>
  <c r="D34" i="1"/>
  <c r="I34" i="1" s="1"/>
  <c r="D9" i="1"/>
  <c r="I9" i="1" s="1"/>
  <c r="D10" i="1"/>
  <c r="J10" i="1" s="1"/>
  <c r="D11" i="1"/>
  <c r="J11" i="1" s="1"/>
  <c r="D12" i="1"/>
  <c r="J12" i="1" s="1"/>
  <c r="D13" i="1"/>
  <c r="J13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H23" i="1" s="1"/>
  <c r="D28" i="1"/>
  <c r="J28" i="1" s="1"/>
  <c r="D29" i="1"/>
  <c r="G29" i="1" s="1"/>
  <c r="D30" i="1"/>
  <c r="G30" i="1" s="1"/>
  <c r="D31" i="1"/>
  <c r="G31" i="1" s="1"/>
  <c r="D32" i="1"/>
  <c r="G32" i="1" s="1"/>
  <c r="D33" i="1"/>
  <c r="J33" i="1" s="1"/>
  <c r="D39" i="1"/>
  <c r="J39" i="1" s="1"/>
  <c r="D40" i="1"/>
  <c r="J40" i="1" s="1"/>
  <c r="D41" i="1"/>
  <c r="J41" i="1" s="1"/>
  <c r="D42" i="1"/>
  <c r="J42" i="1" s="1"/>
  <c r="D43" i="1"/>
  <c r="J43" i="1" s="1"/>
  <c r="D8" i="1"/>
  <c r="J8" i="1" s="1"/>
  <c r="T28" i="1" l="1"/>
  <c r="T32" i="1"/>
  <c r="T30" i="1"/>
  <c r="T22" i="1"/>
  <c r="T37" i="1"/>
  <c r="T33" i="1"/>
  <c r="T29" i="1"/>
  <c r="T19" i="1"/>
  <c r="K25" i="1"/>
  <c r="T34" i="1"/>
  <c r="T36" i="1"/>
  <c r="T27" i="1"/>
  <c r="T42" i="1"/>
  <c r="T47" i="1"/>
  <c r="T43" i="1"/>
  <c r="T40" i="1"/>
  <c r="T44" i="1"/>
  <c r="T39" i="1"/>
  <c r="T41" i="1"/>
  <c r="T45" i="1"/>
  <c r="H8" i="1"/>
  <c r="T25" i="1"/>
  <c r="T20" i="1"/>
  <c r="I8" i="1"/>
  <c r="T21" i="1"/>
  <c r="T24" i="1"/>
  <c r="T23" i="1"/>
  <c r="G35" i="1"/>
  <c r="J17" i="1"/>
  <c r="K27" i="1"/>
  <c r="K26" i="1"/>
  <c r="U26" i="1" s="1"/>
  <c r="K24" i="1"/>
  <c r="T11" i="1"/>
  <c r="T13" i="1"/>
  <c r="J15" i="1"/>
  <c r="H17" i="1"/>
  <c r="T10" i="1"/>
  <c r="G40" i="1"/>
  <c r="I28" i="1"/>
  <c r="G21" i="1"/>
  <c r="H16" i="1"/>
  <c r="T17" i="1"/>
  <c r="H19" i="1"/>
  <c r="G11" i="1"/>
  <c r="J16" i="1"/>
  <c r="I11" i="1"/>
  <c r="T9" i="1"/>
  <c r="H22" i="1"/>
  <c r="I13" i="1"/>
  <c r="G42" i="1"/>
  <c r="I33" i="1"/>
  <c r="G39" i="1"/>
  <c r="G23" i="1"/>
  <c r="H33" i="1"/>
  <c r="G9" i="1"/>
  <c r="T15" i="1"/>
  <c r="H18" i="1"/>
  <c r="H9" i="1"/>
  <c r="I12" i="1"/>
  <c r="J18" i="1"/>
  <c r="G41" i="1"/>
  <c r="J9" i="1"/>
  <c r="H21" i="1"/>
  <c r="G34" i="1"/>
  <c r="I32" i="1"/>
  <c r="H39" i="1"/>
  <c r="H40" i="1"/>
  <c r="H41" i="1"/>
  <c r="H42" i="1"/>
  <c r="G43" i="1"/>
  <c r="G44" i="1"/>
  <c r="G45" i="1"/>
  <c r="G46" i="1"/>
  <c r="G28" i="1"/>
  <c r="G33" i="1"/>
  <c r="H32" i="1"/>
  <c r="I31" i="1"/>
  <c r="J30" i="1"/>
  <c r="H34" i="1"/>
  <c r="J32" i="1"/>
  <c r="G20" i="1"/>
  <c r="J31" i="1"/>
  <c r="G10" i="1"/>
  <c r="T12" i="1"/>
  <c r="I39" i="1"/>
  <c r="I40" i="1"/>
  <c r="I41" i="1"/>
  <c r="I42" i="1"/>
  <c r="H43" i="1"/>
  <c r="H44" i="1"/>
  <c r="H45" i="1"/>
  <c r="H46" i="1"/>
  <c r="G47" i="1"/>
  <c r="H28" i="1"/>
  <c r="J37" i="1"/>
  <c r="H31" i="1"/>
  <c r="I30" i="1"/>
  <c r="J29" i="1"/>
  <c r="T16" i="1"/>
  <c r="I43" i="1"/>
  <c r="I44" i="1"/>
  <c r="I45" i="1"/>
  <c r="I46" i="1"/>
  <c r="H47" i="1"/>
  <c r="I37" i="1"/>
  <c r="J36" i="1"/>
  <c r="H30" i="1"/>
  <c r="I29" i="1"/>
  <c r="H20" i="1"/>
  <c r="G22" i="1"/>
  <c r="G19" i="1"/>
  <c r="H10" i="1"/>
  <c r="G12" i="1"/>
  <c r="G13" i="1"/>
  <c r="G14" i="1"/>
  <c r="I10" i="1"/>
  <c r="H11" i="1"/>
  <c r="H12" i="1"/>
  <c r="H13" i="1"/>
  <c r="H14" i="1"/>
  <c r="G15" i="1"/>
  <c r="G16" i="1"/>
  <c r="G17" i="1"/>
  <c r="G18" i="1"/>
  <c r="I47" i="1"/>
  <c r="J23" i="1"/>
  <c r="H37" i="1"/>
  <c r="I36" i="1"/>
  <c r="J35" i="1"/>
  <c r="H29" i="1"/>
  <c r="I23" i="1"/>
  <c r="J22" i="1"/>
  <c r="J21" i="1"/>
  <c r="J20" i="1"/>
  <c r="J19" i="1"/>
  <c r="H36" i="1"/>
  <c r="I35" i="1"/>
  <c r="J34" i="1"/>
  <c r="T14" i="1"/>
  <c r="I14" i="1"/>
  <c r="H15" i="1"/>
  <c r="K38" i="1"/>
  <c r="U27" i="1"/>
  <c r="T18" i="1"/>
  <c r="T8" i="1"/>
  <c r="G8" i="1"/>
  <c r="U25" i="1" l="1"/>
  <c r="K16" i="1"/>
  <c r="U24" i="1"/>
  <c r="K17" i="1"/>
  <c r="U17" i="1" s="1"/>
  <c r="K21" i="1"/>
  <c r="U21" i="1" s="1"/>
  <c r="K41" i="1"/>
  <c r="U41" i="1" s="1"/>
  <c r="K11" i="1"/>
  <c r="U11" i="1" s="1"/>
  <c r="K33" i="1"/>
  <c r="U33" i="1" s="1"/>
  <c r="K40" i="1"/>
  <c r="U40" i="1" s="1"/>
  <c r="K37" i="1"/>
  <c r="U37" i="1" s="1"/>
  <c r="U16" i="1"/>
  <c r="K46" i="1"/>
  <c r="U46" i="1" s="1"/>
  <c r="K9" i="1"/>
  <c r="U9" i="1" s="1"/>
  <c r="K15" i="1"/>
  <c r="U15" i="1" s="1"/>
  <c r="K31" i="1"/>
  <c r="U31" i="1" s="1"/>
  <c r="K35" i="1"/>
  <c r="U35" i="1" s="1"/>
  <c r="K29" i="1"/>
  <c r="U29" i="1" s="1"/>
  <c r="K20" i="1"/>
  <c r="U20" i="1" s="1"/>
  <c r="K39" i="1"/>
  <c r="U39" i="1" s="1"/>
  <c r="K23" i="1"/>
  <c r="U23" i="1" s="1"/>
  <c r="K22" i="1"/>
  <c r="U22" i="1" s="1"/>
  <c r="K18" i="1"/>
  <c r="U18" i="1" s="1"/>
  <c r="K43" i="1"/>
  <c r="U43" i="1" s="1"/>
  <c r="K42" i="1"/>
  <c r="U42" i="1" s="1"/>
  <c r="K36" i="1"/>
  <c r="U36" i="1" s="1"/>
  <c r="K19" i="1"/>
  <c r="U19" i="1" s="1"/>
  <c r="K14" i="1"/>
  <c r="U14" i="1" s="1"/>
  <c r="K30" i="1"/>
  <c r="U30" i="1" s="1"/>
  <c r="K32" i="1"/>
  <c r="U32" i="1" s="1"/>
  <c r="K13" i="1"/>
  <c r="U13" i="1" s="1"/>
  <c r="K44" i="1"/>
  <c r="U44" i="1" s="1"/>
  <c r="K45" i="1"/>
  <c r="U45" i="1" s="1"/>
  <c r="K12" i="1"/>
  <c r="U12" i="1" s="1"/>
  <c r="K34" i="1"/>
  <c r="U34" i="1" s="1"/>
  <c r="K10" i="1"/>
  <c r="U10" i="1" s="1"/>
  <c r="U38" i="1"/>
  <c r="K47" i="1"/>
  <c r="U47" i="1" s="1"/>
  <c r="K28" i="1"/>
  <c r="U28" i="1" s="1"/>
  <c r="K8" i="1"/>
  <c r="U8" i="1" s="1"/>
</calcChain>
</file>

<file path=xl/sharedStrings.xml><?xml version="1.0" encoding="utf-8"?>
<sst xmlns="http://schemas.openxmlformats.org/spreadsheetml/2006/main" count="36" uniqueCount="31">
  <si>
    <t>Autosomes</t>
  </si>
  <si>
    <t>XO</t>
  </si>
  <si>
    <t>XY</t>
  </si>
  <si>
    <t>XYY</t>
  </si>
  <si>
    <t>XXY</t>
  </si>
  <si>
    <t>P s first</t>
  </si>
  <si>
    <t>P a second</t>
  </si>
  <si>
    <t>p a first</t>
  </si>
  <si>
    <t>p s second</t>
  </si>
  <si>
    <t>female</t>
  </si>
  <si>
    <t>male</t>
  </si>
  <si>
    <t>fem X chroms</t>
  </si>
  <si>
    <t>mal X chroms</t>
  </si>
  <si>
    <t>Y chroms</t>
  </si>
  <si>
    <t>p(SAfusion)</t>
  </si>
  <si>
    <t>P(AS) avg</t>
  </si>
  <si>
    <t>p X first</t>
  </si>
  <si>
    <t>p Y first</t>
  </si>
  <si>
    <t>P a second|Y first</t>
  </si>
  <si>
    <t>P a second|X first</t>
  </si>
  <si>
    <t>Diploid Chromosome Counts</t>
  </si>
  <si>
    <t>Sex Chromosome System</t>
  </si>
  <si>
    <t>species</t>
  </si>
  <si>
    <t>Possible formula 1</t>
  </si>
  <si>
    <t>p(SAfusion) = 1 - (Da/D) * (Da-2)/(D-2)</t>
  </si>
  <si>
    <t>Da = dipliod autosome number
D = average of male and female diploid number</t>
  </si>
  <si>
    <t>calculated for formulas</t>
  </si>
  <si>
    <t>D</t>
  </si>
  <si>
    <t>formula 1</t>
  </si>
  <si>
    <t>This col should match col 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</si>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</sst>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AED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E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5811-8DE6-2149-A7D3-35E8FB7E3E7F}">
  <dimension ref="B1:AA47"/>
  <sheetViews>
    <sheetView tabSelected="1" topLeftCell="E4" zoomScale="90" zoomScaleNormal="90" workbookViewId="0">
      <selection activeCell="S36" sqref="S36"/>
    </sheetView>
  </sheetViews>
  <sheetFormatPr baseColWidth="10" defaultRowHeight="16" x14ac:dyDescent="0.2"/>
  <cols>
    <col min="1" max="1" width="10.83203125" style="1"/>
    <col min="2" max="2" width="25.83203125" style="1" customWidth="1"/>
    <col min="3" max="3" width="10.33203125" style="1" bestFit="1" customWidth="1"/>
    <col min="4" max="5" width="14.1640625" style="1" bestFit="1" customWidth="1"/>
    <col min="6" max="6" width="14.1640625" style="1" customWidth="1"/>
    <col min="7" max="17" width="10.83203125" style="1"/>
    <col min="18" max="19" width="15.83203125" style="1" bestFit="1" customWidth="1"/>
    <col min="20" max="20" width="10.83203125" style="1"/>
    <col min="21" max="21" width="12" style="1" customWidth="1"/>
    <col min="22" max="22" width="22.1640625" style="1" bestFit="1" customWidth="1"/>
    <col min="23" max="25" width="10.83203125" style="1"/>
    <col min="26" max="26" width="16.6640625" style="1" bestFit="1" customWidth="1"/>
    <col min="27" max="27" width="33.6640625" style="1" bestFit="1" customWidth="1"/>
    <col min="28" max="16384" width="10.83203125" style="1"/>
  </cols>
  <sheetData>
    <row r="1" spans="2:27" x14ac:dyDescent="0.2">
      <c r="Z1" s="5" t="s">
        <v>23</v>
      </c>
      <c r="AA1" s="5" t="s">
        <v>24</v>
      </c>
    </row>
    <row r="2" spans="2:27" ht="63" customHeight="1" x14ac:dyDescent="0.2">
      <c r="W2" s="2" t="s">
        <v>29</v>
      </c>
      <c r="AA2" s="26" t="s">
        <v>25</v>
      </c>
    </row>
    <row r="3" spans="2:27" x14ac:dyDescent="0.2">
      <c r="W3" s="1" t="s">
        <v>30</v>
      </c>
    </row>
    <row r="4" spans="2:27" x14ac:dyDescent="0.2">
      <c r="B4" s="2"/>
    </row>
    <row r="5" spans="2:27" ht="17" thickBot="1" x14ac:dyDescent="0.25">
      <c r="B5" s="2"/>
    </row>
    <row r="6" spans="2:27" ht="18" thickBot="1" x14ac:dyDescent="0.25">
      <c r="B6" s="3" t="s">
        <v>21</v>
      </c>
      <c r="C6" s="41" t="s">
        <v>20</v>
      </c>
      <c r="D6" s="42"/>
      <c r="E6" s="42"/>
      <c r="F6" s="43"/>
      <c r="G6" s="35" t="s">
        <v>9</v>
      </c>
      <c r="H6" s="36"/>
      <c r="I6" s="36"/>
      <c r="J6" s="36"/>
      <c r="K6" s="37"/>
      <c r="L6" s="38" t="s">
        <v>10</v>
      </c>
      <c r="M6" s="39"/>
      <c r="N6" s="39"/>
      <c r="O6" s="39"/>
      <c r="P6" s="39"/>
      <c r="Q6" s="39"/>
      <c r="R6" s="39"/>
      <c r="S6" s="39"/>
      <c r="T6" s="40"/>
      <c r="U6" s="4" t="s">
        <v>22</v>
      </c>
      <c r="V6" s="4" t="s">
        <v>26</v>
      </c>
      <c r="W6" s="1" t="s">
        <v>28</v>
      </c>
    </row>
    <row r="7" spans="2:27" s="5" customFormat="1" ht="17" thickBot="1" x14ac:dyDescent="0.25">
      <c r="B7" s="6"/>
      <c r="C7" s="7" t="s">
        <v>0</v>
      </c>
      <c r="D7" s="8" t="s">
        <v>11</v>
      </c>
      <c r="E7" s="8" t="s">
        <v>12</v>
      </c>
      <c r="F7" s="9" t="s">
        <v>13</v>
      </c>
      <c r="G7" s="10" t="s">
        <v>7</v>
      </c>
      <c r="H7" s="10" t="s">
        <v>8</v>
      </c>
      <c r="I7" s="10" t="s">
        <v>5</v>
      </c>
      <c r="J7" s="10" t="s">
        <v>6</v>
      </c>
      <c r="K7" s="10" t="s">
        <v>14</v>
      </c>
      <c r="L7" s="11" t="s">
        <v>7</v>
      </c>
      <c r="M7" s="11" t="s">
        <v>8</v>
      </c>
      <c r="N7" s="11" t="s">
        <v>5</v>
      </c>
      <c r="O7" s="11" t="s">
        <v>16</v>
      </c>
      <c r="P7" s="11" t="s">
        <v>17</v>
      </c>
      <c r="Q7" s="11" t="s">
        <v>6</v>
      </c>
      <c r="R7" s="11" t="s">
        <v>19</v>
      </c>
      <c r="S7" s="11" t="s">
        <v>18</v>
      </c>
      <c r="T7" s="11" t="s">
        <v>14</v>
      </c>
      <c r="U7" s="25" t="s">
        <v>15</v>
      </c>
      <c r="V7" s="25" t="s">
        <v>27</v>
      </c>
    </row>
    <row r="8" spans="2:27" ht="17" thickBot="1" x14ac:dyDescent="0.25">
      <c r="B8" s="32" t="s">
        <v>1</v>
      </c>
      <c r="C8" s="15">
        <v>2</v>
      </c>
      <c r="D8" s="16">
        <f>E8*2</f>
        <v>2</v>
      </c>
      <c r="E8" s="16">
        <v>1</v>
      </c>
      <c r="F8" s="16">
        <v>0</v>
      </c>
      <c r="G8" s="17">
        <f>C8/SUM(C8,D8)</f>
        <v>0.5</v>
      </c>
      <c r="H8" s="17">
        <f>D8/(SUM(C8-2,D8))</f>
        <v>1</v>
      </c>
      <c r="I8" s="17">
        <f>D8/SUM(C8,D8)</f>
        <v>0.5</v>
      </c>
      <c r="J8" s="17">
        <f>C8/(SUM(C8,D8-2))</f>
        <v>1</v>
      </c>
      <c r="K8" s="17">
        <f>G8*H8+I8*J8</f>
        <v>1</v>
      </c>
      <c r="L8" s="18">
        <f>C8/SUM(C8,E8,F8)</f>
        <v>0.66666666666666663</v>
      </c>
      <c r="M8" s="18">
        <f>SUM(E8,F8)/(SUM(C8,E8,F8-2))</f>
        <v>1</v>
      </c>
      <c r="N8" s="18">
        <f>SUM(E8,F8)/SUM(C8,E8,F8)</f>
        <v>0.33333333333333331</v>
      </c>
      <c r="O8" s="18"/>
      <c r="P8" s="18"/>
      <c r="Q8" s="18">
        <f t="shared" ref="Q8:Q17" si="0">C8/(SUM(C8,E8,F8-1))</f>
        <v>1</v>
      </c>
      <c r="R8" s="18"/>
      <c r="S8" s="18"/>
      <c r="T8" s="18">
        <f t="shared" ref="T8:T18" si="1">L8*M8+N8*Q8</f>
        <v>1</v>
      </c>
      <c r="U8" s="27">
        <f>AVERAGE(K8,T8)</f>
        <v>1</v>
      </c>
      <c r="V8" s="19">
        <f>AVERAGE(SUM(C8,D8),SUM(C8,E8,F8))</f>
        <v>3.5</v>
      </c>
      <c r="W8" s="31">
        <f>1-(C8/V8)*((C8-2)/(V8-2))</f>
        <v>1</v>
      </c>
      <c r="AA8" s="1">
        <f>1-((C8*(C8-2)+D8*(D8-2))/(2*(C8+D8)*(C8+D8-2)))-((C8*(C8-2)+MAX(E8,F8)*(MAX(E8,F8)-1))/(2*(C8+E8+F8)*(C8+E8+F8-2)))</f>
        <v>1</v>
      </c>
    </row>
    <row r="9" spans="2:27" ht="17" thickBot="1" x14ac:dyDescent="0.25">
      <c r="B9" s="33"/>
      <c r="C9" s="20">
        <v>4</v>
      </c>
      <c r="D9" s="12">
        <f t="shared" ref="D9:D47" si="2">E9*2</f>
        <v>2</v>
      </c>
      <c r="E9" s="12">
        <v>1</v>
      </c>
      <c r="F9" s="12">
        <v>0</v>
      </c>
      <c r="G9" s="13">
        <f t="shared" ref="G9:G47" si="3">C9/SUM(C9,D9)</f>
        <v>0.66666666666666663</v>
      </c>
      <c r="H9" s="13">
        <f t="shared" ref="H9:H47" si="4">D9/(SUM(C9-2,D9))</f>
        <v>0.5</v>
      </c>
      <c r="I9" s="13">
        <f t="shared" ref="I9:I47" si="5">D9/SUM(C9,D9)</f>
        <v>0.33333333333333331</v>
      </c>
      <c r="J9" s="13">
        <f t="shared" ref="J9:J47" si="6">C9/(SUM(C9,D9-2))</f>
        <v>1</v>
      </c>
      <c r="K9" s="13">
        <f t="shared" ref="K9:K47" si="7">G9*H9+I9*J9</f>
        <v>0.66666666666666663</v>
      </c>
      <c r="L9" s="14">
        <f t="shared" ref="L9:L47" si="8">C9/SUM(C9,E9,F9)</f>
        <v>0.8</v>
      </c>
      <c r="M9" s="14">
        <f t="shared" ref="M9:M47" si="9">SUM(E9,F9)/(SUM(C9,E9,F9-2))</f>
        <v>0.33333333333333331</v>
      </c>
      <c r="N9" s="14">
        <f t="shared" ref="N9:N18" si="10">SUM(E9,F9)/SUM(C9,E9,F9)</f>
        <v>0.2</v>
      </c>
      <c r="O9" s="14"/>
      <c r="P9" s="14"/>
      <c r="Q9" s="14">
        <f t="shared" si="0"/>
        <v>1</v>
      </c>
      <c r="R9" s="14"/>
      <c r="S9" s="14"/>
      <c r="T9" s="14">
        <f t="shared" si="1"/>
        <v>0.46666666666666667</v>
      </c>
      <c r="U9" s="28">
        <f t="shared" ref="U9:U47" si="11">AVERAGE(K9,T9)</f>
        <v>0.56666666666666665</v>
      </c>
      <c r="V9" s="19">
        <f t="shared" ref="V9:V47" si="12">AVERAGE(SUM(C9,D9),SUM(C9,E9,F9))</f>
        <v>5.5</v>
      </c>
      <c r="W9" s="31">
        <f t="shared" ref="W9:W47" si="13">1-(C9/V9)*((C9-2)/(V9-2))</f>
        <v>0.5844155844155845</v>
      </c>
      <c r="AA9" s="1">
        <f t="shared" ref="AA9:AA47" si="14">1-((C9*(C9-2)+D9*(D9-2))/(2*(C9+D9)*(C9+D9-2)))-((C9*(C9-2)+MAX(E9,F9)*(MAX(E9,F9)-1))/(2*(C9+E9+F9)*(C9+E9+F9-2)))</f>
        <v>0.56666666666666665</v>
      </c>
    </row>
    <row r="10" spans="2:27" ht="17" thickBot="1" x14ac:dyDescent="0.25">
      <c r="B10" s="33"/>
      <c r="C10" s="20">
        <v>6</v>
      </c>
      <c r="D10" s="12">
        <f t="shared" si="2"/>
        <v>2</v>
      </c>
      <c r="E10" s="12">
        <v>1</v>
      </c>
      <c r="F10" s="12">
        <v>0</v>
      </c>
      <c r="G10" s="13">
        <f t="shared" si="3"/>
        <v>0.75</v>
      </c>
      <c r="H10" s="13">
        <f t="shared" si="4"/>
        <v>0.33333333333333331</v>
      </c>
      <c r="I10" s="13">
        <f t="shared" si="5"/>
        <v>0.25</v>
      </c>
      <c r="J10" s="13">
        <f t="shared" si="6"/>
        <v>1</v>
      </c>
      <c r="K10" s="13">
        <f t="shared" si="7"/>
        <v>0.5</v>
      </c>
      <c r="L10" s="14">
        <f t="shared" si="8"/>
        <v>0.8571428571428571</v>
      </c>
      <c r="M10" s="14">
        <f t="shared" si="9"/>
        <v>0.2</v>
      </c>
      <c r="N10" s="14">
        <f t="shared" si="10"/>
        <v>0.14285714285714285</v>
      </c>
      <c r="O10" s="14"/>
      <c r="P10" s="14"/>
      <c r="Q10" s="14">
        <f t="shared" si="0"/>
        <v>1</v>
      </c>
      <c r="R10" s="14"/>
      <c r="S10" s="14"/>
      <c r="T10" s="14">
        <f t="shared" si="1"/>
        <v>0.31428571428571428</v>
      </c>
      <c r="U10" s="28">
        <f t="shared" si="11"/>
        <v>0.40714285714285714</v>
      </c>
      <c r="V10" s="19">
        <f t="shared" si="12"/>
        <v>7.5</v>
      </c>
      <c r="W10" s="31">
        <f t="shared" si="13"/>
        <v>0.4181818181818181</v>
      </c>
      <c r="AA10" s="1">
        <f t="shared" si="14"/>
        <v>0.40714285714285714</v>
      </c>
    </row>
    <row r="11" spans="2:27" ht="17" thickBot="1" x14ac:dyDescent="0.25">
      <c r="B11" s="33"/>
      <c r="C11" s="20">
        <v>8</v>
      </c>
      <c r="D11" s="12">
        <f t="shared" si="2"/>
        <v>2</v>
      </c>
      <c r="E11" s="12">
        <v>1</v>
      </c>
      <c r="F11" s="12">
        <v>0</v>
      </c>
      <c r="G11" s="13">
        <f t="shared" si="3"/>
        <v>0.8</v>
      </c>
      <c r="H11" s="13">
        <f t="shared" si="4"/>
        <v>0.25</v>
      </c>
      <c r="I11" s="13">
        <f t="shared" si="5"/>
        <v>0.2</v>
      </c>
      <c r="J11" s="13">
        <f t="shared" si="6"/>
        <v>1</v>
      </c>
      <c r="K11" s="13">
        <f t="shared" si="7"/>
        <v>0.4</v>
      </c>
      <c r="L11" s="14">
        <f t="shared" si="8"/>
        <v>0.88888888888888884</v>
      </c>
      <c r="M11" s="14">
        <f t="shared" si="9"/>
        <v>0.14285714285714285</v>
      </c>
      <c r="N11" s="14">
        <f t="shared" si="10"/>
        <v>0.1111111111111111</v>
      </c>
      <c r="O11" s="14"/>
      <c r="P11" s="14"/>
      <c r="Q11" s="14">
        <f t="shared" si="0"/>
        <v>1</v>
      </c>
      <c r="R11" s="14"/>
      <c r="S11" s="14"/>
      <c r="T11" s="14">
        <f t="shared" si="1"/>
        <v>0.23809523809523808</v>
      </c>
      <c r="U11" s="28">
        <f t="shared" si="11"/>
        <v>0.31904761904761902</v>
      </c>
      <c r="V11" s="19">
        <f t="shared" si="12"/>
        <v>9.5</v>
      </c>
      <c r="W11" s="31">
        <f t="shared" si="13"/>
        <v>0.32631578947368423</v>
      </c>
      <c r="AA11" s="1">
        <f t="shared" si="14"/>
        <v>0.31904761904761902</v>
      </c>
    </row>
    <row r="12" spans="2:27" ht="17" thickBot="1" x14ac:dyDescent="0.25">
      <c r="B12" s="33"/>
      <c r="C12" s="20">
        <v>10</v>
      </c>
      <c r="D12" s="12">
        <f t="shared" si="2"/>
        <v>2</v>
      </c>
      <c r="E12" s="12">
        <v>1</v>
      </c>
      <c r="F12" s="12">
        <v>0</v>
      </c>
      <c r="G12" s="13">
        <f t="shared" si="3"/>
        <v>0.83333333333333337</v>
      </c>
      <c r="H12" s="13">
        <f t="shared" si="4"/>
        <v>0.2</v>
      </c>
      <c r="I12" s="13">
        <f t="shared" si="5"/>
        <v>0.16666666666666666</v>
      </c>
      <c r="J12" s="13">
        <f t="shared" si="6"/>
        <v>1</v>
      </c>
      <c r="K12" s="13">
        <f t="shared" si="7"/>
        <v>0.33333333333333337</v>
      </c>
      <c r="L12" s="14">
        <f t="shared" si="8"/>
        <v>0.90909090909090906</v>
      </c>
      <c r="M12" s="14">
        <f t="shared" si="9"/>
        <v>0.1111111111111111</v>
      </c>
      <c r="N12" s="14">
        <f t="shared" si="10"/>
        <v>9.0909090909090912E-2</v>
      </c>
      <c r="O12" s="14"/>
      <c r="P12" s="14"/>
      <c r="Q12" s="14">
        <f t="shared" si="0"/>
        <v>1</v>
      </c>
      <c r="R12" s="14"/>
      <c r="S12" s="14"/>
      <c r="T12" s="14">
        <f t="shared" si="1"/>
        <v>0.19191919191919191</v>
      </c>
      <c r="U12" s="28">
        <f t="shared" si="11"/>
        <v>0.26262626262626265</v>
      </c>
      <c r="V12" s="19">
        <f t="shared" si="12"/>
        <v>11.5</v>
      </c>
      <c r="W12" s="31">
        <f t="shared" si="13"/>
        <v>0.26773455377574373</v>
      </c>
      <c r="AA12" s="1">
        <f t="shared" si="14"/>
        <v>0.26262626262626271</v>
      </c>
    </row>
    <row r="13" spans="2:27" ht="17" thickBot="1" x14ac:dyDescent="0.25">
      <c r="B13" s="33"/>
      <c r="C13" s="20">
        <v>12</v>
      </c>
      <c r="D13" s="12">
        <f t="shared" si="2"/>
        <v>2</v>
      </c>
      <c r="E13" s="12">
        <v>1</v>
      </c>
      <c r="F13" s="12">
        <v>0</v>
      </c>
      <c r="G13" s="13">
        <f t="shared" si="3"/>
        <v>0.8571428571428571</v>
      </c>
      <c r="H13" s="13">
        <f t="shared" si="4"/>
        <v>0.16666666666666666</v>
      </c>
      <c r="I13" s="13">
        <f t="shared" si="5"/>
        <v>0.14285714285714285</v>
      </c>
      <c r="J13" s="13">
        <f t="shared" si="6"/>
        <v>1</v>
      </c>
      <c r="K13" s="13">
        <f t="shared" si="7"/>
        <v>0.2857142857142857</v>
      </c>
      <c r="L13" s="14">
        <f t="shared" si="8"/>
        <v>0.92307692307692313</v>
      </c>
      <c r="M13" s="14">
        <f t="shared" si="9"/>
        <v>9.0909090909090912E-2</v>
      </c>
      <c r="N13" s="14">
        <f t="shared" si="10"/>
        <v>7.6923076923076927E-2</v>
      </c>
      <c r="O13" s="14"/>
      <c r="P13" s="14"/>
      <c r="Q13" s="14">
        <f t="shared" si="0"/>
        <v>1</v>
      </c>
      <c r="R13" s="14"/>
      <c r="S13" s="14"/>
      <c r="T13" s="14">
        <f t="shared" si="1"/>
        <v>0.16083916083916083</v>
      </c>
      <c r="U13" s="28">
        <f t="shared" si="11"/>
        <v>0.22327672327672327</v>
      </c>
      <c r="V13" s="19">
        <f t="shared" si="12"/>
        <v>13.5</v>
      </c>
      <c r="W13" s="31">
        <f t="shared" si="13"/>
        <v>0.22705314009661837</v>
      </c>
      <c r="AA13" s="1">
        <f t="shared" si="14"/>
        <v>0.22327672327672321</v>
      </c>
    </row>
    <row r="14" spans="2:27" ht="17" thickBot="1" x14ac:dyDescent="0.25">
      <c r="B14" s="33"/>
      <c r="C14" s="20">
        <v>14</v>
      </c>
      <c r="D14" s="12">
        <f t="shared" si="2"/>
        <v>2</v>
      </c>
      <c r="E14" s="12">
        <v>1</v>
      </c>
      <c r="F14" s="12">
        <v>0</v>
      </c>
      <c r="G14" s="13">
        <f t="shared" si="3"/>
        <v>0.875</v>
      </c>
      <c r="H14" s="13">
        <f t="shared" si="4"/>
        <v>0.14285714285714285</v>
      </c>
      <c r="I14" s="13">
        <f t="shared" si="5"/>
        <v>0.125</v>
      </c>
      <c r="J14" s="13">
        <f t="shared" si="6"/>
        <v>1</v>
      </c>
      <c r="K14" s="13">
        <f t="shared" si="7"/>
        <v>0.25</v>
      </c>
      <c r="L14" s="14">
        <f t="shared" si="8"/>
        <v>0.93333333333333335</v>
      </c>
      <c r="M14" s="14">
        <f t="shared" si="9"/>
        <v>7.6923076923076927E-2</v>
      </c>
      <c r="N14" s="14">
        <f t="shared" si="10"/>
        <v>6.6666666666666666E-2</v>
      </c>
      <c r="O14" s="14"/>
      <c r="P14" s="14"/>
      <c r="Q14" s="14">
        <f t="shared" si="0"/>
        <v>1</v>
      </c>
      <c r="R14" s="14"/>
      <c r="S14" s="14"/>
      <c r="T14" s="14">
        <f t="shared" si="1"/>
        <v>0.13846153846153847</v>
      </c>
      <c r="U14" s="28">
        <f t="shared" si="11"/>
        <v>0.19423076923076923</v>
      </c>
      <c r="V14" s="19">
        <f t="shared" si="12"/>
        <v>15.5</v>
      </c>
      <c r="W14" s="31">
        <f t="shared" si="13"/>
        <v>0.19713261648745528</v>
      </c>
      <c r="AA14" s="1">
        <f t="shared" si="14"/>
        <v>0.19423076923076921</v>
      </c>
    </row>
    <row r="15" spans="2:27" ht="17" thickBot="1" x14ac:dyDescent="0.25">
      <c r="B15" s="33"/>
      <c r="C15" s="20">
        <v>16</v>
      </c>
      <c r="D15" s="12">
        <f t="shared" si="2"/>
        <v>2</v>
      </c>
      <c r="E15" s="12">
        <v>1</v>
      </c>
      <c r="F15" s="12">
        <v>0</v>
      </c>
      <c r="G15" s="13">
        <f t="shared" si="3"/>
        <v>0.88888888888888884</v>
      </c>
      <c r="H15" s="13">
        <f t="shared" si="4"/>
        <v>0.125</v>
      </c>
      <c r="I15" s="13">
        <f t="shared" si="5"/>
        <v>0.1111111111111111</v>
      </c>
      <c r="J15" s="13">
        <f t="shared" si="6"/>
        <v>1</v>
      </c>
      <c r="K15" s="13">
        <f t="shared" si="7"/>
        <v>0.22222222222222221</v>
      </c>
      <c r="L15" s="14">
        <f t="shared" si="8"/>
        <v>0.94117647058823528</v>
      </c>
      <c r="M15" s="14">
        <f t="shared" si="9"/>
        <v>6.6666666666666666E-2</v>
      </c>
      <c r="N15" s="14">
        <f t="shared" si="10"/>
        <v>5.8823529411764705E-2</v>
      </c>
      <c r="O15" s="14"/>
      <c r="P15" s="14"/>
      <c r="Q15" s="14">
        <f t="shared" si="0"/>
        <v>1</v>
      </c>
      <c r="R15" s="14"/>
      <c r="S15" s="14"/>
      <c r="T15" s="14">
        <f t="shared" si="1"/>
        <v>0.12156862745098039</v>
      </c>
      <c r="U15" s="28">
        <f t="shared" si="11"/>
        <v>0.17189542483660131</v>
      </c>
      <c r="V15" s="19">
        <f t="shared" si="12"/>
        <v>17.5</v>
      </c>
      <c r="W15" s="31">
        <f t="shared" si="13"/>
        <v>0.17419354838709677</v>
      </c>
      <c r="AA15" s="1">
        <f t="shared" si="14"/>
        <v>0.17189542483660136</v>
      </c>
    </row>
    <row r="16" spans="2:27" ht="17" thickBot="1" x14ac:dyDescent="0.25">
      <c r="B16" s="33"/>
      <c r="C16" s="20">
        <v>18</v>
      </c>
      <c r="D16" s="12">
        <f t="shared" si="2"/>
        <v>2</v>
      </c>
      <c r="E16" s="12">
        <v>1</v>
      </c>
      <c r="F16" s="12">
        <v>0</v>
      </c>
      <c r="G16" s="13">
        <f t="shared" si="3"/>
        <v>0.9</v>
      </c>
      <c r="H16" s="13">
        <f t="shared" si="4"/>
        <v>0.1111111111111111</v>
      </c>
      <c r="I16" s="13">
        <f t="shared" si="5"/>
        <v>0.1</v>
      </c>
      <c r="J16" s="13">
        <f t="shared" si="6"/>
        <v>1</v>
      </c>
      <c r="K16" s="13">
        <f t="shared" si="7"/>
        <v>0.2</v>
      </c>
      <c r="L16" s="14">
        <f t="shared" si="8"/>
        <v>0.94736842105263153</v>
      </c>
      <c r="M16" s="14">
        <f t="shared" si="9"/>
        <v>5.8823529411764705E-2</v>
      </c>
      <c r="N16" s="14">
        <f t="shared" si="10"/>
        <v>5.2631578947368418E-2</v>
      </c>
      <c r="O16" s="14"/>
      <c r="P16" s="14"/>
      <c r="Q16" s="14">
        <f t="shared" si="0"/>
        <v>1</v>
      </c>
      <c r="R16" s="14"/>
      <c r="S16" s="14"/>
      <c r="T16" s="14">
        <f t="shared" si="1"/>
        <v>0.10835913312693499</v>
      </c>
      <c r="U16" s="28">
        <f t="shared" si="11"/>
        <v>0.15417956656346749</v>
      </c>
      <c r="V16" s="19">
        <f t="shared" si="12"/>
        <v>19.5</v>
      </c>
      <c r="W16" s="31">
        <f t="shared" si="13"/>
        <v>0.15604395604395604</v>
      </c>
      <c r="AA16" s="1">
        <f t="shared" si="14"/>
        <v>0.15417956656346749</v>
      </c>
    </row>
    <row r="17" spans="2:27" ht="17" thickBot="1" x14ac:dyDescent="0.25">
      <c r="B17" s="34"/>
      <c r="C17" s="21">
        <v>20</v>
      </c>
      <c r="D17" s="22">
        <f t="shared" si="2"/>
        <v>2</v>
      </c>
      <c r="E17" s="22">
        <v>1</v>
      </c>
      <c r="F17" s="22">
        <v>0</v>
      </c>
      <c r="G17" s="23">
        <f t="shared" si="3"/>
        <v>0.90909090909090906</v>
      </c>
      <c r="H17" s="23">
        <f t="shared" si="4"/>
        <v>0.1</v>
      </c>
      <c r="I17" s="23">
        <f t="shared" si="5"/>
        <v>9.0909090909090912E-2</v>
      </c>
      <c r="J17" s="23">
        <f t="shared" si="6"/>
        <v>1</v>
      </c>
      <c r="K17" s="23">
        <f t="shared" si="7"/>
        <v>0.18181818181818182</v>
      </c>
      <c r="L17" s="24">
        <f t="shared" si="8"/>
        <v>0.95238095238095233</v>
      </c>
      <c r="M17" s="24">
        <f t="shared" si="9"/>
        <v>5.2631578947368418E-2</v>
      </c>
      <c r="N17" s="24">
        <f t="shared" si="10"/>
        <v>4.7619047619047616E-2</v>
      </c>
      <c r="O17" s="24"/>
      <c r="P17" s="24"/>
      <c r="Q17" s="24">
        <f t="shared" si="0"/>
        <v>1</v>
      </c>
      <c r="R17" s="24"/>
      <c r="S17" s="24"/>
      <c r="T17" s="24">
        <f t="shared" si="1"/>
        <v>9.7744360902255634E-2</v>
      </c>
      <c r="U17" s="29">
        <f t="shared" si="11"/>
        <v>0.13978127136021873</v>
      </c>
      <c r="V17" s="19">
        <f t="shared" si="12"/>
        <v>21.5</v>
      </c>
      <c r="W17" s="31">
        <f t="shared" si="13"/>
        <v>0.14132379248658311</v>
      </c>
      <c r="AA17" s="1">
        <f t="shared" si="14"/>
        <v>0.13978127136021867</v>
      </c>
    </row>
    <row r="18" spans="2:27" ht="17" thickBot="1" x14ac:dyDescent="0.25">
      <c r="B18" s="32" t="s">
        <v>2</v>
      </c>
      <c r="C18" s="15">
        <v>2</v>
      </c>
      <c r="D18" s="16">
        <f t="shared" si="2"/>
        <v>2</v>
      </c>
      <c r="E18" s="16">
        <v>1</v>
      </c>
      <c r="F18" s="16">
        <v>1</v>
      </c>
      <c r="G18" s="17">
        <f t="shared" si="3"/>
        <v>0.5</v>
      </c>
      <c r="H18" s="17">
        <f t="shared" si="4"/>
        <v>1</v>
      </c>
      <c r="I18" s="17">
        <f t="shared" si="5"/>
        <v>0.5</v>
      </c>
      <c r="J18" s="17">
        <f t="shared" si="6"/>
        <v>1</v>
      </c>
      <c r="K18" s="17">
        <f t="shared" si="7"/>
        <v>1</v>
      </c>
      <c r="L18" s="18">
        <f t="shared" si="8"/>
        <v>0.5</v>
      </c>
      <c r="M18" s="18">
        <f t="shared" si="9"/>
        <v>1</v>
      </c>
      <c r="N18" s="18">
        <f t="shared" si="10"/>
        <v>0.5</v>
      </c>
      <c r="O18" s="18"/>
      <c r="P18" s="18"/>
      <c r="Q18" s="18">
        <f>C18/(SUM(C18,E18,F18-2))</f>
        <v>1</v>
      </c>
      <c r="R18" s="18"/>
      <c r="S18" s="18"/>
      <c r="T18" s="18">
        <f t="shared" si="1"/>
        <v>1</v>
      </c>
      <c r="U18" s="27">
        <f t="shared" si="11"/>
        <v>1</v>
      </c>
      <c r="V18" s="19">
        <f t="shared" si="12"/>
        <v>4</v>
      </c>
      <c r="W18" s="30">
        <f t="shared" si="13"/>
        <v>1</v>
      </c>
      <c r="AA18" s="1">
        <f t="shared" si="14"/>
        <v>1</v>
      </c>
    </row>
    <row r="19" spans="2:27" ht="17" thickBot="1" x14ac:dyDescent="0.25">
      <c r="B19" s="33"/>
      <c r="C19" s="20">
        <v>4</v>
      </c>
      <c r="D19" s="12">
        <f t="shared" si="2"/>
        <v>2</v>
      </c>
      <c r="E19" s="12">
        <v>1</v>
      </c>
      <c r="F19" s="12">
        <v>1</v>
      </c>
      <c r="G19" s="13">
        <f t="shared" ref="G19:G27" si="15">C19/SUM(C19,D19)</f>
        <v>0.66666666666666663</v>
      </c>
      <c r="H19" s="13">
        <f t="shared" ref="H19:H27" si="16">D19/(SUM(C19-2,D19))</f>
        <v>0.5</v>
      </c>
      <c r="I19" s="13">
        <f t="shared" ref="I19:I27" si="17">D19/SUM(C19,D19)</f>
        <v>0.33333333333333331</v>
      </c>
      <c r="J19" s="13">
        <f t="shared" ref="J19:J27" si="18">C19/(SUM(C19,D19-2))</f>
        <v>1</v>
      </c>
      <c r="K19" s="13">
        <f t="shared" ref="K19:K27" si="19">G19*H19+I19*J19</f>
        <v>0.66666666666666663</v>
      </c>
      <c r="L19" s="14">
        <f t="shared" ref="L19:L27" si="20">C19/SUM(C19,E19,F19)</f>
        <v>0.66666666666666663</v>
      </c>
      <c r="M19" s="14">
        <f t="shared" ref="M19:M27" si="21">SUM(E19,F19)/(SUM(C19,E19,F19-2))</f>
        <v>0.5</v>
      </c>
      <c r="N19" s="14">
        <f t="shared" ref="N19:N27" si="22">SUM(E19,F19)/SUM(C19,E19,F19)</f>
        <v>0.33333333333333331</v>
      </c>
      <c r="O19" s="14"/>
      <c r="P19" s="14"/>
      <c r="Q19" s="14">
        <f t="shared" ref="Q19:Q27" si="23">C19/(SUM(C19,E19,F19-2))</f>
        <v>1</v>
      </c>
      <c r="R19" s="14"/>
      <c r="S19" s="14"/>
      <c r="T19" s="14">
        <f t="shared" ref="T19:T27" si="24">L19*M19+N19*Q19</f>
        <v>0.66666666666666663</v>
      </c>
      <c r="U19" s="28">
        <f t="shared" si="11"/>
        <v>0.66666666666666663</v>
      </c>
      <c r="V19" s="19">
        <f t="shared" si="12"/>
        <v>6</v>
      </c>
      <c r="W19" s="30">
        <f t="shared" si="13"/>
        <v>0.66666666666666674</v>
      </c>
      <c r="AA19" s="1">
        <f t="shared" si="14"/>
        <v>0.66666666666666674</v>
      </c>
    </row>
    <row r="20" spans="2:27" ht="17" thickBot="1" x14ac:dyDescent="0.25">
      <c r="B20" s="33"/>
      <c r="C20" s="20">
        <v>6</v>
      </c>
      <c r="D20" s="12">
        <f t="shared" si="2"/>
        <v>2</v>
      </c>
      <c r="E20" s="12">
        <v>1</v>
      </c>
      <c r="F20" s="12">
        <v>1</v>
      </c>
      <c r="G20" s="13">
        <f t="shared" si="15"/>
        <v>0.75</v>
      </c>
      <c r="H20" s="13">
        <f t="shared" si="16"/>
        <v>0.33333333333333331</v>
      </c>
      <c r="I20" s="13">
        <f t="shared" si="17"/>
        <v>0.25</v>
      </c>
      <c r="J20" s="13">
        <f t="shared" si="18"/>
        <v>1</v>
      </c>
      <c r="K20" s="13">
        <f t="shared" si="19"/>
        <v>0.5</v>
      </c>
      <c r="L20" s="14">
        <f t="shared" si="20"/>
        <v>0.75</v>
      </c>
      <c r="M20" s="14">
        <f t="shared" si="21"/>
        <v>0.33333333333333331</v>
      </c>
      <c r="N20" s="14">
        <f t="shared" si="22"/>
        <v>0.25</v>
      </c>
      <c r="O20" s="14"/>
      <c r="P20" s="14"/>
      <c r="Q20" s="14">
        <f t="shared" si="23"/>
        <v>1</v>
      </c>
      <c r="R20" s="14"/>
      <c r="S20" s="14"/>
      <c r="T20" s="14">
        <f t="shared" si="24"/>
        <v>0.5</v>
      </c>
      <c r="U20" s="28">
        <f t="shared" si="11"/>
        <v>0.5</v>
      </c>
      <c r="V20" s="19">
        <f t="shared" si="12"/>
        <v>8</v>
      </c>
      <c r="W20" s="30">
        <f t="shared" si="13"/>
        <v>0.5</v>
      </c>
      <c r="AA20" s="1">
        <f t="shared" si="14"/>
        <v>0.5</v>
      </c>
    </row>
    <row r="21" spans="2:27" ht="17" thickBot="1" x14ac:dyDescent="0.25">
      <c r="B21" s="33"/>
      <c r="C21" s="20">
        <v>8</v>
      </c>
      <c r="D21" s="12">
        <f t="shared" si="2"/>
        <v>2</v>
      </c>
      <c r="E21" s="12">
        <v>1</v>
      </c>
      <c r="F21" s="12">
        <v>1</v>
      </c>
      <c r="G21" s="13">
        <f t="shared" si="15"/>
        <v>0.8</v>
      </c>
      <c r="H21" s="13">
        <f t="shared" si="16"/>
        <v>0.25</v>
      </c>
      <c r="I21" s="13">
        <f t="shared" si="17"/>
        <v>0.2</v>
      </c>
      <c r="J21" s="13">
        <f t="shared" si="18"/>
        <v>1</v>
      </c>
      <c r="K21" s="13">
        <f t="shared" si="19"/>
        <v>0.4</v>
      </c>
      <c r="L21" s="14">
        <f t="shared" si="20"/>
        <v>0.8</v>
      </c>
      <c r="M21" s="14">
        <f t="shared" si="21"/>
        <v>0.25</v>
      </c>
      <c r="N21" s="14">
        <f t="shared" si="22"/>
        <v>0.2</v>
      </c>
      <c r="O21" s="14"/>
      <c r="P21" s="14"/>
      <c r="Q21" s="14">
        <f t="shared" si="23"/>
        <v>1</v>
      </c>
      <c r="R21" s="14"/>
      <c r="S21" s="14"/>
      <c r="T21" s="14">
        <f t="shared" si="24"/>
        <v>0.4</v>
      </c>
      <c r="U21" s="28">
        <f t="shared" si="11"/>
        <v>0.4</v>
      </c>
      <c r="V21" s="19">
        <f t="shared" si="12"/>
        <v>10</v>
      </c>
      <c r="W21" s="30">
        <f t="shared" si="13"/>
        <v>0.39999999999999991</v>
      </c>
      <c r="AA21" s="1">
        <f t="shared" si="14"/>
        <v>0.39999999999999997</v>
      </c>
    </row>
    <row r="22" spans="2:27" ht="17" thickBot="1" x14ac:dyDescent="0.25">
      <c r="B22" s="33"/>
      <c r="C22" s="20">
        <v>10</v>
      </c>
      <c r="D22" s="12">
        <f t="shared" si="2"/>
        <v>2</v>
      </c>
      <c r="E22" s="12">
        <v>1</v>
      </c>
      <c r="F22" s="12">
        <v>1</v>
      </c>
      <c r="G22" s="13">
        <f t="shared" si="15"/>
        <v>0.83333333333333337</v>
      </c>
      <c r="H22" s="13">
        <f t="shared" si="16"/>
        <v>0.2</v>
      </c>
      <c r="I22" s="13">
        <f t="shared" si="17"/>
        <v>0.16666666666666666</v>
      </c>
      <c r="J22" s="13">
        <f t="shared" si="18"/>
        <v>1</v>
      </c>
      <c r="K22" s="13">
        <f t="shared" si="19"/>
        <v>0.33333333333333337</v>
      </c>
      <c r="L22" s="14">
        <f t="shared" si="20"/>
        <v>0.83333333333333337</v>
      </c>
      <c r="M22" s="14">
        <f t="shared" si="21"/>
        <v>0.2</v>
      </c>
      <c r="N22" s="14">
        <f t="shared" si="22"/>
        <v>0.16666666666666666</v>
      </c>
      <c r="O22" s="14"/>
      <c r="P22" s="14"/>
      <c r="Q22" s="14">
        <f t="shared" si="23"/>
        <v>1</v>
      </c>
      <c r="R22" s="14"/>
      <c r="S22" s="14"/>
      <c r="T22" s="14">
        <f t="shared" si="24"/>
        <v>0.33333333333333337</v>
      </c>
      <c r="U22" s="28">
        <f t="shared" si="11"/>
        <v>0.33333333333333337</v>
      </c>
      <c r="V22" s="19">
        <f t="shared" si="12"/>
        <v>12</v>
      </c>
      <c r="W22" s="30">
        <f t="shared" si="13"/>
        <v>0.33333333333333326</v>
      </c>
      <c r="AA22" s="1">
        <f t="shared" si="14"/>
        <v>0.33333333333333343</v>
      </c>
    </row>
    <row r="23" spans="2:27" ht="17" thickBot="1" x14ac:dyDescent="0.25">
      <c r="B23" s="33"/>
      <c r="C23" s="20">
        <v>12</v>
      </c>
      <c r="D23" s="12">
        <f t="shared" si="2"/>
        <v>2</v>
      </c>
      <c r="E23" s="12">
        <v>1</v>
      </c>
      <c r="F23" s="12">
        <v>1</v>
      </c>
      <c r="G23" s="13">
        <f t="shared" si="15"/>
        <v>0.8571428571428571</v>
      </c>
      <c r="H23" s="13">
        <f t="shared" si="16"/>
        <v>0.16666666666666666</v>
      </c>
      <c r="I23" s="13">
        <f t="shared" si="17"/>
        <v>0.14285714285714285</v>
      </c>
      <c r="J23" s="13">
        <f t="shared" si="18"/>
        <v>1</v>
      </c>
      <c r="K23" s="13">
        <f t="shared" si="19"/>
        <v>0.2857142857142857</v>
      </c>
      <c r="L23" s="14">
        <f t="shared" si="20"/>
        <v>0.8571428571428571</v>
      </c>
      <c r="M23" s="14">
        <f t="shared" si="21"/>
        <v>0.16666666666666666</v>
      </c>
      <c r="N23" s="14">
        <f t="shared" si="22"/>
        <v>0.14285714285714285</v>
      </c>
      <c r="O23" s="14"/>
      <c r="P23" s="14"/>
      <c r="Q23" s="14">
        <f t="shared" si="23"/>
        <v>1</v>
      </c>
      <c r="R23" s="14"/>
      <c r="S23" s="14"/>
      <c r="T23" s="14">
        <f t="shared" si="24"/>
        <v>0.2857142857142857</v>
      </c>
      <c r="U23" s="28">
        <f t="shared" si="11"/>
        <v>0.2857142857142857</v>
      </c>
      <c r="V23" s="19">
        <f t="shared" si="12"/>
        <v>14</v>
      </c>
      <c r="W23" s="30">
        <f t="shared" si="13"/>
        <v>0.2857142857142857</v>
      </c>
      <c r="AA23" s="1">
        <f t="shared" si="14"/>
        <v>0.28571428571428564</v>
      </c>
    </row>
    <row r="24" spans="2:27" ht="17" thickBot="1" x14ac:dyDescent="0.25">
      <c r="B24" s="33"/>
      <c r="C24" s="20">
        <v>14</v>
      </c>
      <c r="D24" s="12">
        <v>2</v>
      </c>
      <c r="E24" s="12">
        <v>1</v>
      </c>
      <c r="F24" s="12">
        <v>1</v>
      </c>
      <c r="G24" s="13">
        <f t="shared" si="15"/>
        <v>0.875</v>
      </c>
      <c r="H24" s="13">
        <f t="shared" si="16"/>
        <v>0.14285714285714285</v>
      </c>
      <c r="I24" s="13">
        <f t="shared" si="17"/>
        <v>0.125</v>
      </c>
      <c r="J24" s="13">
        <f t="shared" si="18"/>
        <v>1</v>
      </c>
      <c r="K24" s="13">
        <f t="shared" si="19"/>
        <v>0.25</v>
      </c>
      <c r="L24" s="14">
        <f t="shared" si="20"/>
        <v>0.875</v>
      </c>
      <c r="M24" s="14">
        <f t="shared" si="21"/>
        <v>0.14285714285714285</v>
      </c>
      <c r="N24" s="14">
        <f t="shared" si="22"/>
        <v>0.125</v>
      </c>
      <c r="O24" s="14"/>
      <c r="P24" s="14"/>
      <c r="Q24" s="14">
        <f t="shared" si="23"/>
        <v>1</v>
      </c>
      <c r="R24" s="14"/>
      <c r="S24" s="14"/>
      <c r="T24" s="14">
        <f t="shared" si="24"/>
        <v>0.25</v>
      </c>
      <c r="U24" s="28">
        <f t="shared" si="11"/>
        <v>0.25</v>
      </c>
      <c r="V24" s="19">
        <f t="shared" si="12"/>
        <v>16</v>
      </c>
      <c r="W24" s="30">
        <f t="shared" si="13"/>
        <v>0.25</v>
      </c>
      <c r="AA24" s="1">
        <f t="shared" si="14"/>
        <v>0.25</v>
      </c>
    </row>
    <row r="25" spans="2:27" ht="17" thickBot="1" x14ac:dyDescent="0.25">
      <c r="B25" s="33"/>
      <c r="C25" s="20">
        <v>16</v>
      </c>
      <c r="D25" s="12">
        <v>2</v>
      </c>
      <c r="E25" s="12">
        <v>1</v>
      </c>
      <c r="F25" s="12">
        <v>1</v>
      </c>
      <c r="G25" s="13">
        <f t="shared" si="15"/>
        <v>0.88888888888888884</v>
      </c>
      <c r="H25" s="13">
        <f t="shared" si="16"/>
        <v>0.125</v>
      </c>
      <c r="I25" s="13">
        <f t="shared" si="17"/>
        <v>0.1111111111111111</v>
      </c>
      <c r="J25" s="13">
        <f t="shared" si="18"/>
        <v>1</v>
      </c>
      <c r="K25" s="13">
        <f t="shared" si="19"/>
        <v>0.22222222222222221</v>
      </c>
      <c r="L25" s="14">
        <f t="shared" si="20"/>
        <v>0.88888888888888884</v>
      </c>
      <c r="M25" s="14">
        <f t="shared" si="21"/>
        <v>0.125</v>
      </c>
      <c r="N25" s="14">
        <f t="shared" si="22"/>
        <v>0.1111111111111111</v>
      </c>
      <c r="O25" s="14"/>
      <c r="P25" s="14"/>
      <c r="Q25" s="14">
        <f t="shared" si="23"/>
        <v>1</v>
      </c>
      <c r="R25" s="14"/>
      <c r="S25" s="14"/>
      <c r="T25" s="14">
        <f t="shared" si="24"/>
        <v>0.22222222222222221</v>
      </c>
      <c r="U25" s="28">
        <f t="shared" si="11"/>
        <v>0.22222222222222221</v>
      </c>
      <c r="V25" s="19">
        <f t="shared" si="12"/>
        <v>18</v>
      </c>
      <c r="W25" s="30">
        <f t="shared" si="13"/>
        <v>0.22222222222222232</v>
      </c>
      <c r="AA25" s="1">
        <f t="shared" si="14"/>
        <v>0.22222222222222227</v>
      </c>
    </row>
    <row r="26" spans="2:27" ht="17" thickBot="1" x14ac:dyDescent="0.25">
      <c r="B26" s="33"/>
      <c r="C26" s="20">
        <v>18</v>
      </c>
      <c r="D26" s="12">
        <v>2</v>
      </c>
      <c r="E26" s="12">
        <v>1</v>
      </c>
      <c r="F26" s="12">
        <v>1</v>
      </c>
      <c r="G26" s="13">
        <f t="shared" si="15"/>
        <v>0.9</v>
      </c>
      <c r="H26" s="13">
        <f t="shared" si="16"/>
        <v>0.1111111111111111</v>
      </c>
      <c r="I26" s="13">
        <f t="shared" si="17"/>
        <v>0.1</v>
      </c>
      <c r="J26" s="13">
        <f t="shared" si="18"/>
        <v>1</v>
      </c>
      <c r="K26" s="13">
        <f t="shared" si="19"/>
        <v>0.2</v>
      </c>
      <c r="L26" s="14">
        <f t="shared" si="20"/>
        <v>0.9</v>
      </c>
      <c r="M26" s="14">
        <f t="shared" si="21"/>
        <v>0.1111111111111111</v>
      </c>
      <c r="N26" s="14">
        <f t="shared" si="22"/>
        <v>0.1</v>
      </c>
      <c r="O26" s="14"/>
      <c r="P26" s="14"/>
      <c r="Q26" s="14">
        <f t="shared" si="23"/>
        <v>1</v>
      </c>
      <c r="R26" s="14"/>
      <c r="S26" s="14"/>
      <c r="T26" s="14">
        <f t="shared" si="24"/>
        <v>0.2</v>
      </c>
      <c r="U26" s="28">
        <f t="shared" si="11"/>
        <v>0.2</v>
      </c>
      <c r="V26" s="19">
        <f t="shared" si="12"/>
        <v>20</v>
      </c>
      <c r="W26" s="30">
        <f t="shared" si="13"/>
        <v>0.20000000000000007</v>
      </c>
      <c r="AA26" s="1">
        <f t="shared" si="14"/>
        <v>0.19999999999999996</v>
      </c>
    </row>
    <row r="27" spans="2:27" ht="17" thickBot="1" x14ac:dyDescent="0.25">
      <c r="B27" s="34"/>
      <c r="C27" s="21">
        <v>20</v>
      </c>
      <c r="D27" s="22">
        <v>2</v>
      </c>
      <c r="E27" s="22">
        <v>1</v>
      </c>
      <c r="F27" s="22">
        <v>1</v>
      </c>
      <c r="G27" s="23">
        <f t="shared" si="15"/>
        <v>0.90909090909090906</v>
      </c>
      <c r="H27" s="23">
        <f t="shared" si="16"/>
        <v>0.1</v>
      </c>
      <c r="I27" s="23">
        <f t="shared" si="17"/>
        <v>9.0909090909090912E-2</v>
      </c>
      <c r="J27" s="23">
        <f t="shared" si="18"/>
        <v>1</v>
      </c>
      <c r="K27" s="23">
        <f t="shared" si="19"/>
        <v>0.18181818181818182</v>
      </c>
      <c r="L27" s="24">
        <f t="shared" si="20"/>
        <v>0.90909090909090906</v>
      </c>
      <c r="M27" s="24">
        <f t="shared" si="21"/>
        <v>0.1</v>
      </c>
      <c r="N27" s="24">
        <f t="shared" si="22"/>
        <v>9.0909090909090912E-2</v>
      </c>
      <c r="O27" s="24"/>
      <c r="P27" s="24"/>
      <c r="Q27" s="24">
        <f t="shared" si="23"/>
        <v>1</v>
      </c>
      <c r="R27" s="24"/>
      <c r="S27" s="24"/>
      <c r="T27" s="24">
        <f t="shared" si="24"/>
        <v>0.18181818181818182</v>
      </c>
      <c r="U27" s="29">
        <f t="shared" si="11"/>
        <v>0.18181818181818182</v>
      </c>
      <c r="V27" s="19">
        <f t="shared" si="12"/>
        <v>22</v>
      </c>
      <c r="W27" s="30">
        <f t="shared" si="13"/>
        <v>0.18181818181818188</v>
      </c>
      <c r="AA27" s="1">
        <f t="shared" si="14"/>
        <v>0.18181818181818171</v>
      </c>
    </row>
    <row r="28" spans="2:27" ht="17" thickBot="1" x14ac:dyDescent="0.25">
      <c r="B28" s="32" t="s">
        <v>3</v>
      </c>
      <c r="C28" s="15">
        <v>2</v>
      </c>
      <c r="D28" s="16">
        <f t="shared" si="2"/>
        <v>2</v>
      </c>
      <c r="E28" s="16">
        <v>1</v>
      </c>
      <c r="F28" s="16">
        <v>2</v>
      </c>
      <c r="G28" s="17">
        <f>C28/SUM(C28,D28)</f>
        <v>0.5</v>
      </c>
      <c r="H28" s="17">
        <f>D28/(SUM(C28-2,D28))</f>
        <v>1</v>
      </c>
      <c r="I28" s="17">
        <f t="shared" si="5"/>
        <v>0.5</v>
      </c>
      <c r="J28" s="17">
        <f t="shared" si="6"/>
        <v>1</v>
      </c>
      <c r="K28" s="17">
        <f t="shared" si="7"/>
        <v>1</v>
      </c>
      <c r="L28" s="18">
        <f>C28/SUM(C28,E28,F28)</f>
        <v>0.4</v>
      </c>
      <c r="M28" s="18">
        <f t="shared" si="9"/>
        <v>1</v>
      </c>
      <c r="N28" s="18"/>
      <c r="O28" s="18">
        <f>E28/SUM(C28,E28,F28)</f>
        <v>0.2</v>
      </c>
      <c r="P28" s="18">
        <f>F28/SUM(C28,E28,F28)</f>
        <v>0.4</v>
      </c>
      <c r="Q28" s="18"/>
      <c r="R28" s="18">
        <f>C28/SUM(C28,E28,F28-3)</f>
        <v>1</v>
      </c>
      <c r="S28" s="18">
        <f>SUM(C28/(SUM(C28,E28,F28-2)))</f>
        <v>0.66666666666666663</v>
      </c>
      <c r="T28" s="18">
        <f>L28*M28+O28*R28+P28*S28</f>
        <v>0.8666666666666667</v>
      </c>
      <c r="U28" s="27">
        <f>AVERAGE(K28,T28)</f>
        <v>0.93333333333333335</v>
      </c>
      <c r="V28" s="19">
        <f t="shared" si="12"/>
        <v>4.5</v>
      </c>
      <c r="W28" s="31">
        <f t="shared" si="13"/>
        <v>1</v>
      </c>
      <c r="AA28" s="1">
        <f t="shared" si="14"/>
        <v>0.93333333333333335</v>
      </c>
    </row>
    <row r="29" spans="2:27" ht="17" thickBot="1" x14ac:dyDescent="0.25">
      <c r="B29" s="33"/>
      <c r="C29" s="20">
        <v>4</v>
      </c>
      <c r="D29" s="12">
        <f t="shared" si="2"/>
        <v>2</v>
      </c>
      <c r="E29" s="12">
        <v>1</v>
      </c>
      <c r="F29" s="12">
        <v>2</v>
      </c>
      <c r="G29" s="13">
        <f t="shared" ref="G29:G37" si="25">C29/SUM(C29,D29)</f>
        <v>0.66666666666666663</v>
      </c>
      <c r="H29" s="13">
        <f t="shared" ref="H29:H37" si="26">D29/(SUM(C29-2,D29))</f>
        <v>0.5</v>
      </c>
      <c r="I29" s="13">
        <f t="shared" ref="I29:I37" si="27">D29/SUM(C29,D29)</f>
        <v>0.33333333333333331</v>
      </c>
      <c r="J29" s="13">
        <f t="shared" ref="J29:J37" si="28">C29/(SUM(C29,D29-2))</f>
        <v>1</v>
      </c>
      <c r="K29" s="13">
        <f t="shared" ref="K29:K37" si="29">G29*H29+I29*J29</f>
        <v>0.66666666666666663</v>
      </c>
      <c r="L29" s="14">
        <f t="shared" ref="L29:L37" si="30">C29/SUM(C29,E29,F29)</f>
        <v>0.5714285714285714</v>
      </c>
      <c r="M29" s="14">
        <f t="shared" ref="M29:M37" si="31">SUM(E29,F29)/(SUM(C29,E29,F29-2))</f>
        <v>0.6</v>
      </c>
      <c r="N29" s="14"/>
      <c r="O29" s="14">
        <f t="shared" ref="O29:O37" si="32">E29/SUM(C29,E29,F29)</f>
        <v>0.14285714285714285</v>
      </c>
      <c r="P29" s="14">
        <f t="shared" ref="P29:P37" si="33">F29/SUM(C29,E29,F29)</f>
        <v>0.2857142857142857</v>
      </c>
      <c r="Q29" s="14"/>
      <c r="R29" s="14">
        <f t="shared" ref="R29:R37" si="34">C29/SUM(C29,E29,F29-3)</f>
        <v>1</v>
      </c>
      <c r="S29" s="14">
        <f t="shared" ref="S29:S37" si="35">SUM(C29/(SUM(C29,E29,F29-2)))</f>
        <v>0.8</v>
      </c>
      <c r="T29" s="14">
        <f t="shared" ref="T29:T47" si="36">L29*M29+O29*R29+P29*S29</f>
        <v>0.71428571428571419</v>
      </c>
      <c r="U29" s="28">
        <f t="shared" si="11"/>
        <v>0.69047619047619047</v>
      </c>
      <c r="V29" s="19">
        <f t="shared" si="12"/>
        <v>6.5</v>
      </c>
      <c r="W29" s="31">
        <f t="shared" si="13"/>
        <v>0.72649572649572647</v>
      </c>
      <c r="AA29" s="1">
        <f t="shared" si="14"/>
        <v>0.69047619047619047</v>
      </c>
    </row>
    <row r="30" spans="2:27" ht="17" thickBot="1" x14ac:dyDescent="0.25">
      <c r="B30" s="33"/>
      <c r="C30" s="20">
        <v>6</v>
      </c>
      <c r="D30" s="12">
        <f t="shared" si="2"/>
        <v>2</v>
      </c>
      <c r="E30" s="12">
        <v>1</v>
      </c>
      <c r="F30" s="12">
        <v>2</v>
      </c>
      <c r="G30" s="13">
        <f t="shared" si="25"/>
        <v>0.75</v>
      </c>
      <c r="H30" s="13">
        <f t="shared" si="26"/>
        <v>0.33333333333333331</v>
      </c>
      <c r="I30" s="13">
        <f t="shared" si="27"/>
        <v>0.25</v>
      </c>
      <c r="J30" s="13">
        <f t="shared" si="28"/>
        <v>1</v>
      </c>
      <c r="K30" s="13">
        <f t="shared" si="29"/>
        <v>0.5</v>
      </c>
      <c r="L30" s="14">
        <f t="shared" si="30"/>
        <v>0.66666666666666663</v>
      </c>
      <c r="M30" s="14">
        <f t="shared" si="31"/>
        <v>0.42857142857142855</v>
      </c>
      <c r="N30" s="14"/>
      <c r="O30" s="14">
        <f t="shared" si="32"/>
        <v>0.1111111111111111</v>
      </c>
      <c r="P30" s="14">
        <f t="shared" si="33"/>
        <v>0.22222222222222221</v>
      </c>
      <c r="Q30" s="14"/>
      <c r="R30" s="14">
        <f t="shared" si="34"/>
        <v>1</v>
      </c>
      <c r="S30" s="14">
        <f t="shared" si="35"/>
        <v>0.8571428571428571</v>
      </c>
      <c r="T30" s="14">
        <f t="shared" si="36"/>
        <v>0.58730158730158721</v>
      </c>
      <c r="U30" s="28">
        <f t="shared" si="11"/>
        <v>0.54365079365079361</v>
      </c>
      <c r="V30" s="19">
        <f t="shared" si="12"/>
        <v>8.5</v>
      </c>
      <c r="W30" s="31">
        <f t="shared" si="13"/>
        <v>0.56561085972850678</v>
      </c>
      <c r="AA30" s="1">
        <f t="shared" si="14"/>
        <v>0.54365079365079372</v>
      </c>
    </row>
    <row r="31" spans="2:27" ht="17" thickBot="1" x14ac:dyDescent="0.25">
      <c r="B31" s="33"/>
      <c r="C31" s="20">
        <v>8</v>
      </c>
      <c r="D31" s="12">
        <f t="shared" si="2"/>
        <v>2</v>
      </c>
      <c r="E31" s="12">
        <v>1</v>
      </c>
      <c r="F31" s="12">
        <v>2</v>
      </c>
      <c r="G31" s="13">
        <f t="shared" si="25"/>
        <v>0.8</v>
      </c>
      <c r="H31" s="13">
        <f t="shared" si="26"/>
        <v>0.25</v>
      </c>
      <c r="I31" s="13">
        <f t="shared" si="27"/>
        <v>0.2</v>
      </c>
      <c r="J31" s="13">
        <f t="shared" si="28"/>
        <v>1</v>
      </c>
      <c r="K31" s="13">
        <f t="shared" si="29"/>
        <v>0.4</v>
      </c>
      <c r="L31" s="14">
        <f t="shared" si="30"/>
        <v>0.72727272727272729</v>
      </c>
      <c r="M31" s="14">
        <f t="shared" si="31"/>
        <v>0.33333333333333331</v>
      </c>
      <c r="N31" s="14"/>
      <c r="O31" s="14">
        <f t="shared" si="32"/>
        <v>9.0909090909090912E-2</v>
      </c>
      <c r="P31" s="14">
        <f t="shared" si="33"/>
        <v>0.18181818181818182</v>
      </c>
      <c r="Q31" s="14"/>
      <c r="R31" s="14">
        <f t="shared" si="34"/>
        <v>1</v>
      </c>
      <c r="S31" s="14">
        <f t="shared" si="35"/>
        <v>0.88888888888888884</v>
      </c>
      <c r="T31" s="14">
        <f t="shared" si="36"/>
        <v>0.49494949494949497</v>
      </c>
      <c r="U31" s="28">
        <f t="shared" si="11"/>
        <v>0.44747474747474747</v>
      </c>
      <c r="V31" s="19">
        <f t="shared" si="12"/>
        <v>10.5</v>
      </c>
      <c r="W31" s="31">
        <f t="shared" si="13"/>
        <v>0.46218487394957986</v>
      </c>
      <c r="AA31" s="1">
        <f t="shared" si="14"/>
        <v>0.44747474747474741</v>
      </c>
    </row>
    <row r="32" spans="2:27" ht="17" thickBot="1" x14ac:dyDescent="0.25">
      <c r="B32" s="33"/>
      <c r="C32" s="20">
        <v>10</v>
      </c>
      <c r="D32" s="12">
        <f t="shared" si="2"/>
        <v>2</v>
      </c>
      <c r="E32" s="12">
        <v>1</v>
      </c>
      <c r="F32" s="12">
        <v>2</v>
      </c>
      <c r="G32" s="13">
        <f t="shared" si="25"/>
        <v>0.83333333333333337</v>
      </c>
      <c r="H32" s="13">
        <f t="shared" si="26"/>
        <v>0.2</v>
      </c>
      <c r="I32" s="13">
        <f t="shared" si="27"/>
        <v>0.16666666666666666</v>
      </c>
      <c r="J32" s="13">
        <f t="shared" si="28"/>
        <v>1</v>
      </c>
      <c r="K32" s="13">
        <f t="shared" si="29"/>
        <v>0.33333333333333337</v>
      </c>
      <c r="L32" s="14">
        <f t="shared" si="30"/>
        <v>0.76923076923076927</v>
      </c>
      <c r="M32" s="14">
        <f t="shared" si="31"/>
        <v>0.27272727272727271</v>
      </c>
      <c r="N32" s="14"/>
      <c r="O32" s="14">
        <f t="shared" si="32"/>
        <v>7.6923076923076927E-2</v>
      </c>
      <c r="P32" s="14">
        <f t="shared" si="33"/>
        <v>0.15384615384615385</v>
      </c>
      <c r="Q32" s="14"/>
      <c r="R32" s="14">
        <f t="shared" si="34"/>
        <v>1</v>
      </c>
      <c r="S32" s="14">
        <f t="shared" si="35"/>
        <v>0.90909090909090906</v>
      </c>
      <c r="T32" s="14">
        <f t="shared" si="36"/>
        <v>0.42657342657342656</v>
      </c>
      <c r="U32" s="28">
        <f t="shared" si="11"/>
        <v>0.37995337995337997</v>
      </c>
      <c r="V32" s="19">
        <f t="shared" si="12"/>
        <v>12.5</v>
      </c>
      <c r="W32" s="31">
        <f t="shared" si="13"/>
        <v>0.39047619047619042</v>
      </c>
      <c r="AA32" s="1">
        <f t="shared" si="14"/>
        <v>0.37995337995338002</v>
      </c>
    </row>
    <row r="33" spans="2:27" ht="17" thickBot="1" x14ac:dyDescent="0.25">
      <c r="B33" s="33"/>
      <c r="C33" s="20">
        <v>12</v>
      </c>
      <c r="D33" s="12">
        <f t="shared" si="2"/>
        <v>2</v>
      </c>
      <c r="E33" s="12">
        <v>1</v>
      </c>
      <c r="F33" s="12">
        <v>2</v>
      </c>
      <c r="G33" s="13">
        <f t="shared" si="25"/>
        <v>0.8571428571428571</v>
      </c>
      <c r="H33" s="13">
        <f t="shared" si="26"/>
        <v>0.16666666666666666</v>
      </c>
      <c r="I33" s="13">
        <f t="shared" si="27"/>
        <v>0.14285714285714285</v>
      </c>
      <c r="J33" s="13">
        <f t="shared" si="28"/>
        <v>1</v>
      </c>
      <c r="K33" s="13">
        <f t="shared" si="29"/>
        <v>0.2857142857142857</v>
      </c>
      <c r="L33" s="14">
        <f t="shared" si="30"/>
        <v>0.8</v>
      </c>
      <c r="M33" s="14">
        <f t="shared" si="31"/>
        <v>0.23076923076923078</v>
      </c>
      <c r="N33" s="14"/>
      <c r="O33" s="14">
        <f t="shared" si="32"/>
        <v>6.6666666666666666E-2</v>
      </c>
      <c r="P33" s="14">
        <f t="shared" si="33"/>
        <v>0.13333333333333333</v>
      </c>
      <c r="Q33" s="14"/>
      <c r="R33" s="14">
        <f t="shared" si="34"/>
        <v>1</v>
      </c>
      <c r="S33" s="14">
        <f t="shared" si="35"/>
        <v>0.92307692307692313</v>
      </c>
      <c r="T33" s="14">
        <f t="shared" si="36"/>
        <v>0.37435897435897436</v>
      </c>
      <c r="U33" s="28">
        <f t="shared" si="11"/>
        <v>0.33003663003663003</v>
      </c>
      <c r="V33" s="19">
        <f t="shared" si="12"/>
        <v>14.5</v>
      </c>
      <c r="W33" s="31">
        <f t="shared" si="13"/>
        <v>0.33793103448275863</v>
      </c>
      <c r="AA33" s="1">
        <f t="shared" si="14"/>
        <v>0.33003663003662997</v>
      </c>
    </row>
    <row r="34" spans="2:27" ht="17" thickBot="1" x14ac:dyDescent="0.25">
      <c r="B34" s="33"/>
      <c r="C34" s="20">
        <v>14</v>
      </c>
      <c r="D34" s="12">
        <f t="shared" si="2"/>
        <v>2</v>
      </c>
      <c r="E34" s="12">
        <v>1</v>
      </c>
      <c r="F34" s="12">
        <v>2</v>
      </c>
      <c r="G34" s="13">
        <f t="shared" si="25"/>
        <v>0.875</v>
      </c>
      <c r="H34" s="13">
        <f t="shared" si="26"/>
        <v>0.14285714285714285</v>
      </c>
      <c r="I34" s="13">
        <f t="shared" si="27"/>
        <v>0.125</v>
      </c>
      <c r="J34" s="13">
        <f t="shared" si="28"/>
        <v>1</v>
      </c>
      <c r="K34" s="13">
        <f t="shared" si="29"/>
        <v>0.25</v>
      </c>
      <c r="L34" s="14">
        <f t="shared" si="30"/>
        <v>0.82352941176470584</v>
      </c>
      <c r="M34" s="14">
        <f t="shared" si="31"/>
        <v>0.2</v>
      </c>
      <c r="N34" s="14"/>
      <c r="O34" s="14">
        <f t="shared" si="32"/>
        <v>5.8823529411764705E-2</v>
      </c>
      <c r="P34" s="14">
        <f t="shared" si="33"/>
        <v>0.11764705882352941</v>
      </c>
      <c r="Q34" s="14"/>
      <c r="R34" s="14">
        <f t="shared" si="34"/>
        <v>1</v>
      </c>
      <c r="S34" s="14">
        <f t="shared" si="35"/>
        <v>0.93333333333333335</v>
      </c>
      <c r="T34" s="14">
        <f t="shared" si="36"/>
        <v>0.33333333333333331</v>
      </c>
      <c r="U34" s="28">
        <f t="shared" si="11"/>
        <v>0.29166666666666663</v>
      </c>
      <c r="V34" s="19">
        <f t="shared" si="12"/>
        <v>16.5</v>
      </c>
      <c r="W34" s="31">
        <f t="shared" si="13"/>
        <v>0.29780564263322884</v>
      </c>
      <c r="AA34" s="1">
        <f t="shared" si="14"/>
        <v>0.29166666666666669</v>
      </c>
    </row>
    <row r="35" spans="2:27" ht="17" thickBot="1" x14ac:dyDescent="0.25">
      <c r="B35" s="33"/>
      <c r="C35" s="20">
        <v>16</v>
      </c>
      <c r="D35" s="12">
        <f t="shared" si="2"/>
        <v>2</v>
      </c>
      <c r="E35" s="12">
        <v>1</v>
      </c>
      <c r="F35" s="12">
        <v>2</v>
      </c>
      <c r="G35" s="13">
        <f t="shared" si="25"/>
        <v>0.88888888888888884</v>
      </c>
      <c r="H35" s="13">
        <f t="shared" si="26"/>
        <v>0.125</v>
      </c>
      <c r="I35" s="13">
        <f t="shared" si="27"/>
        <v>0.1111111111111111</v>
      </c>
      <c r="J35" s="13">
        <f t="shared" si="28"/>
        <v>1</v>
      </c>
      <c r="K35" s="13">
        <f t="shared" si="29"/>
        <v>0.22222222222222221</v>
      </c>
      <c r="L35" s="14">
        <f t="shared" si="30"/>
        <v>0.84210526315789469</v>
      </c>
      <c r="M35" s="14">
        <f t="shared" si="31"/>
        <v>0.17647058823529413</v>
      </c>
      <c r="N35" s="14"/>
      <c r="O35" s="14">
        <f t="shared" si="32"/>
        <v>5.2631578947368418E-2</v>
      </c>
      <c r="P35" s="14">
        <f t="shared" si="33"/>
        <v>0.10526315789473684</v>
      </c>
      <c r="Q35" s="14"/>
      <c r="R35" s="14">
        <f t="shared" si="34"/>
        <v>1</v>
      </c>
      <c r="S35" s="14">
        <f t="shared" si="35"/>
        <v>0.94117647058823528</v>
      </c>
      <c r="T35" s="14">
        <f t="shared" si="36"/>
        <v>0.30030959752321978</v>
      </c>
      <c r="U35" s="28">
        <f t="shared" si="11"/>
        <v>0.26126590987272102</v>
      </c>
      <c r="V35" s="19">
        <f t="shared" si="12"/>
        <v>18.5</v>
      </c>
      <c r="W35" s="31">
        <f t="shared" si="13"/>
        <v>0.2661752661752661</v>
      </c>
      <c r="AA35" s="1">
        <f t="shared" si="14"/>
        <v>0.26126590987272108</v>
      </c>
    </row>
    <row r="36" spans="2:27" ht="17" thickBot="1" x14ac:dyDescent="0.25">
      <c r="B36" s="33"/>
      <c r="C36" s="20">
        <v>18</v>
      </c>
      <c r="D36" s="12">
        <f t="shared" si="2"/>
        <v>2</v>
      </c>
      <c r="E36" s="12">
        <v>1</v>
      </c>
      <c r="F36" s="12">
        <v>2</v>
      </c>
      <c r="G36" s="13">
        <f t="shared" si="25"/>
        <v>0.9</v>
      </c>
      <c r="H36" s="13">
        <f t="shared" si="26"/>
        <v>0.1111111111111111</v>
      </c>
      <c r="I36" s="13">
        <f t="shared" si="27"/>
        <v>0.1</v>
      </c>
      <c r="J36" s="13">
        <f t="shared" si="28"/>
        <v>1</v>
      </c>
      <c r="K36" s="13">
        <f t="shared" si="29"/>
        <v>0.2</v>
      </c>
      <c r="L36" s="14">
        <f t="shared" si="30"/>
        <v>0.8571428571428571</v>
      </c>
      <c r="M36" s="14">
        <f t="shared" si="31"/>
        <v>0.15789473684210525</v>
      </c>
      <c r="N36" s="14"/>
      <c r="O36" s="14">
        <f t="shared" si="32"/>
        <v>4.7619047619047616E-2</v>
      </c>
      <c r="P36" s="14">
        <f t="shared" si="33"/>
        <v>9.5238095238095233E-2</v>
      </c>
      <c r="Q36" s="14"/>
      <c r="R36" s="14">
        <f t="shared" si="34"/>
        <v>1</v>
      </c>
      <c r="S36" s="14">
        <f t="shared" si="35"/>
        <v>0.94736842105263153</v>
      </c>
      <c r="T36" s="14">
        <f t="shared" si="36"/>
        <v>0.27318295739348369</v>
      </c>
      <c r="U36" s="28">
        <f t="shared" si="11"/>
        <v>0.23659147869674185</v>
      </c>
      <c r="V36" s="19">
        <f t="shared" si="12"/>
        <v>20.5</v>
      </c>
      <c r="W36" s="31">
        <f t="shared" si="13"/>
        <v>0.24060646011865516</v>
      </c>
      <c r="AA36" s="1">
        <f t="shared" si="14"/>
        <v>0.23659147869674185</v>
      </c>
    </row>
    <row r="37" spans="2:27" ht="17" thickBot="1" x14ac:dyDescent="0.25">
      <c r="B37" s="34"/>
      <c r="C37" s="21">
        <v>20</v>
      </c>
      <c r="D37" s="22">
        <f t="shared" si="2"/>
        <v>2</v>
      </c>
      <c r="E37" s="22">
        <v>1</v>
      </c>
      <c r="F37" s="22">
        <v>2</v>
      </c>
      <c r="G37" s="23">
        <f t="shared" si="25"/>
        <v>0.90909090909090906</v>
      </c>
      <c r="H37" s="23">
        <f t="shared" si="26"/>
        <v>0.1</v>
      </c>
      <c r="I37" s="23">
        <f t="shared" si="27"/>
        <v>9.0909090909090912E-2</v>
      </c>
      <c r="J37" s="23">
        <f t="shared" si="28"/>
        <v>1</v>
      </c>
      <c r="K37" s="23">
        <f t="shared" si="29"/>
        <v>0.18181818181818182</v>
      </c>
      <c r="L37" s="24">
        <f t="shared" si="30"/>
        <v>0.86956521739130432</v>
      </c>
      <c r="M37" s="24">
        <f t="shared" si="31"/>
        <v>0.14285714285714285</v>
      </c>
      <c r="N37" s="24"/>
      <c r="O37" s="24">
        <f t="shared" si="32"/>
        <v>4.3478260869565216E-2</v>
      </c>
      <c r="P37" s="24">
        <f t="shared" si="33"/>
        <v>8.6956521739130432E-2</v>
      </c>
      <c r="Q37" s="24"/>
      <c r="R37" s="24">
        <f t="shared" si="34"/>
        <v>1</v>
      </c>
      <c r="S37" s="24">
        <f t="shared" si="35"/>
        <v>0.95238095238095233</v>
      </c>
      <c r="T37" s="24">
        <f t="shared" si="36"/>
        <v>0.25051759834368525</v>
      </c>
      <c r="U37" s="29">
        <f t="shared" si="11"/>
        <v>0.21616789008093354</v>
      </c>
      <c r="V37" s="19">
        <f t="shared" si="12"/>
        <v>22.5</v>
      </c>
      <c r="W37" s="31">
        <f t="shared" si="13"/>
        <v>0.2195121951219513</v>
      </c>
      <c r="AA37" s="1">
        <f t="shared" si="14"/>
        <v>0.21616789008093346</v>
      </c>
    </row>
    <row r="38" spans="2:27" ht="17" thickBot="1" x14ac:dyDescent="0.25">
      <c r="B38" s="32" t="s">
        <v>4</v>
      </c>
      <c r="C38" s="15">
        <v>2</v>
      </c>
      <c r="D38" s="16">
        <v>4</v>
      </c>
      <c r="E38" s="16">
        <v>2</v>
      </c>
      <c r="F38" s="16">
        <v>1</v>
      </c>
      <c r="G38" s="17">
        <f>C38/SUM(C38,D38)</f>
        <v>0.33333333333333331</v>
      </c>
      <c r="H38" s="17">
        <f t="shared" si="4"/>
        <v>1</v>
      </c>
      <c r="I38" s="17">
        <f>D38/SUM(C38,D38)</f>
        <v>0.66666666666666663</v>
      </c>
      <c r="J38" s="17">
        <f t="shared" si="6"/>
        <v>0.5</v>
      </c>
      <c r="K38" s="17">
        <f t="shared" si="7"/>
        <v>0.66666666666666663</v>
      </c>
      <c r="L38" s="18">
        <f t="shared" si="8"/>
        <v>0.4</v>
      </c>
      <c r="M38" s="18">
        <f t="shared" si="9"/>
        <v>1</v>
      </c>
      <c r="N38" s="18"/>
      <c r="O38" s="18">
        <f>E38/SUM(C38,E38,F38)</f>
        <v>0.4</v>
      </c>
      <c r="P38" s="18">
        <f>F38/SUM(C38,E38,F38)</f>
        <v>0.2</v>
      </c>
      <c r="Q38" s="18"/>
      <c r="R38" s="18">
        <f>C38/SUM(C38,E38,F38-2)</f>
        <v>0.66666666666666663</v>
      </c>
      <c r="S38" s="18">
        <f>C38/SUM(C38,E38,F38-3)</f>
        <v>1</v>
      </c>
      <c r="T38" s="18">
        <f t="shared" si="36"/>
        <v>0.8666666666666667</v>
      </c>
      <c r="U38" s="27">
        <f t="shared" si="11"/>
        <v>0.76666666666666661</v>
      </c>
      <c r="V38" s="19">
        <f t="shared" si="12"/>
        <v>5.5</v>
      </c>
      <c r="W38" s="31">
        <f t="shared" si="13"/>
        <v>1</v>
      </c>
      <c r="AA38" s="1">
        <f t="shared" si="14"/>
        <v>0.76666666666666672</v>
      </c>
    </row>
    <row r="39" spans="2:27" ht="17" thickBot="1" x14ac:dyDescent="0.25">
      <c r="B39" s="33"/>
      <c r="C39" s="20">
        <v>4</v>
      </c>
      <c r="D39" s="12">
        <f t="shared" si="2"/>
        <v>4</v>
      </c>
      <c r="E39" s="12">
        <v>2</v>
      </c>
      <c r="F39" s="12">
        <v>1</v>
      </c>
      <c r="G39" s="13">
        <f>C39/SUM(C39,D39)</f>
        <v>0.5</v>
      </c>
      <c r="H39" s="13">
        <f>D39/(SUM(C39-2,D39))</f>
        <v>0.66666666666666663</v>
      </c>
      <c r="I39" s="13">
        <f>D39/SUM(C39,D39)</f>
        <v>0.5</v>
      </c>
      <c r="J39" s="13">
        <f>C39/(SUM(C39,D39-2))</f>
        <v>0.66666666666666663</v>
      </c>
      <c r="K39" s="13">
        <f t="shared" si="7"/>
        <v>0.66666666666666663</v>
      </c>
      <c r="L39" s="14">
        <f>C39/SUM(C39,E39,F39)</f>
        <v>0.5714285714285714</v>
      </c>
      <c r="M39" s="14">
        <f>SUM(E39,F39)/(SUM(C39,E39,F39-2))</f>
        <v>0.6</v>
      </c>
      <c r="N39" s="14"/>
      <c r="O39" s="14">
        <f>E39/SUM(C39,E39,F39)</f>
        <v>0.2857142857142857</v>
      </c>
      <c r="P39" s="14">
        <f>F39/SUM(C39,E39,F39)</f>
        <v>0.14285714285714285</v>
      </c>
      <c r="Q39" s="14"/>
      <c r="R39" s="14">
        <f>C39/SUM(C39,E39,F39-2)</f>
        <v>0.8</v>
      </c>
      <c r="S39" s="14">
        <f>C39/SUM(C39,E39,F39-3)</f>
        <v>1</v>
      </c>
      <c r="T39" s="14">
        <f t="shared" si="36"/>
        <v>0.71428571428571419</v>
      </c>
      <c r="U39" s="28">
        <f t="shared" si="11"/>
        <v>0.69047619047619047</v>
      </c>
      <c r="V39" s="19">
        <f t="shared" si="12"/>
        <v>7.5</v>
      </c>
      <c r="W39" s="31">
        <f t="shared" si="13"/>
        <v>0.80606060606060603</v>
      </c>
      <c r="AA39" s="1">
        <f t="shared" si="14"/>
        <v>0.69047619047619047</v>
      </c>
    </row>
    <row r="40" spans="2:27" ht="17" thickBot="1" x14ac:dyDescent="0.25">
      <c r="B40" s="33"/>
      <c r="C40" s="20">
        <v>6</v>
      </c>
      <c r="D40" s="12">
        <f t="shared" si="2"/>
        <v>4</v>
      </c>
      <c r="E40" s="12">
        <v>2</v>
      </c>
      <c r="F40" s="12">
        <v>1</v>
      </c>
      <c r="G40" s="13">
        <f t="shared" si="3"/>
        <v>0.6</v>
      </c>
      <c r="H40" s="13">
        <f t="shared" si="4"/>
        <v>0.5</v>
      </c>
      <c r="I40" s="13">
        <f t="shared" si="5"/>
        <v>0.4</v>
      </c>
      <c r="J40" s="13">
        <f t="shared" si="6"/>
        <v>0.75</v>
      </c>
      <c r="K40" s="13">
        <f t="shared" si="7"/>
        <v>0.60000000000000009</v>
      </c>
      <c r="L40" s="14">
        <f t="shared" si="8"/>
        <v>0.66666666666666663</v>
      </c>
      <c r="M40" s="14">
        <f t="shared" si="9"/>
        <v>0.42857142857142855</v>
      </c>
      <c r="N40" s="14"/>
      <c r="O40" s="14">
        <f t="shared" ref="O40:O47" si="37">E40/SUM(C40,E40,F40)</f>
        <v>0.22222222222222221</v>
      </c>
      <c r="P40" s="14">
        <f t="shared" ref="P40:P47" si="38">F40/SUM(C40,E40,F40)</f>
        <v>0.1111111111111111</v>
      </c>
      <c r="Q40" s="14"/>
      <c r="R40" s="14">
        <f t="shared" ref="R40:R47" si="39">C40/SUM(C40,E40,F40-2)</f>
        <v>0.8571428571428571</v>
      </c>
      <c r="S40" s="14">
        <f t="shared" ref="S40:S47" si="40">C40/SUM(C40,E40,F40-3)</f>
        <v>1</v>
      </c>
      <c r="T40" s="14">
        <f t="shared" si="36"/>
        <v>0.58730158730158721</v>
      </c>
      <c r="U40" s="28">
        <f t="shared" si="11"/>
        <v>0.59365079365079365</v>
      </c>
      <c r="V40" s="19">
        <f t="shared" si="12"/>
        <v>9.5</v>
      </c>
      <c r="W40" s="31">
        <f t="shared" si="13"/>
        <v>0.66315789473684217</v>
      </c>
      <c r="AA40" s="1">
        <f t="shared" si="14"/>
        <v>0.59365079365079376</v>
      </c>
    </row>
    <row r="41" spans="2:27" ht="17" thickBot="1" x14ac:dyDescent="0.25">
      <c r="B41" s="33"/>
      <c r="C41" s="20">
        <v>8</v>
      </c>
      <c r="D41" s="12">
        <f t="shared" si="2"/>
        <v>4</v>
      </c>
      <c r="E41" s="12">
        <v>2</v>
      </c>
      <c r="F41" s="12">
        <v>1</v>
      </c>
      <c r="G41" s="13">
        <f t="shared" si="3"/>
        <v>0.66666666666666663</v>
      </c>
      <c r="H41" s="13">
        <f t="shared" si="4"/>
        <v>0.4</v>
      </c>
      <c r="I41" s="13">
        <f t="shared" si="5"/>
        <v>0.33333333333333331</v>
      </c>
      <c r="J41" s="13">
        <f t="shared" si="6"/>
        <v>0.8</v>
      </c>
      <c r="K41" s="13">
        <f t="shared" si="7"/>
        <v>0.53333333333333333</v>
      </c>
      <c r="L41" s="14">
        <f t="shared" si="8"/>
        <v>0.72727272727272729</v>
      </c>
      <c r="M41" s="14">
        <f t="shared" si="9"/>
        <v>0.33333333333333331</v>
      </c>
      <c r="N41" s="14"/>
      <c r="O41" s="14">
        <f t="shared" si="37"/>
        <v>0.18181818181818182</v>
      </c>
      <c r="P41" s="14">
        <f t="shared" si="38"/>
        <v>9.0909090909090912E-2</v>
      </c>
      <c r="Q41" s="14"/>
      <c r="R41" s="14">
        <f t="shared" si="39"/>
        <v>0.88888888888888884</v>
      </c>
      <c r="S41" s="14">
        <f t="shared" si="40"/>
        <v>1</v>
      </c>
      <c r="T41" s="14">
        <f t="shared" si="36"/>
        <v>0.49494949494949492</v>
      </c>
      <c r="U41" s="28">
        <f t="shared" si="11"/>
        <v>0.51414141414141412</v>
      </c>
      <c r="V41" s="19">
        <f t="shared" si="12"/>
        <v>11.5</v>
      </c>
      <c r="W41" s="31">
        <f t="shared" si="13"/>
        <v>0.56064073226544631</v>
      </c>
      <c r="AA41" s="1">
        <f t="shared" si="14"/>
        <v>0.51414141414141401</v>
      </c>
    </row>
    <row r="42" spans="2:27" ht="17" thickBot="1" x14ac:dyDescent="0.25">
      <c r="B42" s="33"/>
      <c r="C42" s="20">
        <v>10</v>
      </c>
      <c r="D42" s="12">
        <f t="shared" si="2"/>
        <v>4</v>
      </c>
      <c r="E42" s="12">
        <v>2</v>
      </c>
      <c r="F42" s="12">
        <v>1</v>
      </c>
      <c r="G42" s="13">
        <f t="shared" si="3"/>
        <v>0.7142857142857143</v>
      </c>
      <c r="H42" s="13">
        <f t="shared" si="4"/>
        <v>0.33333333333333331</v>
      </c>
      <c r="I42" s="13">
        <f t="shared" si="5"/>
        <v>0.2857142857142857</v>
      </c>
      <c r="J42" s="13">
        <f t="shared" si="6"/>
        <v>0.83333333333333337</v>
      </c>
      <c r="K42" s="13">
        <f t="shared" si="7"/>
        <v>0.47619047619047616</v>
      </c>
      <c r="L42" s="14">
        <f t="shared" si="8"/>
        <v>0.76923076923076927</v>
      </c>
      <c r="M42" s="14">
        <f t="shared" si="9"/>
        <v>0.27272727272727271</v>
      </c>
      <c r="N42" s="14"/>
      <c r="O42" s="14">
        <f t="shared" si="37"/>
        <v>0.15384615384615385</v>
      </c>
      <c r="P42" s="14">
        <f t="shared" si="38"/>
        <v>7.6923076923076927E-2</v>
      </c>
      <c r="Q42" s="14"/>
      <c r="R42" s="14">
        <f t="shared" si="39"/>
        <v>0.90909090909090906</v>
      </c>
      <c r="S42" s="14">
        <f t="shared" si="40"/>
        <v>1</v>
      </c>
      <c r="T42" s="14">
        <f t="shared" si="36"/>
        <v>0.42657342657342662</v>
      </c>
      <c r="U42" s="28">
        <f t="shared" si="11"/>
        <v>0.45138195138195136</v>
      </c>
      <c r="V42" s="19">
        <f t="shared" si="12"/>
        <v>13.5</v>
      </c>
      <c r="W42" s="31">
        <f t="shared" si="13"/>
        <v>0.48470209339774561</v>
      </c>
      <c r="AA42" s="1">
        <f t="shared" si="14"/>
        <v>0.45138195138195142</v>
      </c>
    </row>
    <row r="43" spans="2:27" ht="17" thickBot="1" x14ac:dyDescent="0.25">
      <c r="B43" s="33"/>
      <c r="C43" s="20">
        <v>12</v>
      </c>
      <c r="D43" s="12">
        <f t="shared" si="2"/>
        <v>4</v>
      </c>
      <c r="E43" s="12">
        <v>2</v>
      </c>
      <c r="F43" s="12">
        <v>1</v>
      </c>
      <c r="G43" s="13">
        <f t="shared" si="3"/>
        <v>0.75</v>
      </c>
      <c r="H43" s="13">
        <f t="shared" si="4"/>
        <v>0.2857142857142857</v>
      </c>
      <c r="I43" s="13">
        <f t="shared" si="5"/>
        <v>0.25</v>
      </c>
      <c r="J43" s="13">
        <f t="shared" si="6"/>
        <v>0.8571428571428571</v>
      </c>
      <c r="K43" s="13">
        <f t="shared" si="7"/>
        <v>0.42857142857142855</v>
      </c>
      <c r="L43" s="14">
        <f t="shared" si="8"/>
        <v>0.8</v>
      </c>
      <c r="M43" s="14">
        <f t="shared" si="9"/>
        <v>0.23076923076923078</v>
      </c>
      <c r="N43" s="14"/>
      <c r="O43" s="14">
        <f t="shared" si="37"/>
        <v>0.13333333333333333</v>
      </c>
      <c r="P43" s="14">
        <f t="shared" si="38"/>
        <v>6.6666666666666666E-2</v>
      </c>
      <c r="Q43" s="14"/>
      <c r="R43" s="14">
        <f t="shared" si="39"/>
        <v>0.92307692307692313</v>
      </c>
      <c r="S43" s="14">
        <f t="shared" si="40"/>
        <v>1</v>
      </c>
      <c r="T43" s="14">
        <f t="shared" si="36"/>
        <v>0.37435897435897436</v>
      </c>
      <c r="U43" s="28">
        <f t="shared" si="11"/>
        <v>0.40146520146520148</v>
      </c>
      <c r="V43" s="19">
        <f t="shared" si="12"/>
        <v>15.5</v>
      </c>
      <c r="W43" s="31">
        <f t="shared" si="13"/>
        <v>0.42652329749103945</v>
      </c>
      <c r="AA43" s="1">
        <f t="shared" si="14"/>
        <v>0.40146520146520148</v>
      </c>
    </row>
    <row r="44" spans="2:27" ht="17" thickBot="1" x14ac:dyDescent="0.25">
      <c r="B44" s="33"/>
      <c r="C44" s="20">
        <v>14</v>
      </c>
      <c r="D44" s="12">
        <f t="shared" si="2"/>
        <v>4</v>
      </c>
      <c r="E44" s="12">
        <v>2</v>
      </c>
      <c r="F44" s="12">
        <v>1</v>
      </c>
      <c r="G44" s="13">
        <f t="shared" si="3"/>
        <v>0.77777777777777779</v>
      </c>
      <c r="H44" s="13">
        <f t="shared" si="4"/>
        <v>0.25</v>
      </c>
      <c r="I44" s="13">
        <f t="shared" si="5"/>
        <v>0.22222222222222221</v>
      </c>
      <c r="J44" s="13">
        <f t="shared" si="6"/>
        <v>0.875</v>
      </c>
      <c r="K44" s="13">
        <f t="shared" si="7"/>
        <v>0.38888888888888884</v>
      </c>
      <c r="L44" s="14">
        <f t="shared" si="8"/>
        <v>0.82352941176470584</v>
      </c>
      <c r="M44" s="14">
        <f t="shared" si="9"/>
        <v>0.2</v>
      </c>
      <c r="N44" s="14"/>
      <c r="O44" s="14">
        <f t="shared" si="37"/>
        <v>0.11764705882352941</v>
      </c>
      <c r="P44" s="14">
        <f t="shared" si="38"/>
        <v>5.8823529411764705E-2</v>
      </c>
      <c r="Q44" s="14"/>
      <c r="R44" s="14">
        <f t="shared" si="39"/>
        <v>0.93333333333333335</v>
      </c>
      <c r="S44" s="14">
        <f t="shared" si="40"/>
        <v>1</v>
      </c>
      <c r="T44" s="14">
        <f t="shared" si="36"/>
        <v>0.33333333333333337</v>
      </c>
      <c r="U44" s="28">
        <f>AVERAGE(K44,T44)</f>
        <v>0.3611111111111111</v>
      </c>
      <c r="V44" s="19">
        <f t="shared" si="12"/>
        <v>17.5</v>
      </c>
      <c r="W44" s="31">
        <f t="shared" si="13"/>
        <v>0.38064516129032255</v>
      </c>
      <c r="AA44" s="1">
        <f t="shared" si="14"/>
        <v>0.3611111111111111</v>
      </c>
    </row>
    <row r="45" spans="2:27" ht="17" thickBot="1" x14ac:dyDescent="0.25">
      <c r="B45" s="33"/>
      <c r="C45" s="20">
        <v>16</v>
      </c>
      <c r="D45" s="12">
        <f t="shared" si="2"/>
        <v>4</v>
      </c>
      <c r="E45" s="12">
        <v>2</v>
      </c>
      <c r="F45" s="12">
        <v>1</v>
      </c>
      <c r="G45" s="13">
        <f t="shared" si="3"/>
        <v>0.8</v>
      </c>
      <c r="H45" s="13">
        <f t="shared" si="4"/>
        <v>0.22222222222222221</v>
      </c>
      <c r="I45" s="13">
        <f t="shared" si="5"/>
        <v>0.2</v>
      </c>
      <c r="J45" s="13">
        <f t="shared" si="6"/>
        <v>0.88888888888888884</v>
      </c>
      <c r="K45" s="13">
        <f t="shared" si="7"/>
        <v>0.35555555555555557</v>
      </c>
      <c r="L45" s="14">
        <f t="shared" si="8"/>
        <v>0.84210526315789469</v>
      </c>
      <c r="M45" s="14">
        <f t="shared" si="9"/>
        <v>0.17647058823529413</v>
      </c>
      <c r="N45" s="14"/>
      <c r="O45" s="14">
        <f t="shared" si="37"/>
        <v>0.10526315789473684</v>
      </c>
      <c r="P45" s="14">
        <f t="shared" si="38"/>
        <v>5.2631578947368418E-2</v>
      </c>
      <c r="Q45" s="14"/>
      <c r="R45" s="14">
        <f t="shared" si="39"/>
        <v>0.94117647058823528</v>
      </c>
      <c r="S45" s="14">
        <f t="shared" si="40"/>
        <v>1</v>
      </c>
      <c r="T45" s="14">
        <f t="shared" si="36"/>
        <v>0.30030959752321978</v>
      </c>
      <c r="U45" s="28">
        <f t="shared" si="11"/>
        <v>0.32793257653938768</v>
      </c>
      <c r="V45" s="19">
        <f t="shared" si="12"/>
        <v>19.5</v>
      </c>
      <c r="W45" s="31">
        <f t="shared" si="13"/>
        <v>0.34358974358974359</v>
      </c>
      <c r="AA45" s="1">
        <f t="shared" si="14"/>
        <v>0.32793257653938773</v>
      </c>
    </row>
    <row r="46" spans="2:27" ht="17" thickBot="1" x14ac:dyDescent="0.25">
      <c r="B46" s="33"/>
      <c r="C46" s="20">
        <v>18</v>
      </c>
      <c r="D46" s="12">
        <f t="shared" si="2"/>
        <v>4</v>
      </c>
      <c r="E46" s="12">
        <v>2</v>
      </c>
      <c r="F46" s="12">
        <v>1</v>
      </c>
      <c r="G46" s="13">
        <f t="shared" si="3"/>
        <v>0.81818181818181823</v>
      </c>
      <c r="H46" s="13">
        <f t="shared" si="4"/>
        <v>0.2</v>
      </c>
      <c r="I46" s="13">
        <f t="shared" si="5"/>
        <v>0.18181818181818182</v>
      </c>
      <c r="J46" s="13">
        <f t="shared" si="6"/>
        <v>0.9</v>
      </c>
      <c r="K46" s="13">
        <f t="shared" si="7"/>
        <v>0.32727272727272727</v>
      </c>
      <c r="L46" s="14">
        <f t="shared" si="8"/>
        <v>0.8571428571428571</v>
      </c>
      <c r="M46" s="14">
        <f t="shared" si="9"/>
        <v>0.15789473684210525</v>
      </c>
      <c r="N46" s="14"/>
      <c r="O46" s="14">
        <f t="shared" si="37"/>
        <v>9.5238095238095233E-2</v>
      </c>
      <c r="P46" s="14">
        <f t="shared" si="38"/>
        <v>4.7619047619047616E-2</v>
      </c>
      <c r="Q46" s="14"/>
      <c r="R46" s="14">
        <f t="shared" si="39"/>
        <v>0.94736842105263153</v>
      </c>
      <c r="S46" s="14">
        <f t="shared" si="40"/>
        <v>1</v>
      </c>
      <c r="T46" s="14">
        <f t="shared" si="36"/>
        <v>0.27318295739348369</v>
      </c>
      <c r="U46" s="28">
        <f t="shared" si="11"/>
        <v>0.30022784233310551</v>
      </c>
      <c r="V46" s="19">
        <f t="shared" si="12"/>
        <v>21.5</v>
      </c>
      <c r="W46" s="31">
        <f t="shared" si="13"/>
        <v>0.31305903398926649</v>
      </c>
      <c r="AA46" s="1">
        <f t="shared" si="14"/>
        <v>0.30022784233310545</v>
      </c>
    </row>
    <row r="47" spans="2:27" ht="17" thickBot="1" x14ac:dyDescent="0.25">
      <c r="B47" s="34"/>
      <c r="C47" s="21">
        <v>20</v>
      </c>
      <c r="D47" s="22">
        <f t="shared" si="2"/>
        <v>4</v>
      </c>
      <c r="E47" s="22">
        <v>2</v>
      </c>
      <c r="F47" s="22">
        <v>1</v>
      </c>
      <c r="G47" s="23">
        <f t="shared" si="3"/>
        <v>0.83333333333333337</v>
      </c>
      <c r="H47" s="23">
        <f t="shared" si="4"/>
        <v>0.18181818181818182</v>
      </c>
      <c r="I47" s="23">
        <f t="shared" si="5"/>
        <v>0.16666666666666666</v>
      </c>
      <c r="J47" s="23">
        <f t="shared" si="6"/>
        <v>0.90909090909090906</v>
      </c>
      <c r="K47" s="23">
        <f t="shared" si="7"/>
        <v>0.30303030303030298</v>
      </c>
      <c r="L47" s="24">
        <f t="shared" si="8"/>
        <v>0.86956521739130432</v>
      </c>
      <c r="M47" s="24">
        <f t="shared" si="9"/>
        <v>0.14285714285714285</v>
      </c>
      <c r="N47" s="24"/>
      <c r="O47" s="24">
        <f t="shared" si="37"/>
        <v>8.6956521739130432E-2</v>
      </c>
      <c r="P47" s="24">
        <f t="shared" si="38"/>
        <v>4.3478260869565216E-2</v>
      </c>
      <c r="Q47" s="24"/>
      <c r="R47" s="24">
        <f t="shared" si="39"/>
        <v>0.95238095238095233</v>
      </c>
      <c r="S47" s="24">
        <f t="shared" si="40"/>
        <v>1</v>
      </c>
      <c r="T47" s="24">
        <f t="shared" si="36"/>
        <v>0.25051759834368525</v>
      </c>
      <c r="U47" s="29">
        <f t="shared" si="11"/>
        <v>0.27677395068699412</v>
      </c>
      <c r="V47" s="19">
        <f t="shared" si="12"/>
        <v>23.5</v>
      </c>
      <c r="W47" s="31">
        <f t="shared" si="13"/>
        <v>0.28748144482929239</v>
      </c>
      <c r="AA47" s="1">
        <f t="shared" si="14"/>
        <v>0.27677395068699412</v>
      </c>
    </row>
  </sheetData>
  <mergeCells count="7">
    <mergeCell ref="L6:T6"/>
    <mergeCell ref="C6:F6"/>
    <mergeCell ref="B38:B47"/>
    <mergeCell ref="B8:B17"/>
    <mergeCell ref="B18:B27"/>
    <mergeCell ref="B28:B37"/>
    <mergeCell ref="G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2020-02-28T20:43:31Z</dcterms:created>
  <dcterms:modified xsi:type="dcterms:W3CDTF">2020-03-09T19:05:16Z</dcterms:modified>
</cp:coreProperties>
</file>