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infinlay/GitHub/Denitrification_Enzyme_Assays/TownCreek/data/"/>
    </mc:Choice>
  </mc:AlternateContent>
  <xr:revisionPtr revIDLastSave="0" documentId="13_ncr:9_{36C6EE8B-CB95-A649-A8D4-2271EB3DD477}" xr6:coauthVersionLast="47" xr6:coauthVersionMax="47" xr10:uidLastSave="{00000000-0000-0000-0000-000000000000}"/>
  <bookViews>
    <workbookView xWindow="0" yWindow="0" windowWidth="35840" windowHeight="22400" xr2:uid="{4698A99D-0C7E-3E4C-9CA9-B3618D4D628A}"/>
  </bookViews>
  <sheets>
    <sheet name="NH4_NOX_per_dryMass_DEA4" sheetId="1" r:id="rId1"/>
  </sheet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S2" i="1"/>
  <c r="R21" i="1"/>
  <c r="P21" i="1"/>
  <c r="R20" i="1"/>
  <c r="P20" i="1"/>
  <c r="R19" i="1"/>
  <c r="P19" i="1"/>
  <c r="R18" i="1"/>
  <c r="P18" i="1"/>
  <c r="R17" i="1"/>
  <c r="P17" i="1"/>
  <c r="R16" i="1"/>
  <c r="P16" i="1"/>
  <c r="R15" i="1"/>
  <c r="P15" i="1"/>
  <c r="R14" i="1"/>
  <c r="P14" i="1"/>
  <c r="R13" i="1"/>
  <c r="P13" i="1"/>
  <c r="R12" i="1"/>
  <c r="P12" i="1"/>
  <c r="R11" i="1"/>
  <c r="P11" i="1"/>
  <c r="R10" i="1"/>
  <c r="P10" i="1"/>
  <c r="R9" i="1"/>
  <c r="P9" i="1"/>
  <c r="R8" i="1"/>
  <c r="P8" i="1"/>
  <c r="R7" i="1"/>
  <c r="P7" i="1"/>
  <c r="R6" i="1"/>
  <c r="P6" i="1"/>
  <c r="R5" i="1"/>
  <c r="P5" i="1"/>
  <c r="R4" i="1"/>
  <c r="P4" i="1"/>
  <c r="R3" i="1"/>
  <c r="P3" i="1"/>
  <c r="R2" i="1"/>
  <c r="P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<sst xmlns="http://schemas.openxmlformats.org/spreadsheetml/2006/main" count="122" uniqueCount="52">
  <si>
    <t>Sample</t>
  </si>
  <si>
    <t>Date</t>
  </si>
  <si>
    <t>RSC</t>
  </si>
  <si>
    <t>Pool</t>
  </si>
  <si>
    <t>Up_or_down</t>
  </si>
  <si>
    <t>Water_column</t>
  </si>
  <si>
    <t>dry_proportion</t>
  </si>
  <si>
    <t>NH4_uM</t>
  </si>
  <si>
    <t>NO3+NO2_uM</t>
  </si>
  <si>
    <t>in-stream</t>
  </si>
  <si>
    <t>I1</t>
  </si>
  <si>
    <t>upstream</t>
  </si>
  <si>
    <t>submerged</t>
  </si>
  <si>
    <t>I4</t>
  </si>
  <si>
    <t>downstream</t>
  </si>
  <si>
    <t>island</t>
  </si>
  <si>
    <t>dry</t>
  </si>
  <si>
    <t>D4</t>
  </si>
  <si>
    <t>D5</t>
  </si>
  <si>
    <t>TC_RSC_IS_P1_049</t>
  </si>
  <si>
    <t>TC_RSC_IS_P1_050</t>
  </si>
  <si>
    <t>TC_RSC_IS_P1_051</t>
  </si>
  <si>
    <t>TC_RSC_IS_P1_052</t>
  </si>
  <si>
    <t>TC_RSC_IS_P4_053</t>
  </si>
  <si>
    <t>TC_RSC_IS_P4_054</t>
  </si>
  <si>
    <t>TC_RSC_IS_P4_055</t>
  </si>
  <si>
    <t>TC_RSC_IS_P4_056</t>
  </si>
  <si>
    <t>TC_RSC_IS_P4i_057</t>
  </si>
  <si>
    <t>TC_RSC_IS_P4i_058</t>
  </si>
  <si>
    <t>TC_RSC_IS_P4i_059</t>
  </si>
  <si>
    <t>TC_RSC_IS_P4i_060</t>
  </si>
  <si>
    <t>TC_RSC_Dr_P4_061</t>
  </si>
  <si>
    <t>TC_RSC_Dr_P4_062</t>
  </si>
  <si>
    <t>TC_RSC_Dr_P4_063</t>
  </si>
  <si>
    <t>TC_RSC_Dr_P4_064</t>
  </si>
  <si>
    <t>TC_RSC_Dr_P5_065</t>
  </si>
  <si>
    <t>TC_RSC_Dr_P5_066</t>
  </si>
  <si>
    <t>TC_RSC_Dr_P5_067</t>
  </si>
  <si>
    <t>TC_RSC_Dr_P5_068</t>
  </si>
  <si>
    <t>NH4_mg*L-1</t>
  </si>
  <si>
    <t>NO3+NO2_mg*L-1</t>
  </si>
  <si>
    <t>KCl_dry_g</t>
  </si>
  <si>
    <t>KCl _g_field_moist_soil</t>
  </si>
  <si>
    <t>Tin_weight_g</t>
  </si>
  <si>
    <t>Tin_+_wet_soil_g</t>
  </si>
  <si>
    <t>Tin_+_dry_soil_g</t>
  </si>
  <si>
    <t>wet_soil_g_</t>
  </si>
  <si>
    <t>dry_soil_g</t>
  </si>
  <si>
    <t>ammonia_adj_(mg/g_dry_soil)</t>
  </si>
  <si>
    <t>NOX_adj_(mg/g dry soil)</t>
  </si>
  <si>
    <t>ammonia_adj_ug_NH4/g_soil</t>
  </si>
  <si>
    <t>NOX_adj_ug_NOx/g_soil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</si>
</sst>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"/>
  </numFmts>
  <fonts count="2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name val="ＭＳ Ｐゴシック"/>
      <family val="3"/>
      <charset val="128"/>
    </font>
    <font>
      <sz val="12"/>
      <color rgb="FF00000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2" fontId="0" fillId="0" borderId="10" xfId="0" applyNumberFormat="1" applyBorder="1"/>
    <xf numFmtId="0" fontId="0" fillId="0" borderId="10" xfId="0" applyBorder="1"/>
    <xf numFmtId="0" fontId="19" fillId="0" borderId="10" xfId="0" applyFont="1" applyBorder="1"/>
    <xf numFmtId="0" fontId="0" fillId="0" borderId="0" xfId="0" applyBorder="1" applyAlignment="1">
      <alignment vertical="center"/>
    </xf>
    <xf numFmtId="0" fontId="0" fillId="0" borderId="0" xfId="0" applyBorder="1"/>
    <xf numFmtId="2" fontId="0" fillId="0" borderId="0" xfId="0" applyNumberFormat="1" applyBorder="1"/>
    <xf numFmtId="2" fontId="18" fillId="0" borderId="0" xfId="0" applyNumberFormat="1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2" fontId="18" fillId="0" borderId="0" xfId="0" applyNumberFormat="1" applyFont="1" applyBorder="1"/>
    <xf numFmtId="2" fontId="18" fillId="0" borderId="10" xfId="0" applyNumberFormat="1" applyFont="1" applyBorder="1" applyAlignment="1">
      <alignment vertical="center"/>
    </xf>
    <xf numFmtId="0" fontId="0" fillId="0" borderId="14" xfId="0" applyBorder="1"/>
    <xf numFmtId="0" fontId="0" fillId="0" borderId="10" xfId="0" applyFill="1" applyBorder="1"/>
    <xf numFmtId="2" fontId="20" fillId="0" borderId="13" xfId="0" applyNumberFormat="1" applyFont="1" applyBorder="1" applyAlignment="1">
      <alignment horizontal="center"/>
    </xf>
    <xf numFmtId="2" fontId="20" fillId="33" borderId="12" xfId="0" applyNumberFormat="1" applyFont="1" applyFill="1" applyBorder="1" applyAlignment="1">
      <alignment horizontal="center"/>
    </xf>
    <xf numFmtId="2" fontId="20" fillId="0" borderId="15" xfId="0" applyNumberFormat="1" applyFont="1" applyBorder="1" applyAlignment="1">
      <alignment horizontal="center"/>
    </xf>
    <xf numFmtId="2" fontId="20" fillId="33" borderId="15" xfId="0" applyNumberFormat="1" applyFont="1" applyFill="1" applyBorder="1" applyAlignment="1">
      <alignment horizontal="center"/>
    </xf>
    <xf numFmtId="2" fontId="20" fillId="0" borderId="11" xfId="0" applyNumberFormat="1" applyFont="1" applyBorder="1" applyAlignment="1">
      <alignment horizontal="center"/>
    </xf>
    <xf numFmtId="2" fontId="20" fillId="0" borderId="10" xfId="0" applyNumberFormat="1" applyFont="1" applyBorder="1" applyAlignment="1">
      <alignment horizontal="center"/>
    </xf>
    <xf numFmtId="2" fontId="20" fillId="33" borderId="10" xfId="0" applyNumberFormat="1" applyFont="1" applyFill="1" applyBorder="1" applyAlignment="1">
      <alignment horizontal="center"/>
    </xf>
    <xf numFmtId="2" fontId="21" fillId="0" borderId="10" xfId="0" applyNumberFormat="1" applyFont="1" applyBorder="1" applyAlignment="1">
      <alignment horizontal="center"/>
    </xf>
    <xf numFmtId="2" fontId="21" fillId="33" borderId="10" xfId="0" applyNumberFormat="1" applyFont="1" applyFill="1" applyBorder="1" applyAlignment="1">
      <alignment horizontal="center"/>
    </xf>
    <xf numFmtId="2" fontId="21" fillId="33" borderId="12" xfId="0" applyNumberFormat="1" applyFont="1" applyFill="1" applyBorder="1" applyAlignment="1">
      <alignment horizontal="center"/>
    </xf>
    <xf numFmtId="173" fontId="0" fillId="0" borderId="10" xfId="0" applyNumberFormat="1" applyBorder="1"/>
    <xf numFmtId="0" fontId="0" fillId="0" borderId="10" xfId="0" applyBorder="1" applyAlignment="1"/>
    <xf numFmtId="2" fontId="0" fillId="0" borderId="1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0172-6576-1B41-8FE1-4D1763C67318}">
  <dimension ref="A1:V28"/>
  <sheetViews>
    <sheetView tabSelected="1" topLeftCell="G1" workbookViewId="0">
      <selection activeCell="U33" sqref="U33"/>
    </sheetView>
  </sheetViews>
  <sheetFormatPr baseColWidth="10" defaultRowHeight="16"/>
  <cols>
    <col min="1" max="1" width="17.33203125" bestFit="1" customWidth="1"/>
    <col min="6" max="6" width="13" bestFit="1" customWidth="1"/>
    <col min="7" max="7" width="11.6640625" bestFit="1" customWidth="1"/>
    <col min="8" max="8" width="14.5" bestFit="1" customWidth="1"/>
    <col min="9" max="9" width="14" bestFit="1" customWidth="1"/>
    <col min="10" max="10" width="18.5" bestFit="1" customWidth="1"/>
    <col min="11" max="11" width="10" bestFit="1" customWidth="1"/>
    <col min="12" max="12" width="18.5" bestFit="1" customWidth="1"/>
    <col min="13" max="13" width="19.5" bestFit="1" customWidth="1"/>
    <col min="16" max="16" width="12.83203125" bestFit="1" customWidth="1"/>
    <col min="17" max="17" width="14.5" bestFit="1" customWidth="1"/>
    <col min="18" max="18" width="23.5" bestFit="1" customWidth="1"/>
    <col min="19" max="19" width="25" bestFit="1" customWidth="1"/>
    <col min="20" max="20" width="31.33203125" bestFit="1" customWidth="1"/>
    <col min="21" max="21" width="24.6640625" bestFit="1" customWidth="1"/>
    <col min="22" max="22" width="20" bestFit="1" customWidth="1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43</v>
      </c>
      <c r="H1" s="2" t="s">
        <v>44</v>
      </c>
      <c r="I1" s="2" t="s">
        <v>45</v>
      </c>
      <c r="J1" s="12" t="s">
        <v>46</v>
      </c>
      <c r="K1" s="2" t="s">
        <v>47</v>
      </c>
      <c r="L1" s="2" t="s">
        <v>6</v>
      </c>
      <c r="M1" s="2" t="s">
        <v>42</v>
      </c>
      <c r="N1" s="2" t="s">
        <v>41</v>
      </c>
      <c r="O1" s="2" t="s">
        <v>7</v>
      </c>
      <c r="P1" s="2" t="s">
        <v>39</v>
      </c>
      <c r="Q1" s="2" t="s">
        <v>8</v>
      </c>
      <c r="R1" s="2" t="s">
        <v>40</v>
      </c>
      <c r="S1" s="2" t="s">
        <v>48</v>
      </c>
      <c r="T1" s="2" t="s">
        <v>49</v>
      </c>
      <c r="U1" s="2" t="s">
        <v>50</v>
      </c>
      <c r="V1" s="11" t="s">
        <v>51</v>
      </c>
    </row>
    <row r="2" spans="1:22">
      <c r="A2" s="2" t="s">
        <v>19</v>
      </c>
      <c r="B2" s="2">
        <v>20231205</v>
      </c>
      <c r="C2" s="2" t="s">
        <v>9</v>
      </c>
      <c r="D2" s="2" t="s">
        <v>10</v>
      </c>
      <c r="E2" s="2" t="s">
        <v>11</v>
      </c>
      <c r="F2" s="2" t="s">
        <v>12</v>
      </c>
      <c r="G2" s="1">
        <v>2.2999999999999998</v>
      </c>
      <c r="H2" s="1">
        <v>32.880000000000003</v>
      </c>
      <c r="I2" s="1">
        <v>25.6</v>
      </c>
      <c r="J2" s="1">
        <f>H2-G2</f>
        <v>30.580000000000002</v>
      </c>
      <c r="K2" s="10">
        <f>I2-G2</f>
        <v>23.3</v>
      </c>
      <c r="L2" s="2">
        <f>K2/J2</f>
        <v>0.76193590582079784</v>
      </c>
      <c r="M2" s="1">
        <v>5.0199999999999996</v>
      </c>
      <c r="N2" s="2">
        <f>M2*L2</f>
        <v>3.8249182472204049</v>
      </c>
      <c r="O2" s="13">
        <v>9.2170000000000005</v>
      </c>
      <c r="P2" s="14">
        <f>O2*0.014007</f>
        <v>0.129102519</v>
      </c>
      <c r="Q2" s="15">
        <v>16.25</v>
      </c>
      <c r="R2" s="16">
        <f>Q2*0.014007</f>
        <v>0.22761375</v>
      </c>
      <c r="S2" s="23">
        <f>P2*(0.045/N2)</f>
        <v>1.5188856282671891E-3</v>
      </c>
      <c r="T2" s="24">
        <f>R2*(0.045/N2)</f>
        <v>2.6778660582989933E-3</v>
      </c>
      <c r="U2" s="1">
        <f>S2*1000</f>
        <v>1.5188856282671892</v>
      </c>
      <c r="V2" s="25">
        <f>T2*1000</f>
        <v>2.6778660582989935</v>
      </c>
    </row>
    <row r="3" spans="1:22">
      <c r="A3" s="2" t="s">
        <v>20</v>
      </c>
      <c r="B3" s="2">
        <v>20231205</v>
      </c>
      <c r="C3" s="2" t="s">
        <v>9</v>
      </c>
      <c r="D3" s="2" t="s">
        <v>10</v>
      </c>
      <c r="E3" s="2" t="s">
        <v>11</v>
      </c>
      <c r="F3" s="2" t="s">
        <v>12</v>
      </c>
      <c r="G3" s="1">
        <v>2.2799999999999998</v>
      </c>
      <c r="H3" s="1">
        <v>29.1</v>
      </c>
      <c r="I3" s="1">
        <v>22.76</v>
      </c>
      <c r="J3" s="1">
        <f t="shared" ref="J3:J21" si="0">H3-G3</f>
        <v>26.82</v>
      </c>
      <c r="K3" s="10">
        <f t="shared" ref="K3:K21" si="1">I3-G3</f>
        <v>20.48</v>
      </c>
      <c r="L3" s="2">
        <f t="shared" ref="L3:L21" si="2">K3/J3</f>
        <v>0.7636092468307234</v>
      </c>
      <c r="M3" s="1">
        <v>5.2</v>
      </c>
      <c r="N3" s="2">
        <f t="shared" ref="N3:N21" si="3">M3*L3</f>
        <v>3.9707680835197618</v>
      </c>
      <c r="O3" s="17">
        <v>6.7720000000000002</v>
      </c>
      <c r="P3" s="14">
        <f>O3*0.014007</f>
        <v>9.4855404000000004E-2</v>
      </c>
      <c r="Q3" s="18">
        <v>1.829</v>
      </c>
      <c r="R3" s="19">
        <f>Q3*0.014007</f>
        <v>2.5618802999999999E-2</v>
      </c>
      <c r="S3" s="23">
        <f t="shared" ref="S3:S21" si="4">P3*(0.045/N3)</f>
        <v>1.0749792206993689E-3</v>
      </c>
      <c r="T3" s="24">
        <f t="shared" ref="T3:T21" si="5">R3*(0.045/N3)</f>
        <v>2.9033328332237829E-4</v>
      </c>
      <c r="U3" s="1">
        <f t="shared" ref="U3:U21" si="6">S3*1000</f>
        <v>1.0749792206993689</v>
      </c>
      <c r="V3" s="25">
        <f t="shared" ref="V3:V21" si="7">T3*1000</f>
        <v>0.29033328332237829</v>
      </c>
    </row>
    <row r="4" spans="1:22">
      <c r="A4" s="2" t="s">
        <v>21</v>
      </c>
      <c r="B4" s="2">
        <v>20231205</v>
      </c>
      <c r="C4" s="2" t="s">
        <v>9</v>
      </c>
      <c r="D4" s="2" t="s">
        <v>10</v>
      </c>
      <c r="E4" s="2" t="s">
        <v>11</v>
      </c>
      <c r="F4" s="2" t="s">
        <v>12</v>
      </c>
      <c r="G4" s="1">
        <v>2.2400000000000002</v>
      </c>
      <c r="H4" s="1">
        <v>33.28</v>
      </c>
      <c r="I4" s="1">
        <v>26.94</v>
      </c>
      <c r="J4" s="1">
        <f t="shared" si="0"/>
        <v>31.04</v>
      </c>
      <c r="K4" s="10">
        <f t="shared" si="1"/>
        <v>24.700000000000003</v>
      </c>
      <c r="L4" s="2">
        <f t="shared" si="2"/>
        <v>0.79574742268041243</v>
      </c>
      <c r="M4" s="1">
        <v>5.12</v>
      </c>
      <c r="N4" s="2">
        <f t="shared" si="3"/>
        <v>4.074226804123712</v>
      </c>
      <c r="O4" s="17">
        <v>4.3979999999999997</v>
      </c>
      <c r="P4" s="14">
        <f t="shared" ref="P4:P21" si="8">O4*0.014007</f>
        <v>6.1602786E-2</v>
      </c>
      <c r="Q4" s="18">
        <v>3.323</v>
      </c>
      <c r="R4" s="14">
        <f>Q4*0.014007</f>
        <v>4.6545260999999997E-2</v>
      </c>
      <c r="S4" s="23">
        <f t="shared" si="4"/>
        <v>6.804052654099189E-4</v>
      </c>
      <c r="T4" s="24">
        <f t="shared" si="5"/>
        <v>5.1409429216852211E-4</v>
      </c>
      <c r="U4" s="1">
        <f t="shared" si="6"/>
        <v>0.68040526540991886</v>
      </c>
      <c r="V4" s="25">
        <f t="shared" si="7"/>
        <v>0.51409429216852209</v>
      </c>
    </row>
    <row r="5" spans="1:22">
      <c r="A5" s="2" t="s">
        <v>22</v>
      </c>
      <c r="B5" s="2">
        <v>20231205</v>
      </c>
      <c r="C5" s="2" t="s">
        <v>9</v>
      </c>
      <c r="D5" s="2" t="s">
        <v>10</v>
      </c>
      <c r="E5" s="2" t="s">
        <v>11</v>
      </c>
      <c r="F5" s="2" t="s">
        <v>12</v>
      </c>
      <c r="G5" s="1">
        <v>2.38</v>
      </c>
      <c r="H5" s="1">
        <v>33.96</v>
      </c>
      <c r="I5" s="1">
        <v>27.98</v>
      </c>
      <c r="J5" s="1">
        <f t="shared" si="0"/>
        <v>31.580000000000002</v>
      </c>
      <c r="K5" s="10">
        <f t="shared" si="1"/>
        <v>25.6</v>
      </c>
      <c r="L5" s="2">
        <f t="shared" si="2"/>
        <v>0.8106396453451552</v>
      </c>
      <c r="M5" s="1">
        <v>5.2</v>
      </c>
      <c r="N5" s="2">
        <f t="shared" si="3"/>
        <v>4.2153261557948074</v>
      </c>
      <c r="O5" s="17">
        <v>4.8410000000000002</v>
      </c>
      <c r="P5" s="19">
        <f t="shared" si="8"/>
        <v>6.7807887000000011E-2</v>
      </c>
      <c r="Q5" s="18">
        <v>1.7509999999999999</v>
      </c>
      <c r="R5" s="16">
        <f t="shared" ref="R5:R21" si="9">Q5*0.014007</f>
        <v>2.4526256999999999E-2</v>
      </c>
      <c r="S5" s="23">
        <f t="shared" si="4"/>
        <v>7.2387160618765027E-4</v>
      </c>
      <c r="T5" s="24">
        <f t="shared" si="5"/>
        <v>2.6182590011042666E-4</v>
      </c>
      <c r="U5" s="1">
        <f t="shared" si="6"/>
        <v>0.72387160618765023</v>
      </c>
      <c r="V5" s="25">
        <f t="shared" si="7"/>
        <v>0.26182590011042667</v>
      </c>
    </row>
    <row r="6" spans="1:22">
      <c r="A6" s="2" t="s">
        <v>23</v>
      </c>
      <c r="B6" s="2">
        <v>20231205</v>
      </c>
      <c r="C6" s="2" t="s">
        <v>9</v>
      </c>
      <c r="D6" s="2" t="s">
        <v>13</v>
      </c>
      <c r="E6" s="2" t="s">
        <v>14</v>
      </c>
      <c r="F6" s="2" t="s">
        <v>12</v>
      </c>
      <c r="G6" s="1">
        <v>2.34</v>
      </c>
      <c r="H6" s="1">
        <v>32.979999999999997</v>
      </c>
      <c r="I6" s="1">
        <v>27.08</v>
      </c>
      <c r="J6" s="1">
        <f t="shared" si="0"/>
        <v>30.639999999999997</v>
      </c>
      <c r="K6" s="10">
        <f t="shared" si="1"/>
        <v>24.74</v>
      </c>
      <c r="L6" s="2">
        <f t="shared" si="2"/>
        <v>0.80744125326370764</v>
      </c>
      <c r="M6" s="1">
        <v>5.0599999999999996</v>
      </c>
      <c r="N6" s="2">
        <f t="shared" si="3"/>
        <v>4.0856527415143606</v>
      </c>
      <c r="O6" s="17">
        <v>9.4480000000000004</v>
      </c>
      <c r="P6" s="14">
        <f t="shared" si="8"/>
        <v>0.132338136</v>
      </c>
      <c r="Q6" s="20">
        <v>-5.5609999999999999</v>
      </c>
      <c r="R6" s="21">
        <f t="shared" si="9"/>
        <v>-7.7892927000000001E-2</v>
      </c>
      <c r="S6" s="23">
        <f t="shared" si="4"/>
        <v>1.4575923351216283E-3</v>
      </c>
      <c r="T6" s="24">
        <f t="shared" si="5"/>
        <v>-8.5792453171161889E-4</v>
      </c>
      <c r="U6" s="1">
        <f t="shared" si="6"/>
        <v>1.4575923351216282</v>
      </c>
      <c r="V6" s="25">
        <f t="shared" si="7"/>
        <v>-0.85792453171161887</v>
      </c>
    </row>
    <row r="7" spans="1:22">
      <c r="A7" s="2" t="s">
        <v>24</v>
      </c>
      <c r="B7" s="2">
        <v>20231205</v>
      </c>
      <c r="C7" s="2" t="s">
        <v>9</v>
      </c>
      <c r="D7" s="2" t="s">
        <v>13</v>
      </c>
      <c r="E7" s="2" t="s">
        <v>14</v>
      </c>
      <c r="F7" s="2" t="s">
        <v>12</v>
      </c>
      <c r="G7" s="1">
        <v>2.2000000000000002</v>
      </c>
      <c r="H7" s="1">
        <v>32.479999999999997</v>
      </c>
      <c r="I7" s="1">
        <v>26.26</v>
      </c>
      <c r="J7" s="1">
        <f t="shared" si="0"/>
        <v>30.279999999999998</v>
      </c>
      <c r="K7" s="10">
        <f t="shared" si="1"/>
        <v>24.060000000000002</v>
      </c>
      <c r="L7" s="2">
        <f t="shared" si="2"/>
        <v>0.79458388375165134</v>
      </c>
      <c r="M7" s="1">
        <v>5.08</v>
      </c>
      <c r="N7" s="2">
        <f t="shared" si="3"/>
        <v>4.0364861294583889</v>
      </c>
      <c r="O7" s="17">
        <v>17.457000000000001</v>
      </c>
      <c r="P7" s="19">
        <f t="shared" si="8"/>
        <v>0.24452019900000002</v>
      </c>
      <c r="Q7" s="20">
        <v>-2.5680000000000001</v>
      </c>
      <c r="R7" s="22">
        <f t="shared" si="9"/>
        <v>-3.5969976000000001E-2</v>
      </c>
      <c r="S7" s="23">
        <f t="shared" si="4"/>
        <v>2.7259870595607435E-3</v>
      </c>
      <c r="T7" s="24">
        <f t="shared" si="5"/>
        <v>-4.0100445488640599E-4</v>
      </c>
      <c r="U7" s="1">
        <f t="shared" si="6"/>
        <v>2.7259870595607434</v>
      </c>
      <c r="V7" s="25">
        <f t="shared" si="7"/>
        <v>-0.40100445488640601</v>
      </c>
    </row>
    <row r="8" spans="1:22">
      <c r="A8" s="2" t="s">
        <v>25</v>
      </c>
      <c r="B8" s="2">
        <v>20231205</v>
      </c>
      <c r="C8" s="2" t="s">
        <v>9</v>
      </c>
      <c r="D8" s="2" t="s">
        <v>13</v>
      </c>
      <c r="E8" s="2" t="s">
        <v>14</v>
      </c>
      <c r="F8" s="2" t="s">
        <v>12</v>
      </c>
      <c r="G8" s="1">
        <v>2.2999999999999998</v>
      </c>
      <c r="H8" s="1">
        <v>32.32</v>
      </c>
      <c r="I8" s="1">
        <v>27.46</v>
      </c>
      <c r="J8" s="1">
        <f t="shared" si="0"/>
        <v>30.02</v>
      </c>
      <c r="K8" s="10">
        <f t="shared" si="1"/>
        <v>25.16</v>
      </c>
      <c r="L8" s="2">
        <f t="shared" si="2"/>
        <v>0.83810792804796808</v>
      </c>
      <c r="M8" s="1">
        <v>5.0599999999999996</v>
      </c>
      <c r="N8" s="2">
        <f t="shared" si="3"/>
        <v>4.2408261159227179</v>
      </c>
      <c r="O8" s="17">
        <v>25.661000000000001</v>
      </c>
      <c r="P8" s="14">
        <f t="shared" si="8"/>
        <v>0.35943362700000003</v>
      </c>
      <c r="Q8" s="20">
        <v>-1.194</v>
      </c>
      <c r="R8" s="21">
        <f t="shared" si="9"/>
        <v>-1.6724357999999998E-2</v>
      </c>
      <c r="S8" s="23">
        <f t="shared" si="4"/>
        <v>3.8140005680192229E-3</v>
      </c>
      <c r="T8" s="24">
        <f t="shared" si="5"/>
        <v>-1.7746450560052031E-4</v>
      </c>
      <c r="U8" s="1">
        <f t="shared" si="6"/>
        <v>3.8140005680192228</v>
      </c>
      <c r="V8" s="25">
        <f t="shared" si="7"/>
        <v>-0.17746450560052029</v>
      </c>
    </row>
    <row r="9" spans="1:22">
      <c r="A9" s="2" t="s">
        <v>26</v>
      </c>
      <c r="B9" s="2">
        <v>20231205</v>
      </c>
      <c r="C9" s="2" t="s">
        <v>9</v>
      </c>
      <c r="D9" s="2" t="s">
        <v>13</v>
      </c>
      <c r="E9" s="2" t="s">
        <v>14</v>
      </c>
      <c r="F9" s="2" t="s">
        <v>12</v>
      </c>
      <c r="G9" s="1">
        <v>2.2999999999999998</v>
      </c>
      <c r="H9" s="1">
        <v>33.159999999999997</v>
      </c>
      <c r="I9" s="1">
        <v>27.06</v>
      </c>
      <c r="J9" s="1">
        <f t="shared" si="0"/>
        <v>30.859999999999996</v>
      </c>
      <c r="K9" s="10">
        <f t="shared" si="1"/>
        <v>24.759999999999998</v>
      </c>
      <c r="L9" s="2">
        <f t="shared" si="2"/>
        <v>0.8023331173039534</v>
      </c>
      <c r="M9" s="1">
        <v>5.12</v>
      </c>
      <c r="N9" s="2">
        <f t="shared" si="3"/>
        <v>4.1079455605962414</v>
      </c>
      <c r="O9" s="17">
        <v>12.779</v>
      </c>
      <c r="P9" s="14">
        <f t="shared" si="8"/>
        <v>0.178995453</v>
      </c>
      <c r="Q9" s="20">
        <v>-0.53900000000000003</v>
      </c>
      <c r="R9" s="21">
        <f t="shared" si="9"/>
        <v>-7.5497730000000009E-3</v>
      </c>
      <c r="S9" s="23">
        <f t="shared" si="4"/>
        <v>1.9607843546570513E-3</v>
      </c>
      <c r="T9" s="24">
        <f t="shared" si="5"/>
        <v>-8.2703088438856767E-5</v>
      </c>
      <c r="U9" s="1">
        <f t="shared" si="6"/>
        <v>1.9607843546570514</v>
      </c>
      <c r="V9" s="25">
        <f t="shared" si="7"/>
        <v>-8.2703088438856764E-2</v>
      </c>
    </row>
    <row r="10" spans="1:22">
      <c r="A10" s="2" t="s">
        <v>27</v>
      </c>
      <c r="B10" s="2">
        <v>20231205</v>
      </c>
      <c r="C10" s="2" t="s">
        <v>9</v>
      </c>
      <c r="D10" s="2" t="s">
        <v>13</v>
      </c>
      <c r="E10" s="2" t="s">
        <v>14</v>
      </c>
      <c r="F10" s="2" t="s">
        <v>15</v>
      </c>
      <c r="G10" s="1">
        <v>2.2999999999999998</v>
      </c>
      <c r="H10" s="1">
        <v>28.82</v>
      </c>
      <c r="I10" s="1">
        <v>26.92</v>
      </c>
      <c r="J10" s="1">
        <f t="shared" si="0"/>
        <v>26.52</v>
      </c>
      <c r="K10" s="10">
        <f t="shared" si="1"/>
        <v>24.62</v>
      </c>
      <c r="L10" s="2">
        <f t="shared" si="2"/>
        <v>0.92835595776772251</v>
      </c>
      <c r="M10" s="1">
        <v>4.9800000000000004</v>
      </c>
      <c r="N10" s="2">
        <f t="shared" si="3"/>
        <v>4.6232126696832587</v>
      </c>
      <c r="O10" s="17">
        <v>11.326000000000001</v>
      </c>
      <c r="P10" s="14">
        <f t="shared" si="8"/>
        <v>0.15864328200000002</v>
      </c>
      <c r="Q10" s="18">
        <v>2.5</v>
      </c>
      <c r="R10" s="19">
        <f t="shared" si="9"/>
        <v>3.50175E-2</v>
      </c>
      <c r="S10" s="23">
        <f t="shared" si="4"/>
        <v>1.5441529949105927E-3</v>
      </c>
      <c r="T10" s="24">
        <f t="shared" si="5"/>
        <v>3.4084252933749615E-4</v>
      </c>
      <c r="U10" s="1">
        <f t="shared" si="6"/>
        <v>1.5441529949105928</v>
      </c>
      <c r="V10" s="25">
        <f t="shared" si="7"/>
        <v>0.34084252933749615</v>
      </c>
    </row>
    <row r="11" spans="1:22">
      <c r="A11" s="2" t="s">
        <v>28</v>
      </c>
      <c r="B11" s="2">
        <v>20231205</v>
      </c>
      <c r="C11" s="2" t="s">
        <v>9</v>
      </c>
      <c r="D11" s="2" t="s">
        <v>13</v>
      </c>
      <c r="E11" s="2" t="s">
        <v>14</v>
      </c>
      <c r="F11" s="3" t="s">
        <v>15</v>
      </c>
      <c r="G11" s="1">
        <v>2.2999999999999998</v>
      </c>
      <c r="H11" s="1">
        <v>31.62</v>
      </c>
      <c r="I11" s="1">
        <v>27.86</v>
      </c>
      <c r="J11" s="1">
        <f t="shared" si="0"/>
        <v>29.32</v>
      </c>
      <c r="K11" s="10">
        <f t="shared" si="1"/>
        <v>25.56</v>
      </c>
      <c r="L11" s="2">
        <f t="shared" si="2"/>
        <v>0.87175989085948158</v>
      </c>
      <c r="M11" s="1">
        <v>5.18</v>
      </c>
      <c r="N11" s="2">
        <f t="shared" si="3"/>
        <v>4.515716234652114</v>
      </c>
      <c r="O11" s="17">
        <v>8.9160000000000004</v>
      </c>
      <c r="P11" s="19">
        <f t="shared" si="8"/>
        <v>0.124886412</v>
      </c>
      <c r="Q11" s="18">
        <v>3.8109999999999999</v>
      </c>
      <c r="R11" s="19">
        <f t="shared" si="9"/>
        <v>5.3380677000000001E-2</v>
      </c>
      <c r="S11" s="23">
        <f t="shared" si="4"/>
        <v>1.2445176463646746E-3</v>
      </c>
      <c r="T11" s="24">
        <f t="shared" si="5"/>
        <v>5.3194894014084513E-4</v>
      </c>
      <c r="U11" s="1">
        <f t="shared" si="6"/>
        <v>1.2445176463646745</v>
      </c>
      <c r="V11" s="25">
        <f t="shared" si="7"/>
        <v>0.53194894014084515</v>
      </c>
    </row>
    <row r="12" spans="1:22">
      <c r="A12" s="2" t="s">
        <v>29</v>
      </c>
      <c r="B12" s="2">
        <v>20231205</v>
      </c>
      <c r="C12" s="2" t="s">
        <v>9</v>
      </c>
      <c r="D12" s="2" t="s">
        <v>13</v>
      </c>
      <c r="E12" s="2" t="s">
        <v>14</v>
      </c>
      <c r="F12" s="2" t="s">
        <v>15</v>
      </c>
      <c r="G12" s="1">
        <v>2.2400000000000002</v>
      </c>
      <c r="H12" s="1">
        <v>28.68</v>
      </c>
      <c r="I12" s="1">
        <v>24.02</v>
      </c>
      <c r="J12" s="1">
        <f t="shared" si="0"/>
        <v>26.439999999999998</v>
      </c>
      <c r="K12" s="10">
        <f t="shared" si="1"/>
        <v>21.78</v>
      </c>
      <c r="L12" s="2">
        <f t="shared" si="2"/>
        <v>0.82375189107413027</v>
      </c>
      <c r="M12" s="1">
        <v>5.08</v>
      </c>
      <c r="N12" s="2">
        <f t="shared" si="3"/>
        <v>4.1846596066565818</v>
      </c>
      <c r="O12" s="17">
        <v>8.4019999999999992</v>
      </c>
      <c r="P12" s="14">
        <f t="shared" si="8"/>
        <v>0.11768681399999999</v>
      </c>
      <c r="Q12" s="18">
        <v>1.5820000000000001</v>
      </c>
      <c r="R12" s="19">
        <f t="shared" si="9"/>
        <v>2.2159074000000001E-2</v>
      </c>
      <c r="S12" s="23">
        <f t="shared" si="4"/>
        <v>1.2655525485455843E-3</v>
      </c>
      <c r="T12" s="24">
        <f t="shared" si="5"/>
        <v>2.3828899450120382E-4</v>
      </c>
      <c r="U12" s="1">
        <f t="shared" si="6"/>
        <v>1.2655525485455843</v>
      </c>
      <c r="V12" s="25">
        <f t="shared" si="7"/>
        <v>0.23828899450120383</v>
      </c>
    </row>
    <row r="13" spans="1:22">
      <c r="A13" s="2" t="s">
        <v>30</v>
      </c>
      <c r="B13" s="2">
        <v>20231205</v>
      </c>
      <c r="C13" s="2" t="s">
        <v>9</v>
      </c>
      <c r="D13" s="2" t="s">
        <v>13</v>
      </c>
      <c r="E13" s="2" t="s">
        <v>14</v>
      </c>
      <c r="F13" s="2" t="s">
        <v>15</v>
      </c>
      <c r="G13" s="1">
        <v>2.34</v>
      </c>
      <c r="H13" s="1">
        <v>31.96</v>
      </c>
      <c r="I13" s="1">
        <v>26.9</v>
      </c>
      <c r="J13" s="1">
        <f t="shared" si="0"/>
        <v>29.62</v>
      </c>
      <c r="K13" s="10">
        <f t="shared" si="1"/>
        <v>24.56</v>
      </c>
      <c r="L13" s="2">
        <f t="shared" si="2"/>
        <v>0.82916948008102631</v>
      </c>
      <c r="M13" s="1">
        <v>5.14</v>
      </c>
      <c r="N13" s="2">
        <f t="shared" si="3"/>
        <v>4.2619311276164753</v>
      </c>
      <c r="O13" s="17">
        <v>3.9729999999999999</v>
      </c>
      <c r="P13" s="19">
        <f t="shared" si="8"/>
        <v>5.5649811E-2</v>
      </c>
      <c r="Q13" s="20">
        <v>-1.0660000000000001</v>
      </c>
      <c r="R13" s="21">
        <f t="shared" si="9"/>
        <v>-1.4931462000000001E-2</v>
      </c>
      <c r="S13" s="23">
        <f t="shared" si="4"/>
        <v>5.8758375487886409E-4</v>
      </c>
      <c r="T13" s="24">
        <f t="shared" si="5"/>
        <v>-1.5765524356931013E-4</v>
      </c>
      <c r="U13" s="1">
        <f t="shared" si="6"/>
        <v>0.58758375487886405</v>
      </c>
      <c r="V13" s="25">
        <f t="shared" si="7"/>
        <v>-0.15765524356931013</v>
      </c>
    </row>
    <row r="14" spans="1:22">
      <c r="A14" s="2" t="s">
        <v>31</v>
      </c>
      <c r="B14" s="2">
        <v>20231205</v>
      </c>
      <c r="C14" s="2" t="s">
        <v>16</v>
      </c>
      <c r="D14" s="2" t="s">
        <v>17</v>
      </c>
      <c r="E14" s="2" t="s">
        <v>11</v>
      </c>
      <c r="F14" s="2" t="s">
        <v>16</v>
      </c>
      <c r="G14" s="1">
        <v>2.2599999999999998</v>
      </c>
      <c r="H14" s="1">
        <v>30</v>
      </c>
      <c r="I14" s="1">
        <v>28.02</v>
      </c>
      <c r="J14" s="1">
        <f t="shared" si="0"/>
        <v>27.740000000000002</v>
      </c>
      <c r="K14" s="10">
        <f t="shared" si="1"/>
        <v>25.759999999999998</v>
      </c>
      <c r="L14" s="2">
        <f t="shared" si="2"/>
        <v>0.92862292718096595</v>
      </c>
      <c r="M14" s="1">
        <v>5</v>
      </c>
      <c r="N14" s="2">
        <f t="shared" si="3"/>
        <v>4.6431146359048299</v>
      </c>
      <c r="O14" s="17">
        <v>12.654999999999999</v>
      </c>
      <c r="P14" s="14">
        <f t="shared" si="8"/>
        <v>0.177258585</v>
      </c>
      <c r="Q14" s="18">
        <v>3.2589999999999999</v>
      </c>
      <c r="R14" s="19">
        <f t="shared" si="9"/>
        <v>4.5648812999999996E-2</v>
      </c>
      <c r="S14" s="23">
        <f t="shared" si="4"/>
        <v>1.7179494693750001E-3</v>
      </c>
      <c r="T14" s="24">
        <f t="shared" si="5"/>
        <v>4.42417804875E-4</v>
      </c>
      <c r="U14" s="1">
        <f t="shared" si="6"/>
        <v>1.7179494693750001</v>
      </c>
      <c r="V14" s="25">
        <f t="shared" si="7"/>
        <v>0.44241780487499999</v>
      </c>
    </row>
    <row r="15" spans="1:22">
      <c r="A15" s="2" t="s">
        <v>32</v>
      </c>
      <c r="B15" s="2">
        <v>20231205</v>
      </c>
      <c r="C15" s="2" t="s">
        <v>16</v>
      </c>
      <c r="D15" s="2" t="s">
        <v>17</v>
      </c>
      <c r="E15" s="2" t="s">
        <v>11</v>
      </c>
      <c r="F15" s="2" t="s">
        <v>16</v>
      </c>
      <c r="G15" s="1">
        <v>2.2999999999999998</v>
      </c>
      <c r="H15" s="1">
        <v>30</v>
      </c>
      <c r="I15" s="1">
        <v>27.86</v>
      </c>
      <c r="J15" s="1">
        <f t="shared" si="0"/>
        <v>27.7</v>
      </c>
      <c r="K15" s="10">
        <f t="shared" si="1"/>
        <v>25.56</v>
      </c>
      <c r="L15" s="2">
        <f t="shared" si="2"/>
        <v>0.92274368231046933</v>
      </c>
      <c r="M15" s="1">
        <v>5.0199999999999996</v>
      </c>
      <c r="N15" s="2">
        <f t="shared" si="3"/>
        <v>4.6321732851985553</v>
      </c>
      <c r="O15" s="17">
        <v>3.831</v>
      </c>
      <c r="P15" s="14">
        <f t="shared" si="8"/>
        <v>5.3660817E-2</v>
      </c>
      <c r="Q15" s="20">
        <v>-1.782</v>
      </c>
      <c r="R15" s="21">
        <f t="shared" si="9"/>
        <v>-2.4960474E-2</v>
      </c>
      <c r="S15" s="23">
        <f t="shared" si="4"/>
        <v>5.2129672538718367E-4</v>
      </c>
      <c r="T15" s="24">
        <f t="shared" si="5"/>
        <v>-2.4248258017226868E-4</v>
      </c>
      <c r="U15" s="1">
        <f t="shared" si="6"/>
        <v>0.52129672538718363</v>
      </c>
      <c r="V15" s="25">
        <f t="shared" si="7"/>
        <v>-0.24248258017226867</v>
      </c>
    </row>
    <row r="16" spans="1:22">
      <c r="A16" s="2" t="s">
        <v>33</v>
      </c>
      <c r="B16" s="2">
        <v>20231205</v>
      </c>
      <c r="C16" s="2" t="s">
        <v>16</v>
      </c>
      <c r="D16" s="2" t="s">
        <v>17</v>
      </c>
      <c r="E16" s="2" t="s">
        <v>11</v>
      </c>
      <c r="F16" s="2" t="s">
        <v>16</v>
      </c>
      <c r="G16" s="1">
        <v>2.2799999999999998</v>
      </c>
      <c r="H16" s="1">
        <v>30.04</v>
      </c>
      <c r="I16" s="1">
        <v>22.3</v>
      </c>
      <c r="J16" s="1">
        <f t="shared" si="0"/>
        <v>27.759999999999998</v>
      </c>
      <c r="K16" s="10">
        <f t="shared" si="1"/>
        <v>20.02</v>
      </c>
      <c r="L16" s="2">
        <f t="shared" si="2"/>
        <v>0.72118155619596547</v>
      </c>
      <c r="M16" s="1">
        <v>5</v>
      </c>
      <c r="N16" s="2">
        <f t="shared" si="3"/>
        <v>3.6059077809798272</v>
      </c>
      <c r="O16" s="17">
        <v>8.048</v>
      </c>
      <c r="P16" s="14">
        <f t="shared" si="8"/>
        <v>0.112728336</v>
      </c>
      <c r="Q16" s="20">
        <v>-0.65800000000000003</v>
      </c>
      <c r="R16" s="21">
        <f t="shared" si="9"/>
        <v>-9.2166060000000005E-3</v>
      </c>
      <c r="S16" s="23">
        <f t="shared" si="4"/>
        <v>1.4067955777342656E-3</v>
      </c>
      <c r="T16" s="24">
        <f t="shared" si="5"/>
        <v>-1.1501882332867131E-4</v>
      </c>
      <c r="U16" s="1">
        <f t="shared" si="6"/>
        <v>1.4067955777342656</v>
      </c>
      <c r="V16" s="25">
        <f t="shared" si="7"/>
        <v>-0.11501882332867132</v>
      </c>
    </row>
    <row r="17" spans="1:22">
      <c r="A17" s="2" t="s">
        <v>34</v>
      </c>
      <c r="B17" s="2">
        <v>20231205</v>
      </c>
      <c r="C17" s="2" t="s">
        <v>16</v>
      </c>
      <c r="D17" s="2" t="s">
        <v>17</v>
      </c>
      <c r="E17" s="2" t="s">
        <v>11</v>
      </c>
      <c r="F17" s="2" t="s">
        <v>16</v>
      </c>
      <c r="G17" s="1">
        <v>2.2799999999999998</v>
      </c>
      <c r="H17" s="1">
        <v>30.02</v>
      </c>
      <c r="I17" s="1">
        <v>28.14</v>
      </c>
      <c r="J17" s="1">
        <f t="shared" si="0"/>
        <v>27.74</v>
      </c>
      <c r="K17" s="10">
        <f t="shared" si="1"/>
        <v>25.86</v>
      </c>
      <c r="L17" s="2">
        <f t="shared" si="2"/>
        <v>0.93222782984859409</v>
      </c>
      <c r="M17" s="1">
        <v>5.0199999999999996</v>
      </c>
      <c r="N17" s="2">
        <f t="shared" si="3"/>
        <v>4.6797837058399416</v>
      </c>
      <c r="O17" s="17">
        <v>3.3170000000000002</v>
      </c>
      <c r="P17" s="19">
        <f t="shared" si="8"/>
        <v>4.6461219000000005E-2</v>
      </c>
      <c r="Q17" s="20">
        <v>-3.0209999999999999</v>
      </c>
      <c r="R17" s="21">
        <f t="shared" si="9"/>
        <v>-4.2315146999999997E-2</v>
      </c>
      <c r="S17" s="23">
        <f t="shared" si="4"/>
        <v>4.467631383029369E-4</v>
      </c>
      <c r="T17" s="24">
        <f t="shared" si="5"/>
        <v>-4.0689521881615075E-4</v>
      </c>
      <c r="U17" s="1">
        <f t="shared" si="6"/>
        <v>0.4467631383029369</v>
      </c>
      <c r="V17" s="25">
        <f t="shared" si="7"/>
        <v>-0.40689521881615076</v>
      </c>
    </row>
    <row r="18" spans="1:22">
      <c r="A18" s="2" t="s">
        <v>35</v>
      </c>
      <c r="B18" s="2">
        <v>20231205</v>
      </c>
      <c r="C18" s="2" t="s">
        <v>16</v>
      </c>
      <c r="D18" s="2" t="s">
        <v>18</v>
      </c>
      <c r="E18" s="2" t="s">
        <v>14</v>
      </c>
      <c r="F18" s="2" t="s">
        <v>16</v>
      </c>
      <c r="G18" s="1">
        <v>2.3199999999999998</v>
      </c>
      <c r="H18" s="1">
        <v>30</v>
      </c>
      <c r="I18" s="1">
        <v>28.82</v>
      </c>
      <c r="J18" s="1">
        <f t="shared" si="0"/>
        <v>27.68</v>
      </c>
      <c r="K18" s="10">
        <f t="shared" si="1"/>
        <v>26.5</v>
      </c>
      <c r="L18" s="2">
        <f t="shared" si="2"/>
        <v>0.95736994219653182</v>
      </c>
      <c r="M18" s="1">
        <v>5.04</v>
      </c>
      <c r="N18" s="2">
        <f t="shared" si="3"/>
        <v>4.8251445086705207</v>
      </c>
      <c r="O18" s="17">
        <v>8.2430000000000003</v>
      </c>
      <c r="P18" s="14">
        <f t="shared" si="8"/>
        <v>0.11545970100000001</v>
      </c>
      <c r="Q18" s="20">
        <v>-1.492</v>
      </c>
      <c r="R18" s="21">
        <f t="shared" si="9"/>
        <v>-2.0898444000000002E-2</v>
      </c>
      <c r="S18" s="23">
        <f t="shared" si="4"/>
        <v>1.076793976981132E-3</v>
      </c>
      <c r="T18" s="24">
        <f t="shared" si="5"/>
        <v>-1.9490193056603773E-4</v>
      </c>
      <c r="U18" s="1">
        <f t="shared" si="6"/>
        <v>1.0767939769811321</v>
      </c>
      <c r="V18" s="25">
        <f t="shared" si="7"/>
        <v>-0.19490193056603772</v>
      </c>
    </row>
    <row r="19" spans="1:22">
      <c r="A19" s="2" t="s">
        <v>36</v>
      </c>
      <c r="B19" s="2">
        <v>20231205</v>
      </c>
      <c r="C19" s="2" t="s">
        <v>16</v>
      </c>
      <c r="D19" s="2" t="s">
        <v>18</v>
      </c>
      <c r="E19" s="2" t="s">
        <v>14</v>
      </c>
      <c r="F19" s="2" t="s">
        <v>16</v>
      </c>
      <c r="G19" s="1">
        <v>2.2400000000000002</v>
      </c>
      <c r="H19" s="1">
        <v>30</v>
      </c>
      <c r="I19" s="1">
        <v>28.26</v>
      </c>
      <c r="J19" s="1">
        <f t="shared" si="0"/>
        <v>27.759999999999998</v>
      </c>
      <c r="K19" s="10">
        <f t="shared" si="1"/>
        <v>26.020000000000003</v>
      </c>
      <c r="L19" s="2">
        <f t="shared" si="2"/>
        <v>0.93731988472622496</v>
      </c>
      <c r="M19" s="1">
        <v>5</v>
      </c>
      <c r="N19" s="2">
        <f t="shared" si="3"/>
        <v>4.686599423631125</v>
      </c>
      <c r="O19" s="17">
        <v>12.797000000000001</v>
      </c>
      <c r="P19" s="19">
        <f t="shared" si="8"/>
        <v>0.17924757900000002</v>
      </c>
      <c r="Q19" s="20">
        <v>-2.843</v>
      </c>
      <c r="R19" s="21">
        <f t="shared" si="9"/>
        <v>-3.9821901E-2</v>
      </c>
      <c r="S19" s="23">
        <f t="shared" si="4"/>
        <v>1.7211074226502687E-3</v>
      </c>
      <c r="T19" s="24">
        <f t="shared" si="5"/>
        <v>-3.8236371044734807E-4</v>
      </c>
      <c r="U19" s="1">
        <f t="shared" si="6"/>
        <v>1.7211074226502687</v>
      </c>
      <c r="V19" s="25">
        <f t="shared" si="7"/>
        <v>-0.38236371044734807</v>
      </c>
    </row>
    <row r="20" spans="1:22">
      <c r="A20" s="2" t="s">
        <v>37</v>
      </c>
      <c r="B20" s="2">
        <v>20231205</v>
      </c>
      <c r="C20" s="2" t="s">
        <v>16</v>
      </c>
      <c r="D20" s="2" t="s">
        <v>18</v>
      </c>
      <c r="E20" s="2" t="s">
        <v>14</v>
      </c>
      <c r="F20" s="2" t="s">
        <v>16</v>
      </c>
      <c r="G20" s="1">
        <v>2.2400000000000002</v>
      </c>
      <c r="H20" s="1">
        <v>30</v>
      </c>
      <c r="I20" s="1">
        <v>28.36</v>
      </c>
      <c r="J20" s="1">
        <f t="shared" si="0"/>
        <v>27.759999999999998</v>
      </c>
      <c r="K20" s="10">
        <f t="shared" si="1"/>
        <v>26.119999999999997</v>
      </c>
      <c r="L20" s="2">
        <f t="shared" si="2"/>
        <v>0.94092219020172907</v>
      </c>
      <c r="M20" s="1">
        <v>5</v>
      </c>
      <c r="N20" s="2">
        <f t="shared" si="3"/>
        <v>4.7046109510086449</v>
      </c>
      <c r="O20" s="17">
        <v>8.3320000000000007</v>
      </c>
      <c r="P20" s="14">
        <f t="shared" si="8"/>
        <v>0.11670632400000001</v>
      </c>
      <c r="Q20" s="20">
        <v>-2.718</v>
      </c>
      <c r="R20" s="21">
        <f t="shared" si="9"/>
        <v>-3.8071026000000001E-2</v>
      </c>
      <c r="S20" s="23">
        <f t="shared" si="4"/>
        <v>1.1163058188422667E-3</v>
      </c>
      <c r="T20" s="24">
        <f t="shared" si="5"/>
        <v>-3.6415257028483923E-4</v>
      </c>
      <c r="U20" s="1">
        <f t="shared" si="6"/>
        <v>1.1163058188422668</v>
      </c>
      <c r="V20" s="25">
        <f t="shared" si="7"/>
        <v>-0.36415257028483922</v>
      </c>
    </row>
    <row r="21" spans="1:22">
      <c r="A21" s="2" t="s">
        <v>38</v>
      </c>
      <c r="B21" s="2">
        <v>20231205</v>
      </c>
      <c r="C21" s="2" t="s">
        <v>16</v>
      </c>
      <c r="D21" s="2" t="s">
        <v>18</v>
      </c>
      <c r="E21" s="2" t="s">
        <v>14</v>
      </c>
      <c r="F21" s="2" t="s">
        <v>16</v>
      </c>
      <c r="G21" s="1">
        <v>2.2799999999999998</v>
      </c>
      <c r="H21" s="1">
        <v>30.04</v>
      </c>
      <c r="I21" s="1">
        <v>28.26</v>
      </c>
      <c r="J21" s="1">
        <f t="shared" si="0"/>
        <v>27.759999999999998</v>
      </c>
      <c r="K21" s="10">
        <f t="shared" si="1"/>
        <v>25.98</v>
      </c>
      <c r="L21" s="2">
        <f t="shared" si="2"/>
        <v>0.9358789625360231</v>
      </c>
      <c r="M21" s="1">
        <v>5</v>
      </c>
      <c r="N21" s="2">
        <f t="shared" si="3"/>
        <v>4.6793948126801155</v>
      </c>
      <c r="O21" s="17">
        <v>5.585</v>
      </c>
      <c r="P21" s="14">
        <f t="shared" si="8"/>
        <v>7.8229094999999998E-2</v>
      </c>
      <c r="Q21" s="20">
        <v>-1.6539999999999999</v>
      </c>
      <c r="R21" s="21">
        <f t="shared" si="9"/>
        <v>-2.3167577999999998E-2</v>
      </c>
      <c r="S21" s="23">
        <f t="shared" si="4"/>
        <v>7.5230011912240185E-4</v>
      </c>
      <c r="T21" s="24">
        <f t="shared" si="5"/>
        <v>-2.2279398335334869E-4</v>
      </c>
      <c r="U21" s="1">
        <f t="shared" si="6"/>
        <v>0.7523001191224018</v>
      </c>
      <c r="V21" s="25">
        <f t="shared" si="7"/>
        <v>-0.22279398335334868</v>
      </c>
    </row>
    <row r="22" spans="1:22">
      <c r="A22" s="4"/>
      <c r="B22" s="5"/>
      <c r="C22" s="5"/>
      <c r="D22" s="5"/>
      <c r="E22" s="5"/>
      <c r="F22" s="5"/>
      <c r="G22" s="6"/>
      <c r="H22" s="6"/>
      <c r="I22" s="6"/>
      <c r="J22" s="6"/>
      <c r="K22" s="7"/>
      <c r="L22" s="8"/>
    </row>
    <row r="23" spans="1:22">
      <c r="A23" s="4"/>
      <c r="B23" s="5"/>
      <c r="C23" s="5"/>
      <c r="D23" s="5"/>
      <c r="E23" s="5"/>
      <c r="F23" s="5"/>
      <c r="G23" s="9"/>
      <c r="H23" s="9"/>
      <c r="I23" s="9"/>
      <c r="J23" s="8"/>
      <c r="K23" s="7"/>
      <c r="L23" s="8"/>
    </row>
    <row r="24" spans="1:22">
      <c r="A24" s="4"/>
      <c r="B24" s="5"/>
      <c r="C24" s="5"/>
      <c r="D24" s="5"/>
      <c r="E24" s="5"/>
      <c r="F24" s="5"/>
      <c r="G24" s="9"/>
      <c r="H24" s="9"/>
      <c r="I24" s="9"/>
      <c r="J24" s="8"/>
      <c r="K24" s="7"/>
      <c r="L24" s="8"/>
    </row>
    <row r="25" spans="1:22">
      <c r="A25" s="4"/>
      <c r="B25" s="5"/>
      <c r="C25" s="5"/>
      <c r="D25" s="5"/>
      <c r="E25" s="5"/>
      <c r="F25" s="5"/>
      <c r="G25" s="9"/>
      <c r="H25" s="9"/>
      <c r="I25" s="9"/>
      <c r="J25" s="8"/>
      <c r="K25" s="7"/>
      <c r="L25" s="8"/>
    </row>
    <row r="26" spans="1:22">
      <c r="A26" s="4"/>
      <c r="B26" s="5"/>
      <c r="C26" s="5"/>
      <c r="D26" s="5"/>
      <c r="E26" s="5"/>
      <c r="F26" s="5"/>
      <c r="G26" s="9"/>
      <c r="H26" s="9"/>
      <c r="I26" s="9"/>
      <c r="J26" s="8"/>
      <c r="K26" s="7"/>
      <c r="L26" s="8"/>
    </row>
    <row r="27" spans="1:22">
      <c r="A27" s="5"/>
      <c r="B27" s="5"/>
      <c r="C27" s="5"/>
      <c r="D27" s="5"/>
      <c r="E27" s="5"/>
      <c r="F27" s="5"/>
      <c r="G27" s="9"/>
      <c r="H27" s="9"/>
      <c r="I27" s="9"/>
      <c r="J27" s="8"/>
      <c r="K27" s="7"/>
      <c r="L27" s="8"/>
    </row>
    <row r="28" spans="1:22">
      <c r="A28" s="5"/>
      <c r="B28" s="5"/>
      <c r="C28" s="5"/>
      <c r="D28" s="5"/>
      <c r="E28" s="5"/>
      <c r="F28" s="5"/>
      <c r="G28" s="9"/>
      <c r="H28" s="9"/>
      <c r="I28" s="9"/>
      <c r="J28" s="8"/>
      <c r="K28" s="7"/>
      <c r="L2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NH4_NOX_per_dryMass_DEA4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Finlay, Colin</cp:lastModifiedBy>
  <dcterms:created xsi:type="dcterms:W3CDTF">2024-10-19T17:57:40Z</dcterms:created>
  <dcterms:modified xsi:type="dcterms:W3CDTF">2024-10-19T19:07:06Z</dcterms:modified>
</cp:coreProperties>
</file>