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Svago\Fantacalcio\"/>
    </mc:Choice>
  </mc:AlternateContent>
  <xr:revisionPtr revIDLastSave="0" documentId="13_ncr:1_{CE30B1CA-8D44-4EC8-8581-004E0537907B}" xr6:coauthVersionLast="47" xr6:coauthVersionMax="47" xr10:uidLastSave="{00000000-0000-0000-0000-000000000000}"/>
  <bookViews>
    <workbookView xWindow="-108" yWindow="-108" windowWidth="23256" windowHeight="12456" xr2:uid="{D7C83860-CA0E-47B4-9864-71DBE5D5F47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3" i="1"/>
  <c r="B24" i="1"/>
  <c r="F22" i="1"/>
  <c r="F21" i="1"/>
  <c r="D23" i="1"/>
  <c r="D27" i="1"/>
  <c r="C26" i="1"/>
  <c r="C22" i="1"/>
  <c r="C21" i="1"/>
  <c r="C20" i="1"/>
  <c r="C19" i="1"/>
  <c r="D26" i="1"/>
  <c r="D25" i="1"/>
  <c r="D24" i="1"/>
  <c r="D22" i="1"/>
  <c r="D21" i="1"/>
  <c r="D20" i="1"/>
  <c r="D19" i="1"/>
  <c r="D18" i="1"/>
  <c r="C27" i="1"/>
  <c r="C25" i="1"/>
  <c r="C24" i="1"/>
  <c r="C23" i="1"/>
  <c r="B27" i="1"/>
  <c r="B26" i="1"/>
  <c r="B25" i="1"/>
  <c r="B22" i="1"/>
  <c r="B21" i="1"/>
  <c r="B20" i="1"/>
  <c r="B19" i="1"/>
  <c r="B18" i="1"/>
  <c r="F24" i="1" l="1"/>
  <c r="F18" i="1"/>
  <c r="F23" i="1"/>
  <c r="F19" i="1"/>
  <c r="F27" i="1"/>
  <c r="F20" i="1"/>
  <c r="F26" i="1"/>
  <c r="F25" i="1"/>
  <c r="G22" i="1" l="1"/>
  <c r="G21" i="1"/>
  <c r="G20" i="1"/>
  <c r="G19" i="1"/>
  <c r="G26" i="1"/>
  <c r="G25" i="1"/>
  <c r="G24" i="1"/>
  <c r="G18" i="1"/>
  <c r="L36" i="1" s="1"/>
  <c r="M36" i="1" s="1"/>
  <c r="G27" i="1"/>
  <c r="G23" i="1"/>
  <c r="I32" i="1" l="1"/>
  <c r="J36" i="1"/>
  <c r="K34" i="1"/>
  <c r="J38" i="1"/>
  <c r="K32" i="1"/>
  <c r="J35" i="1"/>
  <c r="K37" i="1"/>
  <c r="K33" i="1"/>
  <c r="K41" i="1"/>
  <c r="J34" i="1"/>
  <c r="K35" i="1"/>
  <c r="J39" i="1"/>
  <c r="K40" i="1"/>
  <c r="J33" i="1"/>
  <c r="K36" i="1"/>
  <c r="J41" i="1"/>
  <c r="J37" i="1"/>
  <c r="K39" i="1"/>
  <c r="J32" i="1"/>
  <c r="K38" i="1"/>
  <c r="J40" i="1"/>
  <c r="H32" i="1"/>
  <c r="H41" i="1"/>
  <c r="H40" i="1"/>
  <c r="H34" i="1"/>
  <c r="H33" i="1"/>
  <c r="L35" i="1"/>
  <c r="M35" i="1" s="1"/>
  <c r="L34" i="1"/>
  <c r="M34" i="1" s="1"/>
  <c r="I33" i="1"/>
  <c r="H39" i="1"/>
  <c r="L41" i="1"/>
  <c r="M41" i="1" s="1"/>
  <c r="H38" i="1"/>
  <c r="L40" i="1"/>
  <c r="M40" i="1" s="1"/>
  <c r="L32" i="1"/>
  <c r="M32" i="1" s="1"/>
  <c r="H37" i="1"/>
  <c r="L39" i="1"/>
  <c r="M39" i="1" s="1"/>
  <c r="I41" i="1"/>
  <c r="H36" i="1"/>
  <c r="L38" i="1"/>
  <c r="M38" i="1" s="1"/>
  <c r="I40" i="1"/>
  <c r="H35" i="1"/>
  <c r="L37" i="1"/>
  <c r="M37" i="1" s="1"/>
  <c r="I39" i="1"/>
  <c r="I38" i="1"/>
  <c r="I36" i="1"/>
  <c r="L33" i="1"/>
  <c r="M33" i="1" s="1"/>
  <c r="I35" i="1"/>
  <c r="I34" i="1"/>
  <c r="I37" i="1"/>
</calcChain>
</file>

<file path=xl/sharedStrings.xml><?xml version="1.0" encoding="utf-8"?>
<sst xmlns="http://schemas.openxmlformats.org/spreadsheetml/2006/main" count="69" uniqueCount="48">
  <si>
    <t>Gli Argonauti</t>
  </si>
  <si>
    <t>Stratiotai</t>
  </si>
  <si>
    <t>Bomber Moscardelli</t>
  </si>
  <si>
    <t>Colimaster</t>
  </si>
  <si>
    <t>Sestu FC</t>
  </si>
  <si>
    <t>Monte Urpinu FC</t>
  </si>
  <si>
    <t>Benevengo FC</t>
  </si>
  <si>
    <t>Pescara Manzia</t>
  </si>
  <si>
    <t>Banana Dream team</t>
  </si>
  <si>
    <t>Jesus FC</t>
  </si>
  <si>
    <t>PT 2016/2017</t>
  </si>
  <si>
    <t>PP 2016/2017</t>
  </si>
  <si>
    <t>PT 2017/2018</t>
  </si>
  <si>
    <t>PP 2017/2018</t>
  </si>
  <si>
    <t>PT 2018/2019</t>
  </si>
  <si>
    <t>PP 2018/2019</t>
  </si>
  <si>
    <t>PT 2019/2020</t>
  </si>
  <si>
    <t>PP 2019/2020</t>
  </si>
  <si>
    <t>PT 2020/2021</t>
  </si>
  <si>
    <t>PP 2020/2021</t>
  </si>
  <si>
    <t>PT 2021/2022</t>
  </si>
  <si>
    <t>PP 2021/2022</t>
  </si>
  <si>
    <t>PT 2022/2023</t>
  </si>
  <si>
    <t>PP 2022/2023</t>
  </si>
  <si>
    <t>BONUS 2018/2019</t>
  </si>
  <si>
    <t>BONUS 2019/2020</t>
  </si>
  <si>
    <t>BONUS 2020/2021</t>
  </si>
  <si>
    <t>BONUS 2021/2022</t>
  </si>
  <si>
    <t>BONUS 2022/2023</t>
  </si>
  <si>
    <t>PT TOTALI</t>
  </si>
  <si>
    <t>PP TOTALI</t>
  </si>
  <si>
    <t>BONUS TOTALI</t>
  </si>
  <si>
    <t>TOTALE</t>
  </si>
  <si>
    <t>PUNTI TOTALI</t>
  </si>
  <si>
    <t>PP= PUNTI POSIZIONAMENTO</t>
  </si>
  <si>
    <t>PT= PUNTI TOTALI</t>
  </si>
  <si>
    <t>PT 2023/2024</t>
  </si>
  <si>
    <t>PP 2023/2024</t>
  </si>
  <si>
    <t>BONUS 2023/2024</t>
  </si>
  <si>
    <t>PT 2024/2025</t>
  </si>
  <si>
    <t>PP 2024/2025</t>
  </si>
  <si>
    <t>BONUS 2024/2025</t>
  </si>
  <si>
    <t>CLASSIFICA FINALE ANNO SCORSO</t>
  </si>
  <si>
    <t>CLASSIFICA FINALE ANNO ATTUALE</t>
  </si>
  <si>
    <t>PT</t>
  </si>
  <si>
    <t>PP</t>
  </si>
  <si>
    <t>PBONUS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</si>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</sst>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4" borderId="3" applyNumberFormat="0" applyAlignment="0" applyProtection="0"/>
  </cellStyleXfs>
  <cellXfs count="5">
    <xf numFmtId="0" fontId="0" fillId="0" borderId="0" xfId="0"/>
    <xf numFmtId="0" fontId="2" fillId="3" borderId="1" xfId="2"/>
    <xf numFmtId="0" fontId="4" fillId="4" borderId="3" xfId="4"/>
    <xf numFmtId="0" fontId="3" fillId="0" borderId="2" xfId="3"/>
    <xf numFmtId="0" fontId="1" fillId="2" borderId="1" xfId="1" applyBorder="1"/>
  </cellXfs>
  <cellStyles count="5">
    <cellStyle name="Calcolo" xfId="2" builtinId="22"/>
    <cellStyle name="Cella collegata" xfId="3" builtinId="24"/>
    <cellStyle name="Cella da controllare" xfId="4" builtinId="23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175054</xdr:colOff>
      <xdr:row>16</xdr:row>
      <xdr:rowOff>92676</xdr:rowOff>
    </xdr:from>
    <xdr:to>
      <xdr:col>18</xdr:col>
      <xdr:colOff>298863</xdr:colOff>
      <xdr:row>45</xdr:row>
      <xdr:rowOff>73994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EF007C2-4C75-DC1C-D934-9A551CB00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9946" y="3089190"/>
          <a:ext cx="5159187" cy="5418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F4B-0025-4170-801F-5068815F989E}">
  <sheetPr>
    <pageSetUpPr fitToPage="1"/>
  </sheetPr>
  <dimension ref="A1:Z41"/>
  <sheetViews>
    <sheetView tabSelected="1" topLeftCell="A12" zoomScale="85" zoomScaleNormal="85" workbookViewId="0">
      <pane xSplit="1" topLeftCell="K1" activePane="topRight" state="frozen"/>
      <selection pane="topRight" activeCell="D31" sqref="D31"/>
    </sheetView>
  </sheetViews>
  <sheetFormatPr defaultRowHeight="14.4" x14ac:dyDescent="0.3"/>
  <cols>
    <col min="1" max="1" width="19.33203125" bestFit="1" customWidth="1"/>
    <col min="2" max="2" width="12.88671875" bestFit="1" customWidth="1"/>
    <col min="3" max="3" width="13" bestFit="1" customWidth="1"/>
    <col min="4" max="4" width="18.44140625" bestFit="1" customWidth="1"/>
    <col min="5" max="5" width="13" bestFit="1" customWidth="1"/>
    <col min="6" max="6" width="12.88671875" bestFit="1" customWidth="1"/>
    <col min="7" max="7" width="13" bestFit="1" customWidth="1"/>
    <col min="8" max="8" width="28.77734375" customWidth="1"/>
    <col min="9" max="9" width="12.88671875" bestFit="1" customWidth="1"/>
    <col min="10" max="10" width="13" bestFit="1" customWidth="1"/>
    <col min="11" max="11" width="17.21875" bestFit="1" customWidth="1"/>
    <col min="12" max="12" width="12.88671875" bestFit="1" customWidth="1"/>
    <col min="13" max="13" width="13" bestFit="1" customWidth="1"/>
    <col min="14" max="14" width="17.21875" bestFit="1" customWidth="1"/>
    <col min="15" max="15" width="12.88671875" bestFit="1" customWidth="1"/>
    <col min="16" max="16" width="13" bestFit="1" customWidth="1"/>
    <col min="17" max="17" width="17.21875" bestFit="1" customWidth="1"/>
    <col min="18" max="18" width="12.88671875" bestFit="1" customWidth="1"/>
    <col min="19" max="19" width="13" bestFit="1" customWidth="1"/>
    <col min="20" max="20" width="17.21875" bestFit="1" customWidth="1"/>
    <col min="21" max="22" width="12.88671875" customWidth="1"/>
    <col min="23" max="23" width="17.21875" customWidth="1"/>
    <col min="24" max="25" width="12.88671875" customWidth="1"/>
    <col min="26" max="26" width="17.21875" customWidth="1"/>
  </cols>
  <sheetData>
    <row r="1" spans="1:26" ht="15" thickBot="1" x14ac:dyDescent="0.35"/>
    <row r="2" spans="1:26" ht="15.6" thickTop="1" thickBot="1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24</v>
      </c>
      <c r="I2" s="2" t="s">
        <v>16</v>
      </c>
      <c r="J2" s="2" t="s">
        <v>17</v>
      </c>
      <c r="K2" s="2" t="s">
        <v>25</v>
      </c>
      <c r="L2" s="2" t="s">
        <v>18</v>
      </c>
      <c r="M2" s="2" t="s">
        <v>19</v>
      </c>
      <c r="N2" s="2" t="s">
        <v>26</v>
      </c>
      <c r="O2" s="2" t="s">
        <v>20</v>
      </c>
      <c r="P2" s="2" t="s">
        <v>21</v>
      </c>
      <c r="Q2" s="2" t="s">
        <v>27</v>
      </c>
      <c r="R2" s="2" t="s">
        <v>22</v>
      </c>
      <c r="S2" s="2" t="s">
        <v>23</v>
      </c>
      <c r="T2" s="2" t="s">
        <v>28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</row>
    <row r="3" spans="1:26" ht="15" thickTop="1" x14ac:dyDescent="0.3">
      <c r="A3" s="1" t="s">
        <v>0</v>
      </c>
      <c r="B3">
        <v>2575</v>
      </c>
      <c r="C3">
        <v>62.5</v>
      </c>
      <c r="D3">
        <v>2565.5</v>
      </c>
      <c r="E3">
        <v>125</v>
      </c>
      <c r="F3">
        <v>2567</v>
      </c>
      <c r="G3">
        <v>150</v>
      </c>
      <c r="H3">
        <v>0</v>
      </c>
      <c r="I3">
        <v>2709</v>
      </c>
      <c r="J3">
        <v>200</v>
      </c>
      <c r="K3">
        <v>0</v>
      </c>
      <c r="L3">
        <v>2588.5</v>
      </c>
      <c r="M3">
        <v>125</v>
      </c>
      <c r="N3">
        <v>0</v>
      </c>
      <c r="O3">
        <v>2518.5</v>
      </c>
      <c r="P3">
        <v>87.5</v>
      </c>
      <c r="Q3">
        <v>50</v>
      </c>
      <c r="R3">
        <v>2326.5</v>
      </c>
      <c r="S3">
        <v>100</v>
      </c>
      <c r="T3">
        <v>0</v>
      </c>
      <c r="U3">
        <v>2565.5</v>
      </c>
      <c r="V3">
        <v>300</v>
      </c>
      <c r="W3">
        <v>50</v>
      </c>
      <c r="X3">
        <v>2578</v>
      </c>
      <c r="Y3">
        <v>250</v>
      </c>
      <c r="Z3">
        <v>0</v>
      </c>
    </row>
    <row r="4" spans="1:26" x14ac:dyDescent="0.3">
      <c r="A4" s="1" t="s">
        <v>1</v>
      </c>
      <c r="B4">
        <v>2687.5</v>
      </c>
      <c r="C4">
        <v>200</v>
      </c>
      <c r="D4">
        <v>2519.5</v>
      </c>
      <c r="E4">
        <v>150</v>
      </c>
      <c r="F4">
        <v>2548.5</v>
      </c>
      <c r="G4">
        <v>50</v>
      </c>
      <c r="H4">
        <v>0</v>
      </c>
      <c r="I4">
        <v>2513</v>
      </c>
      <c r="J4">
        <v>0</v>
      </c>
      <c r="K4">
        <v>0</v>
      </c>
      <c r="L4">
        <v>2625</v>
      </c>
      <c r="M4">
        <v>200</v>
      </c>
      <c r="N4">
        <v>0</v>
      </c>
      <c r="O4">
        <v>2526.5</v>
      </c>
      <c r="P4">
        <v>62.5</v>
      </c>
      <c r="Q4">
        <v>0</v>
      </c>
      <c r="R4">
        <v>2370.5</v>
      </c>
      <c r="S4">
        <v>250</v>
      </c>
      <c r="T4">
        <v>0</v>
      </c>
      <c r="U4">
        <v>2404.5</v>
      </c>
      <c r="V4">
        <v>50</v>
      </c>
      <c r="W4">
        <v>0</v>
      </c>
      <c r="X4">
        <v>2487</v>
      </c>
      <c r="Y4">
        <v>175</v>
      </c>
      <c r="Z4">
        <v>0</v>
      </c>
    </row>
    <row r="5" spans="1:26" x14ac:dyDescent="0.3">
      <c r="A5" s="1" t="s">
        <v>2</v>
      </c>
      <c r="B5">
        <v>2571</v>
      </c>
      <c r="C5">
        <v>150</v>
      </c>
      <c r="D5">
        <v>2684.5</v>
      </c>
      <c r="E5">
        <v>200</v>
      </c>
      <c r="F5">
        <v>2487.5</v>
      </c>
      <c r="G5">
        <v>62.5</v>
      </c>
      <c r="H5">
        <v>0</v>
      </c>
      <c r="I5">
        <v>2602.5</v>
      </c>
      <c r="J5">
        <v>62.5</v>
      </c>
      <c r="K5">
        <v>0</v>
      </c>
      <c r="L5">
        <v>2536</v>
      </c>
      <c r="M5">
        <v>75</v>
      </c>
      <c r="N5">
        <v>50</v>
      </c>
      <c r="O5">
        <v>2587</v>
      </c>
      <c r="P5">
        <v>50</v>
      </c>
      <c r="Q5">
        <v>0</v>
      </c>
      <c r="R5">
        <v>2398</v>
      </c>
      <c r="S5">
        <v>300</v>
      </c>
      <c r="T5">
        <v>0</v>
      </c>
      <c r="U5">
        <v>2500</v>
      </c>
      <c r="V5">
        <v>100</v>
      </c>
      <c r="W5">
        <v>0</v>
      </c>
      <c r="X5">
        <v>2432</v>
      </c>
      <c r="Y5">
        <v>100</v>
      </c>
      <c r="Z5">
        <v>0</v>
      </c>
    </row>
    <row r="6" spans="1:26" x14ac:dyDescent="0.3">
      <c r="A6" s="1" t="s">
        <v>3</v>
      </c>
      <c r="B6">
        <v>2680</v>
      </c>
      <c r="C6">
        <v>75</v>
      </c>
      <c r="D6">
        <v>2531</v>
      </c>
      <c r="E6">
        <v>75</v>
      </c>
      <c r="F6">
        <v>2656.5</v>
      </c>
      <c r="G6">
        <v>200</v>
      </c>
      <c r="H6">
        <v>0</v>
      </c>
      <c r="I6">
        <v>2589.5</v>
      </c>
      <c r="J6">
        <v>50</v>
      </c>
      <c r="K6">
        <v>0</v>
      </c>
      <c r="L6">
        <v>2538</v>
      </c>
      <c r="M6">
        <v>100</v>
      </c>
      <c r="N6">
        <v>0</v>
      </c>
      <c r="O6">
        <v>2616.5</v>
      </c>
      <c r="P6">
        <v>75</v>
      </c>
      <c r="Q6">
        <v>0</v>
      </c>
      <c r="R6">
        <v>2273</v>
      </c>
      <c r="S6">
        <v>125</v>
      </c>
      <c r="T6">
        <v>0</v>
      </c>
      <c r="U6">
        <v>2572.5</v>
      </c>
      <c r="V6">
        <v>400</v>
      </c>
      <c r="W6">
        <v>0</v>
      </c>
      <c r="X6">
        <v>2520</v>
      </c>
      <c r="Y6">
        <v>300</v>
      </c>
      <c r="Z6">
        <v>0</v>
      </c>
    </row>
    <row r="7" spans="1:26" x14ac:dyDescent="0.3">
      <c r="A7" s="1" t="s">
        <v>4</v>
      </c>
      <c r="B7">
        <v>2515.5</v>
      </c>
      <c r="C7">
        <v>100</v>
      </c>
      <c r="D7">
        <v>2493.5</v>
      </c>
      <c r="E7">
        <v>25</v>
      </c>
      <c r="F7">
        <v>2450</v>
      </c>
      <c r="G7">
        <v>25</v>
      </c>
      <c r="H7">
        <v>0</v>
      </c>
      <c r="I7">
        <v>2622.5</v>
      </c>
      <c r="J7">
        <v>75</v>
      </c>
      <c r="K7">
        <v>15</v>
      </c>
      <c r="L7">
        <v>2612</v>
      </c>
      <c r="M7">
        <v>150</v>
      </c>
      <c r="N7">
        <v>15</v>
      </c>
      <c r="O7">
        <v>2612.5</v>
      </c>
      <c r="P7">
        <v>125</v>
      </c>
      <c r="Q7">
        <v>0</v>
      </c>
      <c r="R7">
        <v>2417</v>
      </c>
      <c r="S7">
        <v>400</v>
      </c>
      <c r="T7">
        <v>30</v>
      </c>
      <c r="U7">
        <v>2503</v>
      </c>
      <c r="V7">
        <v>175</v>
      </c>
      <c r="W7">
        <v>0</v>
      </c>
      <c r="X7">
        <v>2443</v>
      </c>
      <c r="Y7">
        <v>150</v>
      </c>
      <c r="Z7">
        <v>50</v>
      </c>
    </row>
    <row r="8" spans="1:26" x14ac:dyDescent="0.3">
      <c r="A8" s="1" t="s">
        <v>5</v>
      </c>
      <c r="B8">
        <v>2632.5</v>
      </c>
      <c r="C8">
        <v>125</v>
      </c>
      <c r="D8">
        <v>2390</v>
      </c>
      <c r="E8">
        <v>0</v>
      </c>
      <c r="F8">
        <v>2540.5</v>
      </c>
      <c r="G8">
        <v>87.5</v>
      </c>
      <c r="H8">
        <v>0</v>
      </c>
      <c r="I8">
        <v>2589</v>
      </c>
      <c r="J8">
        <v>87.5</v>
      </c>
      <c r="K8">
        <v>25</v>
      </c>
      <c r="L8">
        <v>2447</v>
      </c>
      <c r="M8">
        <v>50</v>
      </c>
      <c r="N8">
        <v>0</v>
      </c>
      <c r="O8">
        <v>2559</v>
      </c>
      <c r="P8">
        <v>0</v>
      </c>
      <c r="Q8">
        <v>25</v>
      </c>
      <c r="R8">
        <v>2305</v>
      </c>
      <c r="S8">
        <v>50</v>
      </c>
      <c r="T8">
        <v>0</v>
      </c>
      <c r="U8">
        <v>2537</v>
      </c>
      <c r="V8">
        <v>250</v>
      </c>
      <c r="W8">
        <v>130</v>
      </c>
      <c r="X8">
        <v>2616</v>
      </c>
      <c r="Y8">
        <v>400</v>
      </c>
      <c r="Z8">
        <v>130</v>
      </c>
    </row>
    <row r="9" spans="1:26" x14ac:dyDescent="0.3">
      <c r="A9" s="1" t="s">
        <v>6</v>
      </c>
      <c r="B9">
        <v>2598</v>
      </c>
      <c r="C9">
        <v>87.5</v>
      </c>
      <c r="D9">
        <v>2425.5</v>
      </c>
      <c r="E9">
        <v>62.5</v>
      </c>
      <c r="F9">
        <v>2691</v>
      </c>
      <c r="G9">
        <v>125</v>
      </c>
      <c r="H9">
        <v>0</v>
      </c>
      <c r="I9">
        <v>2449</v>
      </c>
      <c r="J9">
        <v>25</v>
      </c>
      <c r="K9">
        <v>0</v>
      </c>
      <c r="L9">
        <v>2465</v>
      </c>
      <c r="M9">
        <v>0</v>
      </c>
      <c r="N9">
        <v>0</v>
      </c>
      <c r="O9">
        <v>2641</v>
      </c>
      <c r="P9">
        <v>200</v>
      </c>
      <c r="Q9">
        <v>0</v>
      </c>
      <c r="R9">
        <v>2345.5</v>
      </c>
      <c r="S9">
        <v>150</v>
      </c>
      <c r="T9">
        <v>0</v>
      </c>
      <c r="U9">
        <v>2445.5</v>
      </c>
      <c r="V9">
        <v>0</v>
      </c>
      <c r="W9">
        <v>0</v>
      </c>
      <c r="X9">
        <v>2546.5</v>
      </c>
      <c r="Y9">
        <v>125</v>
      </c>
      <c r="Z9">
        <v>0</v>
      </c>
    </row>
    <row r="10" spans="1:26" x14ac:dyDescent="0.3">
      <c r="A10" s="1" t="s">
        <v>7</v>
      </c>
      <c r="B10">
        <v>2470</v>
      </c>
      <c r="C10">
        <v>50</v>
      </c>
      <c r="D10">
        <v>2516</v>
      </c>
      <c r="E10">
        <v>100</v>
      </c>
      <c r="F10">
        <v>2555</v>
      </c>
      <c r="G10">
        <v>0</v>
      </c>
      <c r="H10">
        <v>0</v>
      </c>
      <c r="I10">
        <v>2600.5</v>
      </c>
      <c r="J10">
        <v>150</v>
      </c>
      <c r="K10">
        <v>50</v>
      </c>
      <c r="L10">
        <v>2566</v>
      </c>
      <c r="M10">
        <v>87.5</v>
      </c>
      <c r="N10">
        <v>25</v>
      </c>
      <c r="O10">
        <v>2589</v>
      </c>
      <c r="P10">
        <v>25</v>
      </c>
      <c r="Q10">
        <v>0</v>
      </c>
      <c r="R10">
        <v>2296</v>
      </c>
      <c r="S10">
        <v>175</v>
      </c>
      <c r="T10">
        <v>50</v>
      </c>
      <c r="U10">
        <v>2474</v>
      </c>
      <c r="V10">
        <v>125</v>
      </c>
      <c r="W10">
        <v>0</v>
      </c>
      <c r="X10">
        <v>2513.5</v>
      </c>
      <c r="Y10">
        <v>50</v>
      </c>
      <c r="Z10">
        <v>0</v>
      </c>
    </row>
    <row r="11" spans="1:26" x14ac:dyDescent="0.3">
      <c r="A11" s="1" t="s">
        <v>8</v>
      </c>
      <c r="B11">
        <v>2534.5</v>
      </c>
      <c r="C11">
        <v>25</v>
      </c>
      <c r="D11">
        <v>2582.5</v>
      </c>
      <c r="E11">
        <v>87.5</v>
      </c>
      <c r="F11">
        <v>2610</v>
      </c>
      <c r="G11">
        <v>100</v>
      </c>
      <c r="H11">
        <v>15</v>
      </c>
      <c r="I11">
        <v>2591</v>
      </c>
      <c r="J11">
        <v>100</v>
      </c>
      <c r="K11">
        <v>0</v>
      </c>
      <c r="L11">
        <v>2493</v>
      </c>
      <c r="M11">
        <v>62.5</v>
      </c>
      <c r="N11">
        <v>0</v>
      </c>
      <c r="O11">
        <v>2644</v>
      </c>
      <c r="P11">
        <v>150</v>
      </c>
      <c r="Q11">
        <v>0</v>
      </c>
      <c r="R11">
        <v>2406.5</v>
      </c>
      <c r="S11">
        <v>200</v>
      </c>
      <c r="T11">
        <v>100</v>
      </c>
      <c r="U11">
        <v>2554</v>
      </c>
      <c r="V11">
        <v>200</v>
      </c>
      <c r="W11">
        <v>0</v>
      </c>
      <c r="X11">
        <v>2535.5</v>
      </c>
      <c r="Y11">
        <v>200</v>
      </c>
      <c r="Z11">
        <v>0</v>
      </c>
    </row>
    <row r="12" spans="1:26" x14ac:dyDescent="0.3">
      <c r="A12" s="1" t="s">
        <v>9</v>
      </c>
      <c r="B12">
        <v>2528.5</v>
      </c>
      <c r="C12">
        <v>0</v>
      </c>
      <c r="D12">
        <v>2386.5</v>
      </c>
      <c r="E12">
        <v>50</v>
      </c>
      <c r="F12">
        <v>2536.5</v>
      </c>
      <c r="G12">
        <v>75</v>
      </c>
      <c r="H12">
        <v>0</v>
      </c>
      <c r="I12">
        <v>2591.5</v>
      </c>
      <c r="J12">
        <v>125</v>
      </c>
      <c r="K12">
        <v>0</v>
      </c>
      <c r="L12">
        <v>2428</v>
      </c>
      <c r="M12">
        <v>25</v>
      </c>
      <c r="N12">
        <v>0</v>
      </c>
      <c r="O12">
        <v>2572.5</v>
      </c>
      <c r="P12">
        <v>100</v>
      </c>
      <c r="Q12">
        <v>15</v>
      </c>
      <c r="R12">
        <v>2168.5</v>
      </c>
      <c r="S12">
        <v>0</v>
      </c>
      <c r="T12">
        <v>0</v>
      </c>
      <c r="U12">
        <v>2440</v>
      </c>
      <c r="V12">
        <v>150</v>
      </c>
      <c r="W12">
        <v>0</v>
      </c>
      <c r="X12">
        <v>2239.5</v>
      </c>
      <c r="Y12">
        <v>0</v>
      </c>
      <c r="Z12">
        <v>0</v>
      </c>
    </row>
    <row r="17" spans="1:13" ht="15" thickBot="1" x14ac:dyDescent="0.35">
      <c r="B17" s="3" t="s">
        <v>29</v>
      </c>
      <c r="C17" s="3" t="s">
        <v>30</v>
      </c>
      <c r="D17" s="3" t="s">
        <v>31</v>
      </c>
      <c r="E17" s="3"/>
      <c r="F17" s="3" t="s">
        <v>32</v>
      </c>
    </row>
    <row r="18" spans="1:13" ht="15" thickTop="1" x14ac:dyDescent="0.3">
      <c r="A18" s="1" t="s">
        <v>0</v>
      </c>
      <c r="B18">
        <f>SUM(B3,D3,F3,I3,L3,O3,R3,U3,X3)</f>
        <v>22993.5</v>
      </c>
      <c r="C18">
        <f>SUM(C3,E3,G3,J3,M3,P3,S3,V3,Y3)</f>
        <v>1400</v>
      </c>
      <c r="D18">
        <f>SUM(H3,K3,N3,Q3,T3,W3,Z3)</f>
        <v>100</v>
      </c>
      <c r="F18">
        <f>SUM(B18,C18,D18)</f>
        <v>24493.5</v>
      </c>
      <c r="G18">
        <f>RANK(F18, $F$18:$F$27, 0)</f>
        <v>1</v>
      </c>
    </row>
    <row r="19" spans="1:13" x14ac:dyDescent="0.3">
      <c r="A19" s="1" t="s">
        <v>1</v>
      </c>
      <c r="B19">
        <f t="shared" ref="B19:B26" si="0">SUM(B4,D4,F4,I4,L4,O4,R4,U4,X4)</f>
        <v>22682</v>
      </c>
      <c r="C19">
        <f>SUM(C4,E4,G4,J4,M4,P4,S4,V4,Y4)</f>
        <v>1137.5</v>
      </c>
      <c r="D19">
        <f t="shared" ref="D19:D26" si="1">SUM(H4,K4,N4,Q4,T4,W4,Z4)</f>
        <v>0</v>
      </c>
      <c r="F19">
        <f t="shared" ref="F19:F27" si="2">SUM(B19,C19,D19)</f>
        <v>23819.5</v>
      </c>
      <c r="G19">
        <f t="shared" ref="G19:G27" si="3">RANK(F19, $F$18:$F$27, 0)</f>
        <v>7</v>
      </c>
    </row>
    <row r="20" spans="1:13" ht="15" thickBot="1" x14ac:dyDescent="0.35">
      <c r="A20" s="1" t="s">
        <v>2</v>
      </c>
      <c r="B20">
        <f t="shared" si="0"/>
        <v>22798.5</v>
      </c>
      <c r="C20">
        <f>SUM(C5,E5,G5,J5,M5,P5,S5,V5,Y5)</f>
        <v>1100</v>
      </c>
      <c r="D20">
        <f t="shared" si="1"/>
        <v>50</v>
      </c>
      <c r="F20">
        <f t="shared" si="2"/>
        <v>23948.5</v>
      </c>
      <c r="G20">
        <f t="shared" si="3"/>
        <v>6</v>
      </c>
    </row>
    <row r="21" spans="1:13" ht="15.6" thickTop="1" thickBot="1" x14ac:dyDescent="0.35">
      <c r="A21" s="1" t="s">
        <v>3</v>
      </c>
      <c r="B21">
        <f t="shared" si="0"/>
        <v>22977</v>
      </c>
      <c r="C21">
        <f>SUM(C6,E6,G6,J6,M6,P6,S6,V6,Y6)</f>
        <v>1400</v>
      </c>
      <c r="D21">
        <f t="shared" si="1"/>
        <v>0</v>
      </c>
      <c r="F21">
        <f>SUM(B21,C21,D21)</f>
        <v>24377</v>
      </c>
      <c r="G21">
        <f t="shared" si="3"/>
        <v>2</v>
      </c>
      <c r="L21" s="2" t="s">
        <v>35</v>
      </c>
      <c r="M21" s="2"/>
    </row>
    <row r="22" spans="1:13" ht="15.6" thickTop="1" thickBot="1" x14ac:dyDescent="0.35">
      <c r="A22" s="1" t="s">
        <v>4</v>
      </c>
      <c r="B22">
        <f t="shared" si="0"/>
        <v>22669</v>
      </c>
      <c r="C22">
        <f>SUM(C7,E7,G7,J7,M7,P7,S7,V7,Y7)</f>
        <v>1225</v>
      </c>
      <c r="D22">
        <f t="shared" si="1"/>
        <v>110</v>
      </c>
      <c r="F22">
        <f>SUM(B22,C22,D22)</f>
        <v>24004</v>
      </c>
      <c r="G22">
        <f t="shared" si="3"/>
        <v>4</v>
      </c>
      <c r="L22" s="2" t="s">
        <v>34</v>
      </c>
      <c r="M22" s="2"/>
    </row>
    <row r="23" spans="1:13" ht="15" thickTop="1" x14ac:dyDescent="0.3">
      <c r="A23" s="1" t="s">
        <v>5</v>
      </c>
      <c r="B23">
        <f>SUM(B8,D8,F8,I8,L8,O8,R8,U8,X8)</f>
        <v>22616</v>
      </c>
      <c r="C23">
        <f t="shared" ref="C23:C27" si="4">SUM(C8,E8,G8,J8,M8,P8,S8,V8,Y8)</f>
        <v>1050</v>
      </c>
      <c r="D23">
        <f>SUM(H8,K8,N8,Q8,T8,W8,Z8)</f>
        <v>310</v>
      </c>
      <c r="F23">
        <f t="shared" si="2"/>
        <v>23976</v>
      </c>
      <c r="G23">
        <f t="shared" si="3"/>
        <v>5</v>
      </c>
    </row>
    <row r="24" spans="1:13" x14ac:dyDescent="0.3">
      <c r="A24" s="1" t="s">
        <v>6</v>
      </c>
      <c r="B24">
        <f>SUM(B9,D9,F9,I9,L9,O9,R9,U9,X9)</f>
        <v>22607</v>
      </c>
      <c r="C24">
        <f t="shared" si="4"/>
        <v>775</v>
      </c>
      <c r="D24">
        <f t="shared" si="1"/>
        <v>0</v>
      </c>
      <c r="F24">
        <f t="shared" si="2"/>
        <v>23382</v>
      </c>
      <c r="G24">
        <f t="shared" si="3"/>
        <v>9</v>
      </c>
    </row>
    <row r="25" spans="1:13" x14ac:dyDescent="0.3">
      <c r="A25" s="1" t="s">
        <v>7</v>
      </c>
      <c r="B25">
        <f t="shared" si="0"/>
        <v>22580</v>
      </c>
      <c r="C25">
        <f t="shared" si="4"/>
        <v>762.5</v>
      </c>
      <c r="D25">
        <f t="shared" si="1"/>
        <v>125</v>
      </c>
      <c r="F25">
        <f t="shared" si="2"/>
        <v>23467.5</v>
      </c>
      <c r="G25">
        <f t="shared" si="3"/>
        <v>8</v>
      </c>
    </row>
    <row r="26" spans="1:13" x14ac:dyDescent="0.3">
      <c r="A26" s="1" t="s">
        <v>8</v>
      </c>
      <c r="B26">
        <f t="shared" si="0"/>
        <v>22951</v>
      </c>
      <c r="C26">
        <f>SUM(C11,E11,G11,J11,M11,P11,S11,V11,Y11)</f>
        <v>1125</v>
      </c>
      <c r="D26">
        <f t="shared" si="1"/>
        <v>115</v>
      </c>
      <c r="F26">
        <f t="shared" si="2"/>
        <v>24191</v>
      </c>
      <c r="G26">
        <f t="shared" si="3"/>
        <v>3</v>
      </c>
    </row>
    <row r="27" spans="1:13" x14ac:dyDescent="0.3">
      <c r="A27" s="1" t="s">
        <v>9</v>
      </c>
      <c r="B27">
        <f>SUM(B12,D12,F12,I12,L12,O12,R12,U12,X12)</f>
        <v>21891.5</v>
      </c>
      <c r="C27">
        <f t="shared" si="4"/>
        <v>525</v>
      </c>
      <c r="D27">
        <f>SUM(H12,K12,N12,Q12,T12,W12,Z12)</f>
        <v>15</v>
      </c>
      <c r="F27">
        <f t="shared" si="2"/>
        <v>22431.5</v>
      </c>
      <c r="G27">
        <f t="shared" si="3"/>
        <v>10</v>
      </c>
    </row>
    <row r="31" spans="1:13" x14ac:dyDescent="0.3">
      <c r="C31" s="4"/>
      <c r="D31" s="4" t="s">
        <v>42</v>
      </c>
      <c r="E31" s="4" t="s">
        <v>33</v>
      </c>
      <c r="G31" s="4"/>
      <c r="H31" s="4" t="s">
        <v>43</v>
      </c>
      <c r="I31" s="4" t="s">
        <v>44</v>
      </c>
      <c r="J31" s="4" t="s">
        <v>45</v>
      </c>
      <c r="K31" s="4" t="s">
        <v>46</v>
      </c>
      <c r="L31" s="4" t="s">
        <v>33</v>
      </c>
      <c r="M31" s="4" t="s">
        <v>47</v>
      </c>
    </row>
    <row r="32" spans="1:13" x14ac:dyDescent="0.3">
      <c r="C32" s="4">
        <v>1</v>
      </c>
      <c r="D32" s="1" t="s">
        <v>0</v>
      </c>
      <c r="E32">
        <v>21803</v>
      </c>
      <c r="G32" s="4">
        <v>1</v>
      </c>
      <c r="H32" t="str">
        <f>INDEX($A$18:$A$27, MATCH(ROW()-31, $G$18:$G$27, 0))</f>
        <v>Gli Argonauti</v>
      </c>
      <c r="I32">
        <f>INDEX($B$18:$B$27, MATCH(ROW()-31, $G$18:$G$27, 0))</f>
        <v>22993.5</v>
      </c>
      <c r="J32">
        <f>INDEX($C$18:$C$27, MATCH(ROW()-31, $G$18:$G$27, 0))</f>
        <v>1400</v>
      </c>
      <c r="K32">
        <f>INDEX($D$18:$D$27, MATCH(ROW()-31, $G$18:$G$27, 0))</f>
        <v>100</v>
      </c>
      <c r="L32">
        <f>INDEX($F$18:$F$27, MATCH(ROW()-31, $G$18:$G$27, 0))</f>
        <v>24493.5</v>
      </c>
      <c r="M32">
        <f>L32-E32</f>
        <v>2690.5</v>
      </c>
    </row>
    <row r="33" spans="3:13" x14ac:dyDescent="0.3">
      <c r="C33" s="4">
        <v>2</v>
      </c>
      <c r="D33" s="1" t="s">
        <v>3</v>
      </c>
      <c r="E33">
        <v>21632</v>
      </c>
      <c r="G33" s="4">
        <v>2</v>
      </c>
      <c r="H33" t="str">
        <f t="shared" ref="H33:H41" si="5">INDEX($A$18:$A$27, MATCH(ROW()-31, $G$18:$G$27, 0))</f>
        <v>Colimaster</v>
      </c>
      <c r="I33">
        <f t="shared" ref="I33:I41" si="6">INDEX($B$18:$B$27, MATCH(ROW()-31, $G$18:$G$27, 0))</f>
        <v>22977</v>
      </c>
      <c r="J33">
        <f t="shared" ref="J33:J41" si="7">INDEX($C$18:$C$27, MATCH(ROW()-31, $G$18:$G$27, 0))</f>
        <v>1400</v>
      </c>
      <c r="K33">
        <f t="shared" ref="K33:K41" si="8">INDEX($D$18:$D$27, MATCH(ROW()-31, $G$18:$G$27, 0))</f>
        <v>0</v>
      </c>
      <c r="L33">
        <f t="shared" ref="L33:L41" si="9">INDEX($F$18:$F$27, MATCH(ROW()-31, $G$18:$G$27, 0))</f>
        <v>24377</v>
      </c>
      <c r="M33">
        <f>L33-E33</f>
        <v>2745</v>
      </c>
    </row>
    <row r="34" spans="3:13" x14ac:dyDescent="0.3">
      <c r="C34" s="4">
        <v>3</v>
      </c>
      <c r="D34" s="1" t="s">
        <v>8</v>
      </c>
      <c r="E34">
        <v>21605.5</v>
      </c>
      <c r="G34" s="4">
        <v>3</v>
      </c>
      <c r="H34" t="str">
        <f t="shared" si="5"/>
        <v>Banana Dream team</v>
      </c>
      <c r="I34">
        <f t="shared" si="6"/>
        <v>22951</v>
      </c>
      <c r="J34">
        <f t="shared" si="7"/>
        <v>1125</v>
      </c>
      <c r="K34">
        <f t="shared" si="8"/>
        <v>115</v>
      </c>
      <c r="L34">
        <f t="shared" si="9"/>
        <v>24191</v>
      </c>
      <c r="M34">
        <f>L34-E34</f>
        <v>2585.5</v>
      </c>
    </row>
    <row r="35" spans="3:13" x14ac:dyDescent="0.3">
      <c r="C35" s="4">
        <v>4</v>
      </c>
      <c r="D35" s="1" t="s">
        <v>4</v>
      </c>
      <c r="E35">
        <v>21486</v>
      </c>
      <c r="G35" s="4">
        <v>4</v>
      </c>
      <c r="H35" t="str">
        <f t="shared" si="5"/>
        <v>Sestu FC</v>
      </c>
      <c r="I35">
        <f t="shared" si="6"/>
        <v>22669</v>
      </c>
      <c r="J35">
        <f t="shared" si="7"/>
        <v>1225</v>
      </c>
      <c r="K35">
        <f t="shared" si="8"/>
        <v>110</v>
      </c>
      <c r="L35">
        <f t="shared" si="9"/>
        <v>24004</v>
      </c>
      <c r="M35">
        <f>L35-E35</f>
        <v>2518</v>
      </c>
    </row>
    <row r="36" spans="3:13" x14ac:dyDescent="0.3">
      <c r="C36" s="4">
        <v>5</v>
      </c>
      <c r="D36" s="1" t="s">
        <v>2</v>
      </c>
      <c r="E36">
        <v>21466.5</v>
      </c>
      <c r="G36" s="4">
        <v>5</v>
      </c>
      <c r="H36" t="str">
        <f t="shared" si="5"/>
        <v>Monte Urpinu FC</v>
      </c>
      <c r="I36">
        <f t="shared" si="6"/>
        <v>22616</v>
      </c>
      <c r="J36">
        <f t="shared" si="7"/>
        <v>1050</v>
      </c>
      <c r="K36">
        <f t="shared" si="8"/>
        <v>310</v>
      </c>
      <c r="L36">
        <f>INDEX($F$18:$F$27, MATCH(ROW()-31, $G$18:$G$27, 0))</f>
        <v>23976</v>
      </c>
      <c r="M36">
        <f>L36-E40</f>
        <v>3121</v>
      </c>
    </row>
    <row r="37" spans="3:13" x14ac:dyDescent="0.3">
      <c r="C37" s="4">
        <v>6</v>
      </c>
      <c r="D37" s="1" t="s">
        <v>1</v>
      </c>
      <c r="E37">
        <v>21220</v>
      </c>
      <c r="G37" s="4">
        <v>6</v>
      </c>
      <c r="H37" t="str">
        <f t="shared" si="5"/>
        <v>Bomber Moscardelli</v>
      </c>
      <c r="I37">
        <f t="shared" si="6"/>
        <v>22798.5</v>
      </c>
      <c r="J37">
        <f t="shared" si="7"/>
        <v>1100</v>
      </c>
      <c r="K37">
        <f t="shared" si="8"/>
        <v>50</v>
      </c>
      <c r="L37">
        <f t="shared" si="9"/>
        <v>23948.5</v>
      </c>
      <c r="M37">
        <f>L37-E36</f>
        <v>2482</v>
      </c>
    </row>
    <row r="38" spans="3:13" x14ac:dyDescent="0.3">
      <c r="C38" s="4">
        <v>7</v>
      </c>
      <c r="D38" s="1" t="s">
        <v>7</v>
      </c>
      <c r="E38">
        <v>20929</v>
      </c>
      <c r="G38" s="4">
        <v>7</v>
      </c>
      <c r="H38" t="str">
        <f t="shared" si="5"/>
        <v>Stratiotai</v>
      </c>
      <c r="I38">
        <f t="shared" si="6"/>
        <v>22682</v>
      </c>
      <c r="J38">
        <f t="shared" si="7"/>
        <v>1137.5</v>
      </c>
      <c r="K38">
        <f t="shared" si="8"/>
        <v>0</v>
      </c>
      <c r="L38">
        <f t="shared" si="9"/>
        <v>23819.5</v>
      </c>
      <c r="M38">
        <f>L38-E37</f>
        <v>2599.5</v>
      </c>
    </row>
    <row r="39" spans="3:13" x14ac:dyDescent="0.3">
      <c r="C39" s="4">
        <v>8</v>
      </c>
      <c r="D39" s="1" t="s">
        <v>6</v>
      </c>
      <c r="E39">
        <v>20910.5</v>
      </c>
      <c r="G39" s="4">
        <v>8</v>
      </c>
      <c r="H39" t="str">
        <f t="shared" si="5"/>
        <v>Pescara Manzia</v>
      </c>
      <c r="I39">
        <f t="shared" si="6"/>
        <v>22580</v>
      </c>
      <c r="J39">
        <f t="shared" si="7"/>
        <v>762.5</v>
      </c>
      <c r="K39">
        <f t="shared" si="8"/>
        <v>125</v>
      </c>
      <c r="L39">
        <f t="shared" si="9"/>
        <v>23467.5</v>
      </c>
      <c r="M39">
        <f>L39-E38</f>
        <v>2538.5</v>
      </c>
    </row>
    <row r="40" spans="3:13" x14ac:dyDescent="0.3">
      <c r="C40" s="4">
        <v>9</v>
      </c>
      <c r="D40" s="1" t="s">
        <v>5</v>
      </c>
      <c r="E40">
        <v>20855</v>
      </c>
      <c r="G40" s="4">
        <v>9</v>
      </c>
      <c r="H40" t="str">
        <f t="shared" si="5"/>
        <v>Benevengo FC</v>
      </c>
      <c r="I40">
        <f t="shared" si="6"/>
        <v>22607</v>
      </c>
      <c r="J40">
        <f t="shared" si="7"/>
        <v>775</v>
      </c>
      <c r="K40">
        <f t="shared" si="8"/>
        <v>0</v>
      </c>
      <c r="L40">
        <f t="shared" si="9"/>
        <v>23382</v>
      </c>
      <c r="M40">
        <f>L40-E39</f>
        <v>2471.5</v>
      </c>
    </row>
    <row r="41" spans="3:13" x14ac:dyDescent="0.3">
      <c r="C41" s="4">
        <v>10</v>
      </c>
      <c r="D41" s="1" t="s">
        <v>9</v>
      </c>
      <c r="E41">
        <v>20307</v>
      </c>
      <c r="G41" s="4">
        <v>10</v>
      </c>
      <c r="H41" t="str">
        <f t="shared" si="5"/>
        <v>Jesus FC</v>
      </c>
      <c r="I41">
        <f t="shared" si="6"/>
        <v>21891.5</v>
      </c>
      <c r="J41">
        <f t="shared" si="7"/>
        <v>525</v>
      </c>
      <c r="K41">
        <f t="shared" si="8"/>
        <v>15</v>
      </c>
      <c r="L41">
        <f t="shared" si="9"/>
        <v>22431.5</v>
      </c>
      <c r="M41">
        <f>L41-E41</f>
        <v>2124.5</v>
      </c>
    </row>
  </sheetData>
  <sortState xmlns:xlrd2="http://schemas.microsoft.com/office/spreadsheetml/2017/richdata2" ref="D32:E41">
    <sortCondition descending="1" ref="E32:E41"/>
  </sortState>
  <pageMargins left="0.7" right="0.7" top="0.75" bottom="0.75" header="0.3" footer="0.3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Loddo</dc:creator>
  <cp:lastModifiedBy>Marco Loddo</cp:lastModifiedBy>
  <cp:lastPrinted>2025-06-08T16:32:40Z</cp:lastPrinted>
  <dcterms:created xsi:type="dcterms:W3CDTF">2023-08-29T13:43:48Z</dcterms:created>
  <dcterms:modified xsi:type="dcterms:W3CDTF">2025-06-08T16:46:10Z</dcterms:modified>
</cp:coreProperties>
</file>