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esktop\Colin HCPs\20220426_NewPD Search\Originals - Modified\"/>
    </mc:Choice>
  </mc:AlternateContent>
  <xr:revisionPtr revIDLastSave="0" documentId="13_ncr:1_{6005064E-D495-44E2-9AF3-A70D1275EE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teins" sheetId="1" r:id="rId1"/>
  </sheets>
  <definedNames>
    <definedName name="_xlnm._FilterDatabase" localSheetId="0" hidden="1">Proteins!$B$5:$R$105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U5" i="1" s="1"/>
  <c r="V5" i="1" s="1"/>
  <c r="W5" i="1" s="1"/>
  <c r="X5" i="1" s="1"/>
  <c r="Y5" i="1" s="1"/>
  <c r="T6" i="1"/>
  <c r="U6" i="1"/>
  <c r="V6" i="1"/>
  <c r="W6" i="1" s="1"/>
  <c r="X6" i="1" s="1"/>
  <c r="Y6" i="1" s="1"/>
  <c r="T7" i="1"/>
  <c r="U7" i="1" s="1"/>
  <c r="V7" i="1" s="1"/>
  <c r="W7" i="1" s="1"/>
  <c r="X7" i="1" s="1"/>
  <c r="Y7" i="1" s="1"/>
  <c r="T8" i="1"/>
  <c r="U8" i="1" s="1"/>
  <c r="V8" i="1" s="1"/>
  <c r="W8" i="1" s="1"/>
  <c r="X8" i="1" s="1"/>
  <c r="Y8" i="1" s="1"/>
  <c r="T9" i="1"/>
  <c r="U9" i="1" s="1"/>
  <c r="V9" i="1" s="1"/>
  <c r="W9" i="1" s="1"/>
  <c r="X9" i="1" s="1"/>
  <c r="Y9" i="1" s="1"/>
  <c r="T10" i="1"/>
  <c r="U10" i="1"/>
  <c r="V10" i="1"/>
  <c r="W10" i="1" s="1"/>
  <c r="X10" i="1" s="1"/>
  <c r="Y10" i="1" s="1"/>
  <c r="T11" i="1"/>
  <c r="U11" i="1" s="1"/>
  <c r="V11" i="1" s="1"/>
  <c r="W11" i="1" s="1"/>
  <c r="X11" i="1" s="1"/>
  <c r="Y11" i="1" s="1"/>
  <c r="T12" i="1"/>
  <c r="U12" i="1" s="1"/>
  <c r="V12" i="1" s="1"/>
  <c r="W12" i="1" s="1"/>
  <c r="X12" i="1" s="1"/>
  <c r="Y12" i="1" s="1"/>
  <c r="T13" i="1"/>
  <c r="U13" i="1" s="1"/>
  <c r="V13" i="1" s="1"/>
  <c r="W13" i="1" s="1"/>
  <c r="X13" i="1" s="1"/>
  <c r="Y13" i="1" s="1"/>
  <c r="T14" i="1"/>
  <c r="U14" i="1"/>
  <c r="V14" i="1"/>
  <c r="W14" i="1" s="1"/>
  <c r="X14" i="1" s="1"/>
  <c r="Y14" i="1" s="1"/>
  <c r="T15" i="1"/>
  <c r="U15" i="1" s="1"/>
  <c r="V15" i="1" s="1"/>
  <c r="W15" i="1" s="1"/>
  <c r="X15" i="1" s="1"/>
  <c r="Y15" i="1" s="1"/>
  <c r="T16" i="1"/>
  <c r="U16" i="1" s="1"/>
  <c r="V16" i="1" s="1"/>
  <c r="W16" i="1" s="1"/>
  <c r="X16" i="1" s="1"/>
  <c r="Y16" i="1" s="1"/>
  <c r="T17" i="1"/>
  <c r="U17" i="1" s="1"/>
  <c r="V17" i="1" s="1"/>
  <c r="W17" i="1" s="1"/>
  <c r="X17" i="1" s="1"/>
  <c r="Y17" i="1" s="1"/>
  <c r="T18" i="1"/>
  <c r="U18" i="1"/>
  <c r="V18" i="1"/>
  <c r="W18" i="1" s="1"/>
  <c r="X18" i="1" s="1"/>
  <c r="Y18" i="1" s="1"/>
  <c r="T19" i="1"/>
  <c r="U19" i="1" s="1"/>
  <c r="V19" i="1" s="1"/>
  <c r="W19" i="1" s="1"/>
  <c r="X19" i="1" s="1"/>
  <c r="Y19" i="1" s="1"/>
  <c r="T20" i="1"/>
  <c r="U20" i="1" s="1"/>
  <c r="V20" i="1" s="1"/>
  <c r="W20" i="1" s="1"/>
  <c r="X20" i="1" s="1"/>
  <c r="Y20" i="1" s="1"/>
  <c r="T21" i="1"/>
  <c r="U21" i="1" s="1"/>
  <c r="V21" i="1" s="1"/>
  <c r="W21" i="1" s="1"/>
  <c r="X21" i="1" s="1"/>
  <c r="Y21" i="1" s="1"/>
  <c r="T22" i="1"/>
  <c r="U22" i="1"/>
  <c r="V22" i="1"/>
  <c r="W22" i="1" s="1"/>
  <c r="X22" i="1" s="1"/>
  <c r="Y22" i="1" s="1"/>
  <c r="U4" i="1"/>
  <c r="V4" i="1" s="1"/>
  <c r="W4" i="1" s="1"/>
  <c r="X4" i="1" s="1"/>
  <c r="Y4" i="1" s="1"/>
  <c r="T4" i="1"/>
  <c r="V3" i="1"/>
  <c r="W3" i="1" s="1"/>
  <c r="X3" i="1" s="1"/>
  <c r="Y3" i="1" s="1"/>
  <c r="U3" i="1"/>
  <c r="R4" i="1"/>
  <c r="R5" i="1"/>
  <c r="R23" i="1"/>
  <c r="R61" i="1"/>
  <c r="R62" i="1"/>
  <c r="R25" i="1"/>
  <c r="R6" i="1"/>
  <c r="R7" i="1"/>
  <c r="R24" i="1"/>
  <c r="R82" i="1"/>
  <c r="R26" i="1"/>
  <c r="R34" i="1"/>
  <c r="R35" i="1"/>
  <c r="R44" i="1"/>
  <c r="R77" i="1"/>
  <c r="R43" i="1"/>
  <c r="R69" i="1"/>
  <c r="R91" i="1"/>
  <c r="R67" i="1"/>
  <c r="R53" i="1"/>
  <c r="R16" i="1"/>
  <c r="R36" i="1"/>
  <c r="R60" i="1"/>
  <c r="R48" i="1"/>
  <c r="R55" i="1"/>
  <c r="R51" i="1"/>
  <c r="R70" i="1"/>
  <c r="R33" i="1"/>
  <c r="R22" i="1"/>
  <c r="R105" i="1"/>
  <c r="R31" i="1"/>
  <c r="R92" i="1"/>
  <c r="R10" i="1"/>
  <c r="R40" i="1"/>
  <c r="R17" i="1"/>
  <c r="R101" i="1"/>
  <c r="R46" i="1"/>
  <c r="R58" i="1"/>
  <c r="R73" i="1"/>
  <c r="R13" i="1"/>
  <c r="R102" i="1"/>
  <c r="R79" i="1"/>
  <c r="R37" i="1"/>
  <c r="R85" i="1"/>
  <c r="R27" i="1"/>
  <c r="R86" i="1"/>
  <c r="R65" i="1"/>
  <c r="R81" i="1"/>
  <c r="R94" i="1"/>
  <c r="R83" i="1"/>
  <c r="R75" i="1"/>
  <c r="R57" i="1"/>
  <c r="R89" i="1"/>
  <c r="R9" i="1"/>
  <c r="R29" i="1"/>
  <c r="R72" i="1"/>
  <c r="R71" i="1"/>
  <c r="R28" i="1"/>
  <c r="R74" i="1"/>
  <c r="R84" i="1"/>
  <c r="R47" i="1"/>
  <c r="R66" i="1"/>
  <c r="R97" i="1"/>
  <c r="R41" i="1"/>
  <c r="R100" i="1"/>
  <c r="R38" i="1"/>
  <c r="R76" i="1"/>
  <c r="R21" i="1"/>
  <c r="R87" i="1"/>
  <c r="R93" i="1"/>
  <c r="R95" i="1"/>
  <c r="R18" i="1"/>
  <c r="R20" i="1"/>
  <c r="R96" i="1"/>
  <c r="R103" i="1"/>
  <c r="R30" i="1"/>
  <c r="R39" i="1"/>
  <c r="R49" i="1"/>
  <c r="R50" i="1"/>
  <c r="R14" i="1"/>
  <c r="R11" i="1"/>
  <c r="R63" i="1"/>
  <c r="R78" i="1"/>
  <c r="R15" i="1"/>
  <c r="R54" i="1"/>
  <c r="R8" i="1"/>
  <c r="R56" i="1"/>
  <c r="R90" i="1"/>
  <c r="R52" i="1"/>
  <c r="R45" i="1"/>
  <c r="R19" i="1"/>
  <c r="R59" i="1"/>
  <c r="R32" i="1"/>
  <c r="R88" i="1"/>
  <c r="R98" i="1"/>
  <c r="R104" i="1"/>
  <c r="R68" i="1"/>
  <c r="R12" i="1"/>
  <c r="R64" i="1"/>
  <c r="R80" i="1"/>
  <c r="R99" i="1"/>
  <c r="R42" i="1"/>
  <c r="R3" i="1"/>
  <c r="J4" i="1"/>
  <c r="J5" i="1"/>
  <c r="J23" i="1"/>
  <c r="J61" i="1"/>
  <c r="J62" i="1"/>
  <c r="J25" i="1"/>
  <c r="J6" i="1"/>
  <c r="J7" i="1"/>
  <c r="J24" i="1"/>
  <c r="J82" i="1"/>
  <c r="J26" i="1"/>
  <c r="J34" i="1"/>
  <c r="J35" i="1"/>
  <c r="J44" i="1"/>
  <c r="J77" i="1"/>
  <c r="J43" i="1"/>
  <c r="J69" i="1"/>
  <c r="J91" i="1"/>
  <c r="J67" i="1"/>
  <c r="J53" i="1"/>
  <c r="J16" i="1"/>
  <c r="J36" i="1"/>
  <c r="J60" i="1"/>
  <c r="J48" i="1"/>
  <c r="J55" i="1"/>
  <c r="J51" i="1"/>
  <c r="J70" i="1"/>
  <c r="J33" i="1"/>
  <c r="J22" i="1"/>
  <c r="J105" i="1"/>
  <c r="J31" i="1"/>
  <c r="J92" i="1"/>
  <c r="J10" i="1"/>
  <c r="J40" i="1"/>
  <c r="J17" i="1"/>
  <c r="J101" i="1"/>
  <c r="J46" i="1"/>
  <c r="J58" i="1"/>
  <c r="J73" i="1"/>
  <c r="J13" i="1"/>
  <c r="J102" i="1"/>
  <c r="J79" i="1"/>
  <c r="J37" i="1"/>
  <c r="J85" i="1"/>
  <c r="J27" i="1"/>
  <c r="J86" i="1"/>
  <c r="J65" i="1"/>
  <c r="J81" i="1"/>
  <c r="J94" i="1"/>
  <c r="J83" i="1"/>
  <c r="J75" i="1"/>
  <c r="J57" i="1"/>
  <c r="J89" i="1"/>
  <c r="J9" i="1"/>
  <c r="J29" i="1"/>
  <c r="J72" i="1"/>
  <c r="J71" i="1"/>
  <c r="J28" i="1"/>
  <c r="J74" i="1"/>
  <c r="J84" i="1"/>
  <c r="J47" i="1"/>
  <c r="J66" i="1"/>
  <c r="J97" i="1"/>
  <c r="J41" i="1"/>
  <c r="J100" i="1"/>
  <c r="J38" i="1"/>
  <c r="J76" i="1"/>
  <c r="J21" i="1"/>
  <c r="J87" i="1"/>
  <c r="J93" i="1"/>
  <c r="J95" i="1"/>
  <c r="J18" i="1"/>
  <c r="J20" i="1"/>
  <c r="J96" i="1"/>
  <c r="J103" i="1"/>
  <c r="J30" i="1"/>
  <c r="J39" i="1"/>
  <c r="J49" i="1"/>
  <c r="J50" i="1"/>
  <c r="J14" i="1"/>
  <c r="J11" i="1"/>
  <c r="J63" i="1"/>
  <c r="J78" i="1"/>
  <c r="J15" i="1"/>
  <c r="J54" i="1"/>
  <c r="J8" i="1"/>
  <c r="J56" i="1"/>
  <c r="J90" i="1"/>
  <c r="J52" i="1"/>
  <c r="J45" i="1"/>
  <c r="J19" i="1"/>
  <c r="J59" i="1"/>
  <c r="J32" i="1"/>
  <c r="J88" i="1"/>
  <c r="J98" i="1"/>
  <c r="J104" i="1"/>
  <c r="J68" i="1"/>
  <c r="J12" i="1"/>
  <c r="J64" i="1"/>
  <c r="J80" i="1"/>
  <c r="J99" i="1"/>
  <c r="J42" i="1"/>
  <c r="J3" i="1"/>
</calcChain>
</file>

<file path=xl/sharedStrings.xml><?xml version="1.0" encoding="utf-8"?>
<sst xmlns="http://schemas.openxmlformats.org/spreadsheetml/2006/main" count="250" uniqueCount="236">
  <si>
    <t>Accession</t>
  </si>
  <si>
    <t>Description</t>
  </si>
  <si>
    <t>Coverage [%]</t>
  </si>
  <si>
    <t># Peptides</t>
  </si>
  <si>
    <t># PSMs</t>
  </si>
  <si>
    <t># Unique Peptides</t>
  </si>
  <si>
    <t># AAs</t>
  </si>
  <si>
    <t>MW [kDa]</t>
  </si>
  <si>
    <t>Score Sequest HT: Sequest HT</t>
  </si>
  <si>
    <t>Abundances (Normalized): F7: Sample</t>
  </si>
  <si>
    <t>Abundances (Normalized): F8: Sample</t>
  </si>
  <si>
    <t>Abundances (Normalized): F9: Sample</t>
  </si>
  <si>
    <t>Abundances (Normalized): F10: Sample</t>
  </si>
  <si>
    <t>Abundances (Normalized): F11: Sample</t>
  </si>
  <si>
    <t>Abundances (Normalized): F12: Sample</t>
  </si>
  <si>
    <t>P63286</t>
  </si>
  <si>
    <t>Chaperone protein ClpB OS=Escherichia coli O6:H1 (strain CFT073 / ATCC 700928 / UPEC) OX=199310 GN=clpB PE=3 SV=1</t>
  </si>
  <si>
    <t>A0A3L7GVN1</t>
  </si>
  <si>
    <t>Uncharacterized protein OS=Cricetulus griseus OX=10029 GN=CgPICR_023067 PE=4 SV=1</t>
  </si>
  <si>
    <t>XM_027427032.2_83249212_37aa</t>
  </si>
  <si>
    <t>gene=XM_027427032.2_83249212_37aa seq_id=NC_048600.1 type=cds</t>
  </si>
  <si>
    <t>A0A061I009</t>
  </si>
  <si>
    <t>Centrosome-associated protein OS=Cricetulus griseus OX=10029 GN=H671_5g14997 PE=4 SV=1</t>
  </si>
  <si>
    <t>A0A3L7HW23</t>
  </si>
  <si>
    <t>Uncharacterized protein OS=Cricetulus griseus OX=10029 GN=CgPICR_009870 PE=3 SV=1</t>
  </si>
  <si>
    <t>A0A3L7HX34</t>
  </si>
  <si>
    <t>Uncharacterized protein OS=Cricetulus griseus OX=10029 GN=CgPICR_009871 PE=3 SV=1</t>
  </si>
  <si>
    <t>Q06BU8</t>
  </si>
  <si>
    <t>L-lactate dehydrogenase OS=Cricetulus griseus OX=10029 PE=2 SV=1</t>
  </si>
  <si>
    <t>XR_003484220.2_271753574_67aa</t>
  </si>
  <si>
    <t>gene=XR_003484220.2_271753574_67aa seq_id=NC_048596.1 type=cds</t>
  </si>
  <si>
    <t>XR_004770827.1_96502054_69aa</t>
  </si>
  <si>
    <t>gene=XR_004770827.1_96502054_69aa seq_id=NC_048600.1 type=cds</t>
  </si>
  <si>
    <t>G3IDF9</t>
  </si>
  <si>
    <t>Cytochrome c heme lyase OS=Cricetulus griseus OX=10029 GN=CgPICR_018300 PE=3 SV=1</t>
  </si>
  <si>
    <t>G3HBW0</t>
  </si>
  <si>
    <t>Protein FAM186A OS=Cricetulus griseus OX=10029 GN=I79_007911 PE=4 SV=1</t>
  </si>
  <si>
    <t>A0A061I1T0</t>
  </si>
  <si>
    <t>Killer cell lectin-like receptor subfamily B member 1F-like protein OS=Cricetulus griseus OX=10029 GN=H671_8g19635 PE=4 SV=1</t>
  </si>
  <si>
    <t>A0A061IE11</t>
  </si>
  <si>
    <t>Putative disrupted in schizophrenia 1 like protein OS=Cricetulus griseus OX=10029 GN=H671_3g8928 PE=4 SV=1</t>
  </si>
  <si>
    <t>A0A061IEJ1</t>
  </si>
  <si>
    <t>Astrotactin-2-like protein OS=Cricetulus griseus OX=10029 GN=H671_2g5928 PE=4 SV=1</t>
  </si>
  <si>
    <t>A0A2Z6M2Z2</t>
  </si>
  <si>
    <t>Zinc finger protein OS=Cricetulus griseus OX=10029 GN=H671_1g1429 PE=4 SV=1</t>
  </si>
  <si>
    <t>G3GUT4</t>
  </si>
  <si>
    <t>ERC protein 2 OS=Cricetulus griseus OX=10029 GN=I79_001458 PE=4 SV=1</t>
  </si>
  <si>
    <t>A0A061INC4</t>
  </si>
  <si>
    <t>B-cell CLL/lymphoma 9 protein OS=Cricetulus griseus OX=10029 GN=H671_1g1335 PE=4 SV=1</t>
  </si>
  <si>
    <t>A0A3L7IA93</t>
  </si>
  <si>
    <t>OLFR1019 OS=Cricetulus griseus OX=10029 GN=CgPICR_006975 PE=3 SV=1</t>
  </si>
  <si>
    <t>G3HXB0</t>
  </si>
  <si>
    <t>Protein FAM151B OS=Cricetulus griseus OX=10029 GN=I79_015629 PE=4 SV=1</t>
  </si>
  <si>
    <t/>
  </si>
  <si>
    <t>A0A3L7I4J1</t>
  </si>
  <si>
    <t>COL10A1 OS=Cricetulus griseus OX=10029 GN=CgPICR_012557 PE=4 SV=1</t>
  </si>
  <si>
    <t>A0A3L7H933</t>
  </si>
  <si>
    <t>RUNDC1 OS=Cricetulus griseus OX=10029 GN=CgPICR_016930 PE=4 SV=1</t>
  </si>
  <si>
    <t>XM_027407749.2_100171407_127aa</t>
  </si>
  <si>
    <t>gene=XM_027407749.2_100171407_127aa seq_id=NC_048596.1 type=cds</t>
  </si>
  <si>
    <t>A0A061IH70</t>
  </si>
  <si>
    <t>Transmembrane protein 52 OS=Cricetulus griseus OX=10029 GN=H671_2g6798 PE=4 SV=1</t>
  </si>
  <si>
    <t>A0A3L7HUZ1</t>
  </si>
  <si>
    <t>SECISBP2 (Fragment) OS=Cricetulus griseus OX=10029 GN=CgPICR_010409 PE=4 SV=1</t>
  </si>
  <si>
    <t>A0A3L7H5Q1</t>
  </si>
  <si>
    <t>MIA OS=Cricetulus griseus OX=10029 GN=CgPICR_018583 PE=4 SV=1</t>
  </si>
  <si>
    <t>A0A3L7HE66</t>
  </si>
  <si>
    <t>Protein transport protein SEC23 OS=Cricetulus griseus OX=10029 GN=CgPICR_001350 PE=3 SV=1</t>
  </si>
  <si>
    <t>A0A3L7H7Q6</t>
  </si>
  <si>
    <t>IFT122 OS=Cricetulus griseus OX=10029 GN=CgPICR_011354 PE=4 SV=1</t>
  </si>
  <si>
    <t>A0A3L7IDD4</t>
  </si>
  <si>
    <t>ADAM18 (Fragment) OS=Cricetulus griseus OX=10029 GN=CgPICR_017137 PE=4 SV=1</t>
  </si>
  <si>
    <t>A0A061IA98</t>
  </si>
  <si>
    <t>Bromodomain containing protein OS=Cricetulus griseus OX=10029 GN=H671_3g11310 PE=4 SV=1</t>
  </si>
  <si>
    <t>XR_004772620.1_8829847_109aa</t>
  </si>
  <si>
    <t>gene=XR_004772620.1_8829847_109aa seq_id=NW_023276808.1 type=cds</t>
  </si>
  <si>
    <t>Q60437</t>
  </si>
  <si>
    <t>Brain-specific angiogenesis inhibitor 1-associated protein 2 OS=Cricetulus griseus OX=10029 GN=BAIAP2 PE=1 SV=1</t>
  </si>
  <si>
    <t>A0A061I647</t>
  </si>
  <si>
    <t>NXPE4 OS=Cricetulus griseus OX=10029 GN=CgPICR_005987 PE=4 SV=1</t>
  </si>
  <si>
    <t>G3HY93</t>
  </si>
  <si>
    <t>Transmembrane protein 130 OS=Cricetulus griseus OX=10029 GN=I79_016016 PE=4 SV=1</t>
  </si>
  <si>
    <t>XM_027393036.2_66719070_55aa</t>
  </si>
  <si>
    <t>gene=XM_027393036.2_66719070_55aa seq_id=NW_023276806.1 type=cds</t>
  </si>
  <si>
    <t>A0A061ILY3</t>
  </si>
  <si>
    <t>Nuclear pore membrane glycoprotein (Fragment) OS=Cricetulus griseus OX=10029 GN=H671_1g1475 PE=4 SV=1</t>
  </si>
  <si>
    <t>XM_027423858.2_143826446_32aa</t>
  </si>
  <si>
    <t>gene=XM_027423858.2_143826446_32aa seq_id=NC_048599.1 type=cds</t>
  </si>
  <si>
    <t>G3IDS0</t>
  </si>
  <si>
    <t>Pre-mRNA-processing factor 40-like A OS=Cricetulus griseus OX=10029 GN=I79_021853 PE=4 SV=1</t>
  </si>
  <si>
    <t>A0A3L7GV16</t>
  </si>
  <si>
    <t>SEMA3G OS=Cricetulus griseus OX=10029 GN=CgPICR_006279 PE=3 SV=1</t>
  </si>
  <si>
    <t>A0A3L7HNW7</t>
  </si>
  <si>
    <t>COL6A6 (Fragment) OS=Cricetulus griseus OX=10029 GN=CgPICR_013219 PE=4 SV=1</t>
  </si>
  <si>
    <t>A0A3L7IJN0</t>
  </si>
  <si>
    <t>PRSS2 OS=Cricetulus griseus OX=10029 GN=CgPICR_006790 PE=3 SV=1</t>
  </si>
  <si>
    <t>XM_027404017.2_376831288_45aa</t>
  </si>
  <si>
    <t>gene=XM_027404017.2_376831288_45aa seq_id=NC_048595.1 type=cds</t>
  </si>
  <si>
    <t>G3IGX7</t>
  </si>
  <si>
    <t>Guanylate-binding protein 5 OS=Cricetulus griseus OX=10029 GN=I79_023054 PE=4 SV=1</t>
  </si>
  <si>
    <t>G3H297</t>
  </si>
  <si>
    <t>Coiled-coil domain-containing protein 63 OS=Cricetulus griseus OX=10029 GN=I79_004268 PE=4 SV=1</t>
  </si>
  <si>
    <t>A0A061III0</t>
  </si>
  <si>
    <t>Fibroblast growth factor OS=Cricetulus griseus OX=10029 GN=H671_1g3100 PE=3 SV=1</t>
  </si>
  <si>
    <t>G3HHI9</t>
  </si>
  <si>
    <t>Copper-transporting ATPase 2 OS=Cricetulus griseus OX=10029 GN=I79_010076 PE=3 SV=1</t>
  </si>
  <si>
    <t>A0A061I2E8</t>
  </si>
  <si>
    <t>Ubiquitin carboxyl-terminal hydrolase 7-like protein OS=Cricetulus griseus OX=10029 GN=H671_7g18767 PE=3 SV=1</t>
  </si>
  <si>
    <t>G3HIN5</t>
  </si>
  <si>
    <t>Putative beta-lactamase-like protein ENSP00000383859 OS=Cricetulus griseus OX=10029 GN=I79_010510 PE=4 SV=1</t>
  </si>
  <si>
    <t>A0A3L7I075</t>
  </si>
  <si>
    <t>FUK OS=Cricetulus griseus OX=10029 GN=CgPICR_005705 PE=4 SV=1</t>
  </si>
  <si>
    <t>G3HBG4</t>
  </si>
  <si>
    <t>Tyrosyl-DNA phosphodiesterase 1 OS=Cricetulus griseus OX=10029 GN=I79_007792 PE=4 SV=1</t>
  </si>
  <si>
    <t>G3I188</t>
  </si>
  <si>
    <t>Glycerol kinase 2 OS=Cricetulus griseus OX=10029 GN=I79_017138 PE=3 SV=1</t>
  </si>
  <si>
    <t>G3HGW2</t>
  </si>
  <si>
    <t>Histamine H3 receptor OS=Cricetulus griseus OX=10029 GN=I79_009854 PE=3 SV=1</t>
  </si>
  <si>
    <t>G3GS46</t>
  </si>
  <si>
    <t>PDZ domain-containing RING finger protein 3 (Fragment) OS=Cricetulus griseus OX=10029 GN=I79_000356 PE=4 SV=1</t>
  </si>
  <si>
    <t>A0A3L7HN70</t>
  </si>
  <si>
    <t>DYNC2H1 OS=Cricetulus griseus OX=10029 GN=CgPICR_014349 PE=4 SV=1</t>
  </si>
  <si>
    <t>G3HL16</t>
  </si>
  <si>
    <t>Splicing factor 3B subunit 1 OS=Cricetulus griseus OX=10029 GN=H671_2g6483 PE=4 SV=1</t>
  </si>
  <si>
    <t>XM_027392955.2_70192607_50aa</t>
  </si>
  <si>
    <t>gene=XM_027392955.2_70192607_50aa seq_id=NW_023276806.1 type=cds</t>
  </si>
  <si>
    <t>A0A061I4T1</t>
  </si>
  <si>
    <t>Biorientation of chromosomes in cell division protein 1 OS=Cricetulus griseus OX=10029 GN=H671_4g13189 PE=4 SV=1</t>
  </si>
  <si>
    <t>A0A3L7IIR7</t>
  </si>
  <si>
    <t>ABCB1 (Fragment) OS=Cricetulus griseus OX=10029 GN=CgPICR_009218 PE=4 SV=1</t>
  </si>
  <si>
    <t>A0A3L7IDY0</t>
  </si>
  <si>
    <t>NCAN OS=Cricetulus griseus OX=10029 GN=CgPICR_016152 PE=4 SV=1</t>
  </si>
  <si>
    <t>A0A061I418</t>
  </si>
  <si>
    <t>ADP-ribosylation factor-like protein 13B OS=Cricetulus griseus OX=10029 GN=CgPICR_001920 PE=3 SV=1</t>
  </si>
  <si>
    <t>A0A3L7ILC0</t>
  </si>
  <si>
    <t>BTNL2 OS=Cricetulus griseus OX=10029 GN=CgPICR_019533 PE=4 SV=1</t>
  </si>
  <si>
    <t>G3HGY9</t>
  </si>
  <si>
    <t>PPDPF OS=Cricetulus griseus OX=10029 GN=CgPICR_018029 PE=4 SV=1</t>
  </si>
  <si>
    <t>A0A3L7H541</t>
  </si>
  <si>
    <t>DMWD OS=Cricetulus griseus OX=10029 GN=CgPICR_020979 PE=4 SV=1</t>
  </si>
  <si>
    <t>A0A3L7I0G0</t>
  </si>
  <si>
    <t>LARP4 OS=Cricetulus griseus OX=10029 GN=CgPICR_005736 PE=4 SV=1</t>
  </si>
  <si>
    <t>G3I9Y2</t>
  </si>
  <si>
    <t>Outer dense fiber protein 2 OS=Cricetulus griseus OX=10029 GN=I79_020393 PE=4 SV=1</t>
  </si>
  <si>
    <t>A0A061IMD0</t>
  </si>
  <si>
    <t>TBC1 domain family member 5 OS=Cricetulus griseus OX=10029 GN=H671_1g1689 PE=4 SV=1</t>
  </si>
  <si>
    <t>G3IBX1</t>
  </si>
  <si>
    <t>Uncharacterized protein OS=Cricetulus griseus OX=10029 GN=I79_021154 PE=4 SV=1</t>
  </si>
  <si>
    <t>A0A061IJI0</t>
  </si>
  <si>
    <t>Ubiquitin carboxyl-terminal hydrolase 12-like protein OS=Cricetulus griseus OX=10029 GN=H671_1g3895 PE=3 SV=1</t>
  </si>
  <si>
    <t>G3GUD1</t>
  </si>
  <si>
    <t>Spermatogenesis-associated protein 7-like OS=Cricetulus griseus OX=10029 GN=I79_001286 PE=4 SV=1</t>
  </si>
  <si>
    <t>XR_003486989.2_26044227_53aa</t>
  </si>
  <si>
    <t>gene=XR_003486989.2_26044227_53aa seq_id=NC_048600.1 type=cds</t>
  </si>
  <si>
    <t>G3HIP0</t>
  </si>
  <si>
    <t>Uncharacterized protein OS=Cricetulus griseus OX=10029 GN=I79_010515 PE=4 SV=1</t>
  </si>
  <si>
    <t>G3HZY5</t>
  </si>
  <si>
    <t>U1 small nuclear ribonucleoprotein 70 kDa OS=Cricetulus griseus OX=10029 GN=I79_016650 PE=4 SV=1</t>
  </si>
  <si>
    <t>G3I5M5</t>
  </si>
  <si>
    <t>Nuclear receptor subfamily 1 group D member 1 OS=Cricetulus griseus OX=10029 GN=I79_018778 PE=3 SV=1</t>
  </si>
  <si>
    <t>XM_027425023.2_44725591_26aa</t>
  </si>
  <si>
    <t>gene=XM_027425023.2_44725591_26aa seq_id=NC_048600.1 type=cds</t>
  </si>
  <si>
    <t>XM_035452085.1_250877841_451aa</t>
  </si>
  <si>
    <t>gene=XM_035452085.1_250877841_451aa seq_id=NW_023276807.1 type=cds</t>
  </si>
  <si>
    <t>G3I6S2</t>
  </si>
  <si>
    <t>Putative RNA-binding protein 20 OS=Cricetulus griseus OX=10029 GN=I79_019199 PE=4 SV=1</t>
  </si>
  <si>
    <t>G3IID4</t>
  </si>
  <si>
    <t>Chitinase-3-like protein 4 OS=Cricetulus griseus OX=10029 GN=I79_023602 PE=3 SV=1</t>
  </si>
  <si>
    <t>A0A061I5T4</t>
  </si>
  <si>
    <t>E3 ubiquitin-protein ligase (Fragment) OS=Cricetulus griseus OX=10029 GN=H671_4g13114 PE=1 SV=1</t>
  </si>
  <si>
    <t>A0A061IJR7</t>
  </si>
  <si>
    <t>Uncharacterized protein OS=Cricetulus griseus OX=10029 GN=H671_1g2658 PE=4 SV=1</t>
  </si>
  <si>
    <t>A0A3L7H699</t>
  </si>
  <si>
    <t>BICD1 (Fragment) OS=Cricetulus griseus OX=10029 GN=CgPICR_016405 PE=4 SV=1</t>
  </si>
  <si>
    <t>A0A3L7H6B1</t>
  </si>
  <si>
    <t>DENND5B OS=Cricetulus griseus OX=10029 GN=CgPICR_016414 PE=4 SV=1</t>
  </si>
  <si>
    <t>XM_027404019.2_376860465_102aa</t>
  </si>
  <si>
    <t>gene=XM_027404019.2_376860465_102aa seq_id=NC_048595.1 type=cds</t>
  </si>
  <si>
    <t>XM_027393116.2_66157896_15aa</t>
  </si>
  <si>
    <t>gene=XM_027393116.2_66157896_15aa seq_id=NW_023276806.1 type=cds</t>
  </si>
  <si>
    <t>A0A3L7HZC9</t>
  </si>
  <si>
    <t>MAST1 OS=Cricetulus griseus OX=10029 GN=CgPICR_020610 PE=4 SV=1</t>
  </si>
  <si>
    <t>G3GY28</t>
  </si>
  <si>
    <t>E3 ubiquitin-protein ligase Mdm2 OS=Cricetulus griseus OX=10029 GN=I79_002682 PE=3 SV=1</t>
  </si>
  <si>
    <t>XM_027405635.2_170839450_116aa</t>
  </si>
  <si>
    <t>gene=XM_027405635.2_170839450_116aa seq_id=NC_048596.1 type=cds</t>
  </si>
  <si>
    <t>A0A3L7HDB3</t>
  </si>
  <si>
    <t>AK1 OS=Cricetulus griseus OX=10029 GN=CgPICR_015447 PE=3 SV=1</t>
  </si>
  <si>
    <t>XM_027387396.2_31916159_59aa</t>
  </si>
  <si>
    <t>gene=XM_027387396.2_31916159_59aa seq_id=NW_023276807.1 type=cds</t>
  </si>
  <si>
    <t>A0A3L7HGX3</t>
  </si>
  <si>
    <t>CHRNA4 OS=Cricetulus griseus OX=10029 GN=CgPICR_018026 PE=3 SV=1</t>
  </si>
  <si>
    <t>G3HX27</t>
  </si>
  <si>
    <t>RNA-binding protein 12B-A OS=Cricetulus griseus OX=10029 GN=I79_015543 PE=4 SV=1</t>
  </si>
  <si>
    <t>A0A3L7H899</t>
  </si>
  <si>
    <t>GALNTL5 OS=Cricetulus griseus OX=10029 GN=CgPICR_019776 PE=4 SV=1</t>
  </si>
  <si>
    <t>A0A3L7GUR0</t>
  </si>
  <si>
    <t>ZNF532 OS=Cricetulus griseus OX=10029 GN=CgPICR_013981 PE=4 SV=1</t>
  </si>
  <si>
    <t>XM_027429672.2_86498462_66aa</t>
  </si>
  <si>
    <t>gene=XM_027429672.2_86498462_66aa seq_id=NC_048601.1 type=cds</t>
  </si>
  <si>
    <t>A0A3L7HPK5</t>
  </si>
  <si>
    <t>CDV3 OS=Cricetulus griseus OX=10029 GN=CgPICR_013201 PE=4 SV=1</t>
  </si>
  <si>
    <t>A0A061I9R0</t>
  </si>
  <si>
    <t>Uncharacterized protein OS=Cricetulus griseus OX=10029 GN=H671_4g12322 PE=4 SV=1</t>
  </si>
  <si>
    <t>G3HK08</t>
  </si>
  <si>
    <t>Interferon-inducible GTPase 1 OS=Cricetulus griseus OX=10029 GN=I79_011020 PE=4 SV=1</t>
  </si>
  <si>
    <t>G3IAG8</t>
  </si>
  <si>
    <t>Latrophilin-3 OS=Cricetulus griseus OX=10029 GN=I79_020591 PE=3 SV=1</t>
  </si>
  <si>
    <t>G3ILP2</t>
  </si>
  <si>
    <t>Lipoyl synthase, mitochondrial OS=Cricetulus griseus OX=10029 GN=LIAS PE=3 SV=1</t>
  </si>
  <si>
    <t>A0A3L7I729</t>
  </si>
  <si>
    <t>Uncharacterized protein OS=Cricetulus griseus OX=10029 GN=CgPICR_009066 PE=4 SV=1</t>
  </si>
  <si>
    <t>XM_027396304.2_386313216_36aa</t>
  </si>
  <si>
    <t>gene=XM_027396304.2_386313216_36aa seq_id=NC_048595.1 type=cds</t>
  </si>
  <si>
    <t>A0A3L7HZZ0</t>
  </si>
  <si>
    <t>SPATA31 OS=Cricetulus griseus OX=10029 GN=CgPICR_005564 PE=4 SV=1</t>
  </si>
  <si>
    <t>G3HA70</t>
  </si>
  <si>
    <t>Neurexin-3-beta OS=Cricetulus griseus OX=10029 GN=I79_007313 PE=4 SV=1</t>
  </si>
  <si>
    <t>G3IBV2</t>
  </si>
  <si>
    <t>Netrin-G1 OS=Cricetulus griseus OX=10029 GN=I79_021135 PE=4 SV=1</t>
  </si>
  <si>
    <t>A0A061IMT5</t>
  </si>
  <si>
    <t>Transposase, L1 containing protein OS=Cricetulus griseus OX=10029 GN=H671_1g3733 PE=4 SV=1</t>
  </si>
  <si>
    <t>Note</t>
  </si>
  <si>
    <t>Standard</t>
  </si>
  <si>
    <t>MW [Da]</t>
  </si>
  <si>
    <t>Average</t>
  </si>
  <si>
    <t>per 3ug inj.</t>
  </si>
  <si>
    <t>fmol</t>
  </si>
  <si>
    <t>mol</t>
  </si>
  <si>
    <t>g HCP</t>
  </si>
  <si>
    <t>g HCP/ug protein</t>
  </si>
  <si>
    <t>g HCP/mg</t>
  </si>
  <si>
    <t>ppm</t>
  </si>
  <si>
    <t>Quantifiable</t>
  </si>
  <si>
    <t xml:space="preserve">ESTIMATED! </t>
  </si>
  <si>
    <t>For Hi3 quan - 3 unique peptides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</si>
</sst>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theme="5"/>
      <name val="Calibri"/>
      <family val="2"/>
    </font>
    <font>
      <u val="double"/>
      <sz val="11"/>
      <color theme="5"/>
      <name val="Calibri"/>
      <family val="2"/>
    </font>
    <font>
      <b/>
      <sz val="11"/>
      <color theme="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indexed="64"/>
      </bottom>
      <diagonal/>
    </border>
  </borders>
  <cellStyleXfs count="1">
    <xf numFmtId="0" fontId="0" fillId="0" borderId="0" applyNumberFormat="0" applyFont="0" applyFill="0"/>
  </cellStyleXfs>
  <cellXfs count="26">
    <xf numFmtId="0" fontId="0" fillId="0" borderId="0" xfId="0"/>
    <xf numFmtId="11" fontId="2" fillId="0" borderId="2" xfId="0" applyNumberFormat="1" applyFont="1" applyFill="1" applyBorder="1"/>
    <xf numFmtId="11" fontId="2" fillId="0" borderId="2" xfId="0" applyNumberFormat="1" applyFont="1" applyFill="1" applyBorder="1" applyAlignment="1">
      <alignment horizontal="center"/>
    </xf>
    <xf numFmtId="0" fontId="3" fillId="0" borderId="0" xfId="0" applyFont="1" applyFill="1"/>
    <xf numFmtId="11" fontId="3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0" fontId="0" fillId="0" borderId="1" xfId="0" applyFill="1" applyBorder="1"/>
    <xf numFmtId="11" fontId="0" fillId="0" borderId="1" xfId="0" applyNumberFormat="1" applyFill="1" applyBorder="1"/>
    <xf numFmtId="164" fontId="3" fillId="0" borderId="0" xfId="0" applyNumberFormat="1" applyFon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0" fontId="5" fillId="0" borderId="1" xfId="0" applyFont="1" applyFill="1" applyBorder="1"/>
    <xf numFmtId="11" fontId="5" fillId="0" borderId="1" xfId="0" applyNumberFormat="1" applyFont="1" applyFill="1" applyBorder="1"/>
    <xf numFmtId="11" fontId="5" fillId="0" borderId="0" xfId="0" applyNumberFormat="1" applyFont="1" applyFill="1"/>
    <xf numFmtId="0" fontId="6" fillId="0" borderId="1" xfId="0" applyFont="1" applyFill="1" applyBorder="1"/>
    <xf numFmtId="11" fontId="6" fillId="0" borderId="1" xfId="0" applyNumberFormat="1" applyFont="1" applyFill="1" applyBorder="1"/>
    <xf numFmtId="11" fontId="6" fillId="0" borderId="0" xfId="0" applyNumberFormat="1" applyFont="1" applyFill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0" fontId="7" fillId="0" borderId="0" xfId="0" applyFont="1"/>
    <xf numFmtId="0" fontId="6" fillId="0" borderId="0" xfId="0" applyFont="1"/>
    <xf numFmtId="0" fontId="0" fillId="0" borderId="0" xfId="0" applyFill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ED7D31"/>
      </font>
    </dxf>
    <dxf>
      <font>
        <color rgb="FFED7D3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5"/>
  <sheetViews>
    <sheetView tabSelected="1" workbookViewId="0">
      <selection activeCell="Y5" sqref="Y5"/>
    </sheetView>
  </sheetViews>
  <sheetFormatPr defaultRowHeight="15" x14ac:dyDescent="0.25"/>
  <cols>
    <col min="1" max="1" width="9.140625" style="6"/>
    <col min="2" max="2" width="32.140625" style="6" bestFit="1" customWidth="1"/>
    <col min="3" max="3" width="38.140625" style="6" customWidth="1"/>
    <col min="4" max="11" width="9.140625" style="6"/>
    <col min="12" max="17" width="9.140625" style="7"/>
    <col min="18" max="18" width="12" style="7" bestFit="1" customWidth="1"/>
    <col min="19" max="20" width="9.140625" style="6"/>
    <col min="21" max="21" width="12" style="6" bestFit="1" customWidth="1"/>
    <col min="22" max="24" width="9.140625" style="6"/>
    <col min="25" max="25" width="9.140625" style="23"/>
  </cols>
  <sheetData>
    <row r="1" spans="1:26" x14ac:dyDescent="0.25">
      <c r="A1" s="8"/>
      <c r="E1" s="8"/>
      <c r="I1" s="8"/>
      <c r="L1" s="6"/>
      <c r="M1" s="8"/>
      <c r="N1" s="6"/>
      <c r="O1" s="6"/>
      <c r="P1" s="6"/>
      <c r="Q1" s="8"/>
      <c r="R1" s="6"/>
      <c r="V1" s="8" t="s">
        <v>226</v>
      </c>
    </row>
    <row r="2" spans="1:26" x14ac:dyDescent="0.25">
      <c r="A2" s="1" t="s">
        <v>222</v>
      </c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1" t="s">
        <v>224</v>
      </c>
      <c r="K2" s="1" t="s">
        <v>8</v>
      </c>
      <c r="L2" s="2" t="s">
        <v>9</v>
      </c>
      <c r="M2" s="1" t="s">
        <v>10</v>
      </c>
      <c r="N2" s="1" t="s">
        <v>11</v>
      </c>
      <c r="O2" s="1" t="s">
        <v>12</v>
      </c>
      <c r="P2" s="2" t="s">
        <v>13</v>
      </c>
      <c r="Q2" s="1" t="s">
        <v>14</v>
      </c>
      <c r="R2" s="1" t="s">
        <v>225</v>
      </c>
      <c r="S2" s="1"/>
      <c r="T2" s="2" t="s">
        <v>227</v>
      </c>
      <c r="U2" s="1" t="s">
        <v>228</v>
      </c>
      <c r="V2" s="1" t="s">
        <v>229</v>
      </c>
      <c r="W2" s="1" t="s">
        <v>230</v>
      </c>
      <c r="X2" s="1" t="s">
        <v>231</v>
      </c>
      <c r="Y2" s="2" t="s">
        <v>232</v>
      </c>
    </row>
    <row r="3" spans="1:26" x14ac:dyDescent="0.25">
      <c r="A3" s="4" t="s">
        <v>223</v>
      </c>
      <c r="B3" s="4" t="s">
        <v>15</v>
      </c>
      <c r="C3" s="4" t="s">
        <v>16</v>
      </c>
      <c r="D3" s="11">
        <v>11</v>
      </c>
      <c r="E3" s="4">
        <v>6</v>
      </c>
      <c r="F3" s="4">
        <v>258</v>
      </c>
      <c r="G3" s="4">
        <v>6</v>
      </c>
      <c r="H3" s="11">
        <v>857</v>
      </c>
      <c r="I3" s="4">
        <v>95.5</v>
      </c>
      <c r="J3" s="4">
        <f>I3*1000</f>
        <v>95500</v>
      </c>
      <c r="K3" s="4">
        <v>779.8</v>
      </c>
      <c r="L3" s="12">
        <v>501796417.84635401</v>
      </c>
      <c r="M3" s="4">
        <v>468908840.65274799</v>
      </c>
      <c r="N3" s="4">
        <v>449482162.43972403</v>
      </c>
      <c r="O3" s="4">
        <v>711785822.35836995</v>
      </c>
      <c r="P3" s="12">
        <v>684029251.55304801</v>
      </c>
      <c r="Q3" s="4">
        <v>641877884.76464295</v>
      </c>
      <c r="R3" s="4">
        <f>AVERAGE(L3:Q3)</f>
        <v>576313396.60248125</v>
      </c>
      <c r="S3" s="4"/>
      <c r="T3" s="5">
        <v>150</v>
      </c>
      <c r="U3" s="3">
        <f>T3*(10^-15)</f>
        <v>1.5000000000000002E-13</v>
      </c>
      <c r="V3" s="4">
        <f>U3*J3</f>
        <v>1.4325000000000001E-8</v>
      </c>
      <c r="W3" s="4">
        <f>V3/3</f>
        <v>4.7750000000000006E-9</v>
      </c>
      <c r="X3" s="4">
        <f>W3/0.001</f>
        <v>4.7750000000000009E-6</v>
      </c>
      <c r="Y3" s="5">
        <f>X3*1000000000</f>
        <v>4775.0000000000009</v>
      </c>
    </row>
    <row r="4" spans="1:26" x14ac:dyDescent="0.25">
      <c r="A4" s="8" t="s">
        <v>233</v>
      </c>
      <c r="B4" s="13" t="s">
        <v>17</v>
      </c>
      <c r="C4" s="13" t="s">
        <v>18</v>
      </c>
      <c r="D4" s="13">
        <v>17</v>
      </c>
      <c r="E4" s="13">
        <v>5</v>
      </c>
      <c r="F4" s="13">
        <v>30</v>
      </c>
      <c r="G4" s="13">
        <v>5</v>
      </c>
      <c r="H4" s="13">
        <v>138</v>
      </c>
      <c r="I4" s="13">
        <v>15</v>
      </c>
      <c r="J4" s="13">
        <f t="shared" ref="J4:J67" si="0">I4*1000</f>
        <v>15000</v>
      </c>
      <c r="K4" s="13">
        <v>87.28</v>
      </c>
      <c r="L4" s="14">
        <v>3815258.5833333302</v>
      </c>
      <c r="M4" s="14">
        <v>4567019.3347891401</v>
      </c>
      <c r="N4" s="14">
        <v>3332409.2397397999</v>
      </c>
      <c r="O4" s="14">
        <v>2331051.8409354901</v>
      </c>
      <c r="P4" s="14">
        <v>2111568.1943972101</v>
      </c>
      <c r="Q4" s="14">
        <v>2184969.6541262199</v>
      </c>
      <c r="R4" s="15">
        <f t="shared" ref="R4:R67" si="1">AVERAGE(L4:Q4)</f>
        <v>3057046.1412201985</v>
      </c>
      <c r="T4" s="19">
        <f>$T$3/$R$3*R4</f>
        <v>0.79567284725002607</v>
      </c>
      <c r="U4" s="14">
        <f>T4*(10^-15)</f>
        <v>7.956728472500261E-16</v>
      </c>
      <c r="V4" s="14">
        <f>U4*J4</f>
        <v>1.1935092708750392E-11</v>
      </c>
      <c r="W4" s="14">
        <f>V4/3</f>
        <v>3.9783642362501309E-12</v>
      </c>
      <c r="X4" s="14">
        <f>W4/0.001</f>
        <v>3.9783642362501311E-9</v>
      </c>
      <c r="Y4" s="25">
        <f>X4*1000000000</f>
        <v>3.978364236250131</v>
      </c>
    </row>
    <row r="5" spans="1:26" x14ac:dyDescent="0.25">
      <c r="A5" s="8" t="s">
        <v>233</v>
      </c>
      <c r="B5" s="13" t="s">
        <v>19</v>
      </c>
      <c r="C5" s="13" t="s">
        <v>20</v>
      </c>
      <c r="D5" s="13">
        <v>100</v>
      </c>
      <c r="E5" s="13">
        <v>3</v>
      </c>
      <c r="F5" s="13">
        <v>95</v>
      </c>
      <c r="G5" s="13">
        <v>3</v>
      </c>
      <c r="H5" s="13">
        <v>37</v>
      </c>
      <c r="I5" s="13">
        <v>3.9</v>
      </c>
      <c r="J5" s="13">
        <f>I5*1000</f>
        <v>3900</v>
      </c>
      <c r="K5" s="13">
        <v>97.11</v>
      </c>
      <c r="L5" s="14">
        <v>13769704.0833333</v>
      </c>
      <c r="M5" s="14">
        <v>8642851.5478192307</v>
      </c>
      <c r="N5" s="14">
        <v>11393338.349564301</v>
      </c>
      <c r="O5" s="14">
        <v>3184097.1098371898</v>
      </c>
      <c r="P5" s="14">
        <v>5300117.1799337296</v>
      </c>
      <c r="Q5" s="14">
        <v>5034662.7842256203</v>
      </c>
      <c r="R5" s="15">
        <f>AVERAGE(L5:Q5)</f>
        <v>7887461.8424522281</v>
      </c>
      <c r="T5" s="19">
        <f t="shared" ref="T5:T22" si="2">$T$3/$R$3*R5</f>
        <v>2.0529095511966804</v>
      </c>
      <c r="U5" s="14">
        <f t="shared" ref="U5:U22" si="3">T5*(10^-15)</f>
        <v>2.0529095511966804E-15</v>
      </c>
      <c r="V5" s="14">
        <f t="shared" ref="V5:V22" si="4">U5*J5</f>
        <v>8.0063472496670531E-12</v>
      </c>
      <c r="W5" s="14">
        <f t="shared" ref="W5:W22" si="5">V5/3</f>
        <v>2.6687824165556844E-12</v>
      </c>
      <c r="X5" s="14">
        <f t="shared" ref="X5:X22" si="6">W5/0.001</f>
        <v>2.6687824165556844E-9</v>
      </c>
      <c r="Y5" s="25">
        <f t="shared" ref="Y5:Y22" si="7">X5*1000000000</f>
        <v>2.6687824165556844</v>
      </c>
    </row>
    <row r="6" spans="1:26" x14ac:dyDescent="0.25">
      <c r="B6" s="16" t="s">
        <v>29</v>
      </c>
      <c r="C6" s="16" t="s">
        <v>30</v>
      </c>
      <c r="D6" s="16">
        <v>72</v>
      </c>
      <c r="E6" s="16">
        <v>2</v>
      </c>
      <c r="F6" s="16">
        <v>4</v>
      </c>
      <c r="G6" s="16">
        <v>2</v>
      </c>
      <c r="H6" s="16">
        <v>67</v>
      </c>
      <c r="I6" s="16">
        <v>7</v>
      </c>
      <c r="J6" s="16">
        <f>I6*1000</f>
        <v>7000</v>
      </c>
      <c r="K6" s="16">
        <v>9.27</v>
      </c>
      <c r="L6" s="17">
        <v>987569.3125</v>
      </c>
      <c r="M6" s="17">
        <v>738091.59070045606</v>
      </c>
      <c r="N6" s="17">
        <v>1615087.7949425301</v>
      </c>
      <c r="O6" s="17">
        <v>247021.31243522899</v>
      </c>
      <c r="P6" s="17">
        <v>155152.38424107101</v>
      </c>
      <c r="Q6" s="17">
        <v>342137.76527689601</v>
      </c>
      <c r="R6" s="18">
        <f>AVERAGE(L6:Q6)</f>
        <v>680843.36001603026</v>
      </c>
      <c r="T6" s="20">
        <f t="shared" si="2"/>
        <v>0.17720654179560477</v>
      </c>
      <c r="U6" s="17">
        <f t="shared" si="3"/>
        <v>1.7720654179560478E-16</v>
      </c>
      <c r="V6" s="17">
        <f t="shared" si="4"/>
        <v>1.2404457925692334E-12</v>
      </c>
      <c r="W6" s="17">
        <f t="shared" si="5"/>
        <v>4.1348193085641114E-13</v>
      </c>
      <c r="X6" s="17">
        <f t="shared" si="6"/>
        <v>4.1348193085641113E-10</v>
      </c>
      <c r="Y6" s="24">
        <f t="shared" si="7"/>
        <v>0.41348193085641111</v>
      </c>
      <c r="Z6" s="21" t="s">
        <v>234</v>
      </c>
    </row>
    <row r="7" spans="1:26" x14ac:dyDescent="0.25">
      <c r="B7" s="16" t="s">
        <v>31</v>
      </c>
      <c r="C7" s="16" t="s">
        <v>32</v>
      </c>
      <c r="D7" s="16">
        <v>57</v>
      </c>
      <c r="E7" s="16">
        <v>2</v>
      </c>
      <c r="F7" s="16">
        <v>12</v>
      </c>
      <c r="G7" s="16">
        <v>2</v>
      </c>
      <c r="H7" s="16">
        <v>69</v>
      </c>
      <c r="I7" s="16">
        <v>7.2</v>
      </c>
      <c r="J7" s="16">
        <f>I7*1000</f>
        <v>7200</v>
      </c>
      <c r="K7" s="16">
        <v>30.13</v>
      </c>
      <c r="L7" s="17">
        <v>11693514.5</v>
      </c>
      <c r="M7" s="17">
        <v>16974165.670658398</v>
      </c>
      <c r="N7" s="17">
        <v>10116498.733400799</v>
      </c>
      <c r="O7" s="17">
        <v>13927005.0410384</v>
      </c>
      <c r="P7" s="17">
        <v>15030432.394134</v>
      </c>
      <c r="Q7" s="17">
        <v>8225598.6321890904</v>
      </c>
      <c r="R7" s="18">
        <f>AVERAGE(L7:Q7)</f>
        <v>12661202.495236784</v>
      </c>
      <c r="T7" s="20">
        <f t="shared" si="2"/>
        <v>3.2953951538896793</v>
      </c>
      <c r="U7" s="17">
        <f t="shared" si="3"/>
        <v>3.2953951538896794E-15</v>
      </c>
      <c r="V7" s="17">
        <f t="shared" si="4"/>
        <v>2.3726845108005693E-11</v>
      </c>
      <c r="W7" s="17">
        <f t="shared" si="5"/>
        <v>7.9089483693352309E-12</v>
      </c>
      <c r="X7" s="17">
        <f t="shared" si="6"/>
        <v>7.9089483693352301E-9</v>
      </c>
      <c r="Y7" s="24">
        <f t="shared" si="7"/>
        <v>7.9089483693352305</v>
      </c>
      <c r="Z7" s="22" t="s">
        <v>235</v>
      </c>
    </row>
    <row r="8" spans="1:26" x14ac:dyDescent="0.25">
      <c r="B8" s="16" t="s">
        <v>188</v>
      </c>
      <c r="C8" s="16" t="s">
        <v>189</v>
      </c>
      <c r="D8" s="16">
        <v>46</v>
      </c>
      <c r="E8" s="16">
        <v>1</v>
      </c>
      <c r="F8" s="16">
        <v>2</v>
      </c>
      <c r="G8" s="16">
        <v>1</v>
      </c>
      <c r="H8" s="16">
        <v>59</v>
      </c>
      <c r="I8" s="16">
        <v>6.2</v>
      </c>
      <c r="J8" s="16">
        <f>I8*1000</f>
        <v>6200</v>
      </c>
      <c r="K8" s="16">
        <v>5.3</v>
      </c>
      <c r="L8" s="17">
        <v>871092800</v>
      </c>
      <c r="M8" s="17">
        <v>750678379.55931699</v>
      </c>
      <c r="N8" s="17">
        <v>557431040.36892998</v>
      </c>
      <c r="O8" s="17">
        <v>844244033.672346</v>
      </c>
      <c r="P8" s="17">
        <v>795029747.93302095</v>
      </c>
      <c r="Q8" s="17">
        <v>766710692.85960495</v>
      </c>
      <c r="R8" s="18">
        <f>AVERAGE(L8:Q8)</f>
        <v>764197782.39886987</v>
      </c>
      <c r="T8" s="20">
        <f t="shared" si="2"/>
        <v>198.90161852145457</v>
      </c>
      <c r="U8" s="17">
        <f t="shared" si="3"/>
        <v>1.9890161852145459E-13</v>
      </c>
      <c r="V8" s="17">
        <f t="shared" si="4"/>
        <v>1.2331900348330185E-9</v>
      </c>
      <c r="W8" s="17">
        <f t="shared" si="5"/>
        <v>4.1106334494433952E-10</v>
      </c>
      <c r="X8" s="17">
        <f t="shared" si="6"/>
        <v>4.1106334494433949E-7</v>
      </c>
      <c r="Y8" s="24">
        <f t="shared" si="7"/>
        <v>411.06334494433952</v>
      </c>
    </row>
    <row r="9" spans="1:26" x14ac:dyDescent="0.25">
      <c r="B9" s="16" t="s">
        <v>124</v>
      </c>
      <c r="C9" s="16" t="s">
        <v>125</v>
      </c>
      <c r="D9" s="16">
        <v>76</v>
      </c>
      <c r="E9" s="16">
        <v>1</v>
      </c>
      <c r="F9" s="16">
        <v>76</v>
      </c>
      <c r="G9" s="16">
        <v>1</v>
      </c>
      <c r="H9" s="16">
        <v>50</v>
      </c>
      <c r="I9" s="16">
        <v>5.2</v>
      </c>
      <c r="J9" s="16">
        <f>I9*1000</f>
        <v>5200</v>
      </c>
      <c r="K9" s="16">
        <v>201.7</v>
      </c>
      <c r="L9" s="17">
        <v>50686479.5625</v>
      </c>
      <c r="M9" s="17">
        <v>46449272.573756903</v>
      </c>
      <c r="N9" s="17">
        <v>50901892.836157203</v>
      </c>
      <c r="O9" s="17">
        <v>40142137.634477802</v>
      </c>
      <c r="P9" s="17">
        <v>46732569.742138103</v>
      </c>
      <c r="Q9" s="17">
        <v>19241127.584010798</v>
      </c>
      <c r="R9" s="18">
        <f>AVERAGE(L9:Q9)</f>
        <v>42358913.322173469</v>
      </c>
      <c r="T9" s="20">
        <f t="shared" si="2"/>
        <v>11.024968421319992</v>
      </c>
      <c r="U9" s="17">
        <f t="shared" si="3"/>
        <v>1.1024968421319993E-14</v>
      </c>
      <c r="V9" s="17">
        <f t="shared" si="4"/>
        <v>5.7329835790863964E-11</v>
      </c>
      <c r="W9" s="17">
        <f t="shared" si="5"/>
        <v>1.910994526362132E-11</v>
      </c>
      <c r="X9" s="17">
        <f t="shared" si="6"/>
        <v>1.9109945263621319E-8</v>
      </c>
      <c r="Y9" s="24">
        <f t="shared" si="7"/>
        <v>19.10994526362132</v>
      </c>
    </row>
    <row r="10" spans="1:26" x14ac:dyDescent="0.25">
      <c r="B10" s="16" t="s">
        <v>82</v>
      </c>
      <c r="C10" s="16" t="s">
        <v>83</v>
      </c>
      <c r="D10" s="16">
        <v>60</v>
      </c>
      <c r="E10" s="16">
        <v>1</v>
      </c>
      <c r="F10" s="16">
        <v>275</v>
      </c>
      <c r="G10" s="16">
        <v>1</v>
      </c>
      <c r="H10" s="16">
        <v>55</v>
      </c>
      <c r="I10" s="16">
        <v>6</v>
      </c>
      <c r="J10" s="16">
        <f>I10*1000</f>
        <v>6000</v>
      </c>
      <c r="K10" s="16">
        <v>794.48</v>
      </c>
      <c r="L10" s="17">
        <v>373136089.5</v>
      </c>
      <c r="M10" s="17">
        <v>249243163.12335601</v>
      </c>
      <c r="N10" s="17">
        <v>237524183.68455499</v>
      </c>
      <c r="O10" s="17">
        <v>107352466.103126</v>
      </c>
      <c r="P10" s="17">
        <v>121950606.82082801</v>
      </c>
      <c r="Q10" s="17">
        <v>169718331.71932</v>
      </c>
      <c r="R10" s="18">
        <f>AVERAGE(L10:Q10)</f>
        <v>209820806.82519749</v>
      </c>
      <c r="T10" s="20">
        <f t="shared" si="2"/>
        <v>54.611121673245727</v>
      </c>
      <c r="U10" s="17">
        <f t="shared" si="3"/>
        <v>5.4611121673245729E-14</v>
      </c>
      <c r="V10" s="17">
        <f t="shared" si="4"/>
        <v>3.2766673003947438E-10</v>
      </c>
      <c r="W10" s="17">
        <f t="shared" si="5"/>
        <v>1.0922224334649146E-10</v>
      </c>
      <c r="X10" s="17">
        <f t="shared" si="6"/>
        <v>1.0922224334649146E-7</v>
      </c>
      <c r="Y10" s="24">
        <f t="shared" si="7"/>
        <v>109.22224334649145</v>
      </c>
    </row>
    <row r="11" spans="1:26" x14ac:dyDescent="0.25">
      <c r="B11" s="16" t="s">
        <v>178</v>
      </c>
      <c r="C11" s="16" t="s">
        <v>179</v>
      </c>
      <c r="D11" s="16">
        <v>80</v>
      </c>
      <c r="E11" s="16">
        <v>1</v>
      </c>
      <c r="F11" s="16">
        <v>1</v>
      </c>
      <c r="G11" s="16">
        <v>1</v>
      </c>
      <c r="H11" s="16">
        <v>15</v>
      </c>
      <c r="I11" s="16">
        <v>1.4</v>
      </c>
      <c r="J11" s="16">
        <f>I11*1000</f>
        <v>1400</v>
      </c>
      <c r="K11" s="16">
        <v>1.92</v>
      </c>
      <c r="L11" s="17">
        <v>2253690.75</v>
      </c>
      <c r="M11" s="17">
        <v>2553051.7206060202</v>
      </c>
      <c r="N11" s="17">
        <v>2970130.00606137</v>
      </c>
      <c r="O11" s="17">
        <v>3553243.5889011901</v>
      </c>
      <c r="P11" s="17">
        <v>2148605.6493465099</v>
      </c>
      <c r="Q11" s="17">
        <v>2920413.3282316499</v>
      </c>
      <c r="R11" s="18">
        <f>AVERAGE(L11:Q11)</f>
        <v>2733189.17385779</v>
      </c>
      <c r="T11" s="20">
        <f t="shared" si="2"/>
        <v>0.71138095781843458</v>
      </c>
      <c r="U11" s="17">
        <f t="shared" si="3"/>
        <v>7.1138095781843461E-16</v>
      </c>
      <c r="V11" s="17">
        <f t="shared" si="4"/>
        <v>9.9593334094580854E-13</v>
      </c>
      <c r="W11" s="17">
        <f t="shared" si="5"/>
        <v>3.319777803152695E-13</v>
      </c>
      <c r="X11" s="17">
        <f t="shared" si="6"/>
        <v>3.3197778031526951E-10</v>
      </c>
      <c r="Y11" s="24">
        <f t="shared" si="7"/>
        <v>0.33197778031526953</v>
      </c>
    </row>
    <row r="12" spans="1:26" x14ac:dyDescent="0.25">
      <c r="B12" s="16" t="s">
        <v>212</v>
      </c>
      <c r="C12" s="16" t="s">
        <v>213</v>
      </c>
      <c r="D12" s="16">
        <v>86</v>
      </c>
      <c r="E12" s="16">
        <v>1</v>
      </c>
      <c r="F12" s="16">
        <v>10</v>
      </c>
      <c r="G12" s="16">
        <v>1</v>
      </c>
      <c r="H12" s="16">
        <v>36</v>
      </c>
      <c r="I12" s="16">
        <v>4.2</v>
      </c>
      <c r="J12" s="16">
        <f>I12*1000</f>
        <v>4200</v>
      </c>
      <c r="K12" s="16">
        <v>30.41</v>
      </c>
      <c r="L12" s="17">
        <v>38430894.5625</v>
      </c>
      <c r="M12" s="17">
        <v>27864655.672309998</v>
      </c>
      <c r="N12" s="17">
        <v>14597647.732981799</v>
      </c>
      <c r="O12" s="17">
        <v>18563542.205861598</v>
      </c>
      <c r="P12" s="17">
        <v>13815427.5745993</v>
      </c>
      <c r="Q12" s="17">
        <v>6601797.8518691603</v>
      </c>
      <c r="R12" s="18">
        <f>AVERAGE(L12:Q12)</f>
        <v>19978994.266686976</v>
      </c>
      <c r="T12" s="20">
        <f t="shared" si="2"/>
        <v>5.200033797010895</v>
      </c>
      <c r="U12" s="17">
        <f t="shared" si="3"/>
        <v>5.2000337970108951E-15</v>
      </c>
      <c r="V12" s="17">
        <f t="shared" si="4"/>
        <v>2.1840141947445759E-11</v>
      </c>
      <c r="W12" s="17">
        <f t="shared" si="5"/>
        <v>7.2800473158152534E-12</v>
      </c>
      <c r="X12" s="17">
        <f t="shared" si="6"/>
        <v>7.2800473158152531E-9</v>
      </c>
      <c r="Y12" s="24">
        <f t="shared" si="7"/>
        <v>7.2800473158152528</v>
      </c>
    </row>
    <row r="13" spans="1:26" x14ac:dyDescent="0.25">
      <c r="B13" s="16" t="s">
        <v>96</v>
      </c>
      <c r="C13" s="16" t="s">
        <v>97</v>
      </c>
      <c r="D13" s="16">
        <v>40</v>
      </c>
      <c r="E13" s="16">
        <v>1</v>
      </c>
      <c r="F13" s="16">
        <v>1</v>
      </c>
      <c r="G13" s="16">
        <v>1</v>
      </c>
      <c r="H13" s="16">
        <v>45</v>
      </c>
      <c r="I13" s="16">
        <v>5</v>
      </c>
      <c r="J13" s="16">
        <f>I13*1000</f>
        <v>5000</v>
      </c>
      <c r="K13" s="16">
        <v>1.91</v>
      </c>
      <c r="L13" s="17">
        <v>2425455.25</v>
      </c>
      <c r="M13" s="17">
        <v>1409101.77575814</v>
      </c>
      <c r="N13" s="17">
        <v>664857.45476539305</v>
      </c>
      <c r="O13" s="17">
        <v>365071.00802532799</v>
      </c>
      <c r="P13" s="17">
        <v>190397.104657816</v>
      </c>
      <c r="Q13" s="17">
        <v>115027.952180772</v>
      </c>
      <c r="R13" s="18">
        <f>AVERAGE(L13:Q13)</f>
        <v>861651.75756457483</v>
      </c>
      <c r="T13" s="20">
        <f t="shared" si="2"/>
        <v>0.2242664570989252</v>
      </c>
      <c r="U13" s="17">
        <f t="shared" si="3"/>
        <v>2.2426645709892521E-16</v>
      </c>
      <c r="V13" s="17">
        <f t="shared" si="4"/>
        <v>1.121332285494626E-12</v>
      </c>
      <c r="W13" s="17">
        <f t="shared" si="5"/>
        <v>3.7377742849820863E-13</v>
      </c>
      <c r="X13" s="17">
        <f t="shared" si="6"/>
        <v>3.7377742849820862E-10</v>
      </c>
      <c r="Y13" s="24">
        <f t="shared" si="7"/>
        <v>0.37377742849820861</v>
      </c>
    </row>
    <row r="14" spans="1:26" x14ac:dyDescent="0.25">
      <c r="B14" s="16" t="s">
        <v>176</v>
      </c>
      <c r="C14" s="16" t="s">
        <v>177</v>
      </c>
      <c r="D14" s="16">
        <v>13</v>
      </c>
      <c r="E14" s="16">
        <v>1</v>
      </c>
      <c r="F14" s="16">
        <v>2</v>
      </c>
      <c r="G14" s="16">
        <v>1</v>
      </c>
      <c r="H14" s="16">
        <v>102</v>
      </c>
      <c r="I14" s="16">
        <v>10.7</v>
      </c>
      <c r="J14" s="16">
        <f>I14*1000</f>
        <v>10700</v>
      </c>
      <c r="K14" s="16">
        <v>4.5599999999999996</v>
      </c>
      <c r="L14" s="17">
        <v>8501087</v>
      </c>
      <c r="M14" s="17">
        <v>8078098.3681337601</v>
      </c>
      <c r="N14" s="17">
        <v>9097058.1355912294</v>
      </c>
      <c r="O14" s="17">
        <v>9109850.4790058807</v>
      </c>
      <c r="P14" s="17">
        <v>6979920.92822742</v>
      </c>
      <c r="Q14" s="17">
        <v>9781610.4223948494</v>
      </c>
      <c r="R14" s="18">
        <f>AVERAGE(L14:Q14)</f>
        <v>8591270.8888921905</v>
      </c>
      <c r="T14" s="20">
        <f t="shared" si="2"/>
        <v>2.2360934882496193</v>
      </c>
      <c r="U14" s="17">
        <f t="shared" si="3"/>
        <v>2.2360934882496196E-15</v>
      </c>
      <c r="V14" s="17">
        <f t="shared" si="4"/>
        <v>2.3926200324270929E-11</v>
      </c>
      <c r="W14" s="17">
        <f t="shared" si="5"/>
        <v>7.9754001080903096E-12</v>
      </c>
      <c r="X14" s="17">
        <f t="shared" si="6"/>
        <v>7.9754001080903099E-9</v>
      </c>
      <c r="Y14" s="24">
        <f t="shared" si="7"/>
        <v>7.9754001080903096</v>
      </c>
    </row>
    <row r="15" spans="1:26" x14ac:dyDescent="0.25">
      <c r="B15" s="16" t="s">
        <v>184</v>
      </c>
      <c r="C15" s="16" t="s">
        <v>185</v>
      </c>
      <c r="D15" s="16">
        <v>5</v>
      </c>
      <c r="E15" s="16">
        <v>1</v>
      </c>
      <c r="F15" s="16">
        <v>1</v>
      </c>
      <c r="G15" s="16">
        <v>1</v>
      </c>
      <c r="H15" s="16">
        <v>116</v>
      </c>
      <c r="I15" s="16">
        <v>12.6</v>
      </c>
      <c r="J15" s="16">
        <f>I15*1000</f>
        <v>12600</v>
      </c>
      <c r="K15" s="16">
        <v>1.91</v>
      </c>
      <c r="L15" s="17">
        <v>3304830.75</v>
      </c>
      <c r="M15" s="17">
        <v>3668186.3226065198</v>
      </c>
      <c r="N15" s="17">
        <v>3220357.1312560099</v>
      </c>
      <c r="O15" s="17">
        <v>3690048.9036183502</v>
      </c>
      <c r="P15" s="17">
        <v>3879016.9971737298</v>
      </c>
      <c r="Q15" s="17">
        <v>4319830.5938732401</v>
      </c>
      <c r="R15" s="18">
        <f>AVERAGE(L15:Q15)</f>
        <v>3680378.4497546419</v>
      </c>
      <c r="T15" s="20">
        <f t="shared" si="2"/>
        <v>0.95791069705773946</v>
      </c>
      <c r="U15" s="17">
        <f t="shared" si="3"/>
        <v>9.5791069705773962E-16</v>
      </c>
      <c r="V15" s="17">
        <f t="shared" si="4"/>
        <v>1.2069674782927519E-11</v>
      </c>
      <c r="W15" s="17">
        <f t="shared" si="5"/>
        <v>4.0232249276425059E-12</v>
      </c>
      <c r="X15" s="17">
        <f t="shared" si="6"/>
        <v>4.0232249276425062E-9</v>
      </c>
      <c r="Y15" s="24">
        <f t="shared" si="7"/>
        <v>4.0232249276425058</v>
      </c>
    </row>
    <row r="16" spans="1:26" x14ac:dyDescent="0.25">
      <c r="B16" s="16" t="s">
        <v>58</v>
      </c>
      <c r="C16" s="16" t="s">
        <v>59</v>
      </c>
      <c r="D16" s="16">
        <v>28</v>
      </c>
      <c r="E16" s="16">
        <v>1</v>
      </c>
      <c r="F16" s="16">
        <v>2</v>
      </c>
      <c r="G16" s="16">
        <v>1</v>
      </c>
      <c r="H16" s="16">
        <v>127</v>
      </c>
      <c r="I16" s="16">
        <v>13.2</v>
      </c>
      <c r="J16" s="16">
        <f>I16*1000</f>
        <v>13200</v>
      </c>
      <c r="K16" s="16">
        <v>5.44</v>
      </c>
      <c r="L16" s="17">
        <v>1396214.625</v>
      </c>
      <c r="M16" s="17">
        <v>2292265.7481919699</v>
      </c>
      <c r="N16" s="17">
        <v>1143151.91809331</v>
      </c>
      <c r="O16" s="17">
        <v>1275662.1803850101</v>
      </c>
      <c r="P16" s="17">
        <v>903033.22871315596</v>
      </c>
      <c r="Q16" s="17">
        <v>446519.83913300198</v>
      </c>
      <c r="R16" s="18">
        <f>AVERAGE(L16:Q16)</f>
        <v>1242807.9232527413</v>
      </c>
      <c r="T16" s="20">
        <f t="shared" si="2"/>
        <v>0.32347189842698959</v>
      </c>
      <c r="U16" s="17">
        <f t="shared" si="3"/>
        <v>3.2347189842698962E-16</v>
      </c>
      <c r="V16" s="17">
        <f t="shared" si="4"/>
        <v>4.2698290592362632E-12</v>
      </c>
      <c r="W16" s="17">
        <f t="shared" si="5"/>
        <v>1.4232763530787544E-12</v>
      </c>
      <c r="X16" s="17">
        <f t="shared" si="6"/>
        <v>1.4232763530787544E-9</v>
      </c>
      <c r="Y16" s="24">
        <f t="shared" si="7"/>
        <v>1.4232763530787544</v>
      </c>
    </row>
    <row r="17" spans="2:25" x14ac:dyDescent="0.25">
      <c r="B17" s="16" t="s">
        <v>86</v>
      </c>
      <c r="C17" s="16" t="s">
        <v>87</v>
      </c>
      <c r="D17" s="16">
        <v>81</v>
      </c>
      <c r="E17" s="16">
        <v>1</v>
      </c>
      <c r="F17" s="16">
        <v>1</v>
      </c>
      <c r="G17" s="16">
        <v>1</v>
      </c>
      <c r="H17" s="16">
        <v>32</v>
      </c>
      <c r="I17" s="16">
        <v>3.1</v>
      </c>
      <c r="J17" s="16">
        <f>I17*1000</f>
        <v>3100</v>
      </c>
      <c r="K17" s="16">
        <v>2.71</v>
      </c>
      <c r="L17" s="17">
        <v>31286700</v>
      </c>
      <c r="M17" s="17">
        <v>27515727.679818898</v>
      </c>
      <c r="N17" s="17">
        <v>27143325.2430447</v>
      </c>
      <c r="O17" s="17">
        <v>32646472.086279102</v>
      </c>
      <c r="P17" s="17">
        <v>26118699.037454098</v>
      </c>
      <c r="Q17" s="17">
        <v>29691291.348662298</v>
      </c>
      <c r="R17" s="18">
        <f>AVERAGE(L17:Q17)</f>
        <v>29067035.899209846</v>
      </c>
      <c r="T17" s="20">
        <f t="shared" si="2"/>
        <v>7.5654243170211686</v>
      </c>
      <c r="U17" s="17">
        <f t="shared" si="3"/>
        <v>7.5654243170211695E-15</v>
      </c>
      <c r="V17" s="17">
        <f t="shared" si="4"/>
        <v>2.3452815382765624E-11</v>
      </c>
      <c r="W17" s="17">
        <f t="shared" si="5"/>
        <v>7.817605127588542E-12</v>
      </c>
      <c r="X17" s="17">
        <f t="shared" si="6"/>
        <v>7.8176051275885421E-9</v>
      </c>
      <c r="Y17" s="24">
        <f t="shared" si="7"/>
        <v>7.8176051275885419</v>
      </c>
    </row>
    <row r="18" spans="2:25" x14ac:dyDescent="0.25">
      <c r="B18" s="16" t="s">
        <v>160</v>
      </c>
      <c r="C18" s="16" t="s">
        <v>161</v>
      </c>
      <c r="D18" s="16">
        <v>73</v>
      </c>
      <c r="E18" s="16">
        <v>1</v>
      </c>
      <c r="F18" s="16">
        <v>1</v>
      </c>
      <c r="G18" s="16">
        <v>1</v>
      </c>
      <c r="H18" s="16">
        <v>26</v>
      </c>
      <c r="I18" s="16">
        <v>2.7</v>
      </c>
      <c r="J18" s="16">
        <f>I18*1000</f>
        <v>2700</v>
      </c>
      <c r="K18" s="16">
        <v>1.95</v>
      </c>
      <c r="L18" s="17">
        <v>3348314.25</v>
      </c>
      <c r="M18" s="17">
        <v>3031328.9132928601</v>
      </c>
      <c r="N18" s="17">
        <v>2924145.9118409501</v>
      </c>
      <c r="O18" s="17">
        <v>3322165.4946210198</v>
      </c>
      <c r="P18" s="17">
        <v>3074557.1708588698</v>
      </c>
      <c r="Q18" s="17">
        <v>3134347.0439335899</v>
      </c>
      <c r="R18" s="18">
        <f>AVERAGE(L18:Q18)</f>
        <v>3139143.1307578818</v>
      </c>
      <c r="T18" s="20">
        <f t="shared" si="2"/>
        <v>0.81704064557512146</v>
      </c>
      <c r="U18" s="17">
        <f t="shared" si="3"/>
        <v>8.1704064557512155E-16</v>
      </c>
      <c r="V18" s="17">
        <f t="shared" si="4"/>
        <v>2.2060097430528284E-12</v>
      </c>
      <c r="W18" s="17">
        <f t="shared" si="5"/>
        <v>7.3533658101760942E-13</v>
      </c>
      <c r="X18" s="17">
        <f t="shared" si="6"/>
        <v>7.3533658101760941E-10</v>
      </c>
      <c r="Y18" s="24">
        <f t="shared" si="7"/>
        <v>0.73533658101760946</v>
      </c>
    </row>
    <row r="19" spans="2:25" x14ac:dyDescent="0.25">
      <c r="B19" s="16" t="s">
        <v>198</v>
      </c>
      <c r="C19" s="16" t="s">
        <v>199</v>
      </c>
      <c r="D19" s="16">
        <v>58</v>
      </c>
      <c r="E19" s="16">
        <v>1</v>
      </c>
      <c r="F19" s="16">
        <v>4</v>
      </c>
      <c r="G19" s="16">
        <v>1</v>
      </c>
      <c r="H19" s="16">
        <v>66</v>
      </c>
      <c r="I19" s="16">
        <v>6.4</v>
      </c>
      <c r="J19" s="16">
        <f>I19*1000</f>
        <v>6400</v>
      </c>
      <c r="K19" s="16">
        <v>8.69</v>
      </c>
      <c r="L19" s="17">
        <v>74545596</v>
      </c>
      <c r="M19" s="17">
        <v>47010440.303713903</v>
      </c>
      <c r="N19" s="17">
        <v>24289194.147808298</v>
      </c>
      <c r="O19" s="17">
        <v>35712310.549080603</v>
      </c>
      <c r="P19" s="17">
        <v>26956970.4976064</v>
      </c>
      <c r="Q19" s="17">
        <v>11251697.1834314</v>
      </c>
      <c r="R19" s="18">
        <f>AVERAGE(L19:Q19)</f>
        <v>36627701.446940102</v>
      </c>
      <c r="T19" s="20">
        <f t="shared" si="2"/>
        <v>9.533276945201175</v>
      </c>
      <c r="U19" s="17">
        <f t="shared" si="3"/>
        <v>9.533276945201176E-15</v>
      </c>
      <c r="V19" s="17">
        <f t="shared" si="4"/>
        <v>6.1012972449287532E-11</v>
      </c>
      <c r="W19" s="17">
        <f t="shared" si="5"/>
        <v>2.0337657483095843E-11</v>
      </c>
      <c r="X19" s="17">
        <f t="shared" si="6"/>
        <v>2.0337657483095841E-8</v>
      </c>
      <c r="Y19" s="24">
        <f t="shared" si="7"/>
        <v>20.337657483095843</v>
      </c>
    </row>
    <row r="20" spans="2:25" x14ac:dyDescent="0.25">
      <c r="B20" s="16" t="s">
        <v>162</v>
      </c>
      <c r="C20" s="16" t="s">
        <v>163</v>
      </c>
      <c r="D20" s="16">
        <v>9</v>
      </c>
      <c r="E20" s="16">
        <v>1</v>
      </c>
      <c r="F20" s="16">
        <v>52</v>
      </c>
      <c r="G20" s="16">
        <v>1</v>
      </c>
      <c r="H20" s="16">
        <v>451</v>
      </c>
      <c r="I20" s="16">
        <v>48.6</v>
      </c>
      <c r="J20" s="16">
        <f>I20*1000</f>
        <v>48600</v>
      </c>
      <c r="K20" s="16">
        <v>127.16</v>
      </c>
      <c r="L20" s="17">
        <v>4571209.875</v>
      </c>
      <c r="M20" s="17">
        <v>4304382.6606786503</v>
      </c>
      <c r="N20" s="17">
        <v>7194021.1783717498</v>
      </c>
      <c r="O20" s="17">
        <v>2962808.9465723601</v>
      </c>
      <c r="P20" s="17">
        <v>1588196.5951769899</v>
      </c>
      <c r="Q20" s="17">
        <v>3998734.6824116101</v>
      </c>
      <c r="R20" s="18">
        <f>AVERAGE(L20:Q20)</f>
        <v>4103225.6563685606</v>
      </c>
      <c r="T20" s="20">
        <f t="shared" si="2"/>
        <v>1.0679672762835688</v>
      </c>
      <c r="U20" s="17">
        <f t="shared" si="3"/>
        <v>1.067967276283569E-15</v>
      </c>
      <c r="V20" s="17">
        <f t="shared" si="4"/>
        <v>5.190320962738145E-11</v>
      </c>
      <c r="W20" s="17">
        <f t="shared" si="5"/>
        <v>1.7301069875793818E-11</v>
      </c>
      <c r="X20" s="17">
        <f t="shared" si="6"/>
        <v>1.7301069875793818E-8</v>
      </c>
      <c r="Y20" s="24">
        <f t="shared" si="7"/>
        <v>17.301069875793818</v>
      </c>
    </row>
    <row r="21" spans="2:25" x14ac:dyDescent="0.25">
      <c r="B21" s="16" t="s">
        <v>152</v>
      </c>
      <c r="C21" s="16" t="s">
        <v>153</v>
      </c>
      <c r="D21" s="16">
        <v>64</v>
      </c>
      <c r="E21" s="16">
        <v>1</v>
      </c>
      <c r="F21" s="16">
        <v>112</v>
      </c>
      <c r="G21" s="16">
        <v>1</v>
      </c>
      <c r="H21" s="16">
        <v>53</v>
      </c>
      <c r="I21" s="16">
        <v>5.8</v>
      </c>
      <c r="J21" s="16">
        <f>I21*1000</f>
        <v>5800</v>
      </c>
      <c r="K21" s="16">
        <v>227.52</v>
      </c>
      <c r="L21" s="17">
        <v>68131334.5625</v>
      </c>
      <c r="M21" s="17">
        <v>65248230.455493897</v>
      </c>
      <c r="N21" s="17">
        <v>51439995.497082897</v>
      </c>
      <c r="O21" s="17">
        <v>56301561.989735097</v>
      </c>
      <c r="P21" s="17">
        <v>52633646.508478902</v>
      </c>
      <c r="Q21" s="17">
        <v>21859327.631778602</v>
      </c>
      <c r="R21" s="18">
        <f>AVERAGE(L21:Q21)</f>
        <v>52602349.440844893</v>
      </c>
      <c r="T21" s="20">
        <f t="shared" si="2"/>
        <v>13.69107930275859</v>
      </c>
      <c r="U21" s="17">
        <f t="shared" si="3"/>
        <v>1.3691079302758591E-14</v>
      </c>
      <c r="V21" s="17">
        <f t="shared" si="4"/>
        <v>7.9408259955999824E-11</v>
      </c>
      <c r="W21" s="17">
        <f t="shared" si="5"/>
        <v>2.6469419985333275E-11</v>
      </c>
      <c r="X21" s="17">
        <f t="shared" si="6"/>
        <v>2.6469419985333276E-8</v>
      </c>
      <c r="Y21" s="24">
        <f t="shared" si="7"/>
        <v>26.469419985333275</v>
      </c>
    </row>
    <row r="22" spans="2:25" x14ac:dyDescent="0.25">
      <c r="B22" s="16" t="s">
        <v>74</v>
      </c>
      <c r="C22" s="16" t="s">
        <v>75</v>
      </c>
      <c r="D22" s="16">
        <v>24</v>
      </c>
      <c r="E22" s="16">
        <v>1</v>
      </c>
      <c r="F22" s="16">
        <v>2</v>
      </c>
      <c r="G22" s="16">
        <v>1</v>
      </c>
      <c r="H22" s="16">
        <v>109</v>
      </c>
      <c r="I22" s="16">
        <v>11.8</v>
      </c>
      <c r="J22" s="16">
        <f>I22*1000</f>
        <v>11800</v>
      </c>
      <c r="K22" s="16">
        <v>5.74</v>
      </c>
      <c r="L22" s="17">
        <v>3436089</v>
      </c>
      <c r="M22" s="17">
        <v>3297714.6355703999</v>
      </c>
      <c r="N22" s="17">
        <v>2511029.5497018602</v>
      </c>
      <c r="O22" s="17">
        <v>3353772.2677748501</v>
      </c>
      <c r="P22" s="17">
        <v>3001608.0869007902</v>
      </c>
      <c r="Q22" s="17">
        <v>2221931.8155929302</v>
      </c>
      <c r="R22" s="18">
        <f>AVERAGE(L22:Q22)</f>
        <v>2970357.5592568051</v>
      </c>
      <c r="T22" s="20">
        <f t="shared" si="2"/>
        <v>0.77310997196174236</v>
      </c>
      <c r="U22" s="17">
        <f t="shared" si="3"/>
        <v>7.7310997196174241E-16</v>
      </c>
      <c r="V22" s="17">
        <f t="shared" si="4"/>
        <v>9.1226976691485605E-12</v>
      </c>
      <c r="W22" s="17">
        <f t="shared" si="5"/>
        <v>3.0408992230495203E-12</v>
      </c>
      <c r="X22" s="17">
        <f t="shared" si="6"/>
        <v>3.0408992230495204E-9</v>
      </c>
      <c r="Y22" s="24">
        <f t="shared" si="7"/>
        <v>3.0408992230495202</v>
      </c>
    </row>
    <row r="23" spans="2:25" x14ac:dyDescent="0.25">
      <c r="B23" s="9" t="s">
        <v>21</v>
      </c>
      <c r="C23" s="9" t="s">
        <v>22</v>
      </c>
      <c r="D23" s="9">
        <v>2</v>
      </c>
      <c r="E23" s="9">
        <v>2</v>
      </c>
      <c r="F23" s="9">
        <v>4</v>
      </c>
      <c r="G23" s="9">
        <v>2</v>
      </c>
      <c r="H23" s="9">
        <v>2950</v>
      </c>
      <c r="I23" s="9">
        <v>331.8</v>
      </c>
      <c r="J23" s="9">
        <f>I23*1000</f>
        <v>331800</v>
      </c>
      <c r="K23" s="9">
        <v>12.13</v>
      </c>
      <c r="L23" s="10">
        <v>33869584</v>
      </c>
      <c r="M23" s="10">
        <v>23068088.0115862</v>
      </c>
      <c r="N23" s="10">
        <v>10627009.625638001</v>
      </c>
      <c r="O23" s="10">
        <v>16112626.9671306</v>
      </c>
      <c r="P23" s="10">
        <v>12678687.479754699</v>
      </c>
      <c r="Q23" s="10">
        <v>5388834.6414634502</v>
      </c>
      <c r="R23" s="7">
        <f>AVERAGE(L23:Q23)</f>
        <v>16957471.787595492</v>
      </c>
    </row>
    <row r="24" spans="2:25" x14ac:dyDescent="0.25">
      <c r="B24" s="9" t="s">
        <v>33</v>
      </c>
      <c r="C24" s="9" t="s">
        <v>34</v>
      </c>
      <c r="D24" s="9">
        <v>28</v>
      </c>
      <c r="E24" s="9">
        <v>2</v>
      </c>
      <c r="F24" s="9">
        <v>100</v>
      </c>
      <c r="G24" s="9">
        <v>2</v>
      </c>
      <c r="H24" s="9">
        <v>272</v>
      </c>
      <c r="I24" s="9">
        <v>31.2</v>
      </c>
      <c r="J24" s="9">
        <f>I24*1000</f>
        <v>31200</v>
      </c>
      <c r="K24" s="9">
        <v>223.82</v>
      </c>
      <c r="L24" s="10">
        <v>30960842.9375</v>
      </c>
      <c r="M24" s="10">
        <v>37864844.392539002</v>
      </c>
      <c r="N24" s="10">
        <v>40333903.749871001</v>
      </c>
      <c r="O24" s="10">
        <v>23415110.485723101</v>
      </c>
      <c r="P24" s="10">
        <v>28285025.6100793</v>
      </c>
      <c r="Q24" s="10">
        <v>28340206.844381999</v>
      </c>
      <c r="R24" s="7">
        <f>AVERAGE(L24:Q24)</f>
        <v>31533322.336682394</v>
      </c>
    </row>
    <row r="25" spans="2:25" x14ac:dyDescent="0.25">
      <c r="B25" s="9" t="s">
        <v>27</v>
      </c>
      <c r="C25" s="9" t="s">
        <v>28</v>
      </c>
      <c r="D25" s="9">
        <v>6</v>
      </c>
      <c r="E25" s="9">
        <v>2</v>
      </c>
      <c r="F25" s="9">
        <v>7</v>
      </c>
      <c r="G25" s="9">
        <v>2</v>
      </c>
      <c r="H25" s="9">
        <v>332</v>
      </c>
      <c r="I25" s="9">
        <v>36.5</v>
      </c>
      <c r="J25" s="9">
        <f>I25*1000</f>
        <v>36500</v>
      </c>
      <c r="K25" s="9">
        <v>15.17</v>
      </c>
      <c r="L25" s="10">
        <v>435044.015625</v>
      </c>
      <c r="M25" s="10">
        <v>428590.34252196102</v>
      </c>
      <c r="N25" s="10">
        <v>367656.11369485402</v>
      </c>
      <c r="O25" s="10">
        <v>539777.04101791198</v>
      </c>
      <c r="P25" s="10">
        <v>503165.92194265698</v>
      </c>
      <c r="Q25" s="10">
        <v>471559.082684441</v>
      </c>
      <c r="R25" s="7">
        <f>AVERAGE(L25:Q25)</f>
        <v>457632.08624780417</v>
      </c>
    </row>
    <row r="26" spans="2:25" x14ac:dyDescent="0.25">
      <c r="B26" s="9" t="s">
        <v>37</v>
      </c>
      <c r="C26" s="9" t="s">
        <v>38</v>
      </c>
      <c r="D26" s="9">
        <v>5</v>
      </c>
      <c r="E26" s="9">
        <v>1</v>
      </c>
      <c r="F26" s="9">
        <v>1</v>
      </c>
      <c r="G26" s="9">
        <v>1</v>
      </c>
      <c r="H26" s="9">
        <v>470</v>
      </c>
      <c r="I26" s="9">
        <v>52.7</v>
      </c>
      <c r="J26" s="9">
        <f>I26*1000</f>
        <v>52700</v>
      </c>
      <c r="K26" s="9">
        <v>2.62</v>
      </c>
      <c r="L26" s="10">
        <v>3436089</v>
      </c>
      <c r="M26" s="10">
        <v>3297714.6355703999</v>
      </c>
      <c r="N26" s="10">
        <v>2511029.5497018602</v>
      </c>
      <c r="O26" s="10">
        <v>3353772.2677748501</v>
      </c>
      <c r="P26" s="10">
        <v>3001608.0869007902</v>
      </c>
      <c r="Q26" s="10">
        <v>2221931.8155929302</v>
      </c>
      <c r="R26" s="7">
        <f>AVERAGE(L26:Q26)</f>
        <v>2970357.5592568051</v>
      </c>
    </row>
    <row r="27" spans="2:25" x14ac:dyDescent="0.25">
      <c r="B27" s="9" t="s">
        <v>106</v>
      </c>
      <c r="C27" s="9" t="s">
        <v>107</v>
      </c>
      <c r="D27" s="9">
        <v>3</v>
      </c>
      <c r="E27" s="9">
        <v>1</v>
      </c>
      <c r="F27" s="9">
        <v>1</v>
      </c>
      <c r="G27" s="9">
        <v>1</v>
      </c>
      <c r="H27" s="9">
        <v>1110</v>
      </c>
      <c r="I27" s="9">
        <v>128.9</v>
      </c>
      <c r="J27" s="9">
        <f>I27*1000</f>
        <v>128900</v>
      </c>
      <c r="K27" s="9">
        <v>3.4</v>
      </c>
      <c r="L27" s="10">
        <v>40676012</v>
      </c>
      <c r="M27" s="10">
        <v>23942352.292127699</v>
      </c>
      <c r="N27" s="10">
        <v>13662184.5221704</v>
      </c>
      <c r="O27" s="10">
        <v>19599683.581950001</v>
      </c>
      <c r="P27" s="10">
        <v>14278283.017851699</v>
      </c>
      <c r="Q27" s="10">
        <v>5862862.54196792</v>
      </c>
      <c r="R27" s="7">
        <f>AVERAGE(L27:Q27)</f>
        <v>19670229.659344617</v>
      </c>
    </row>
    <row r="28" spans="2:25" x14ac:dyDescent="0.25">
      <c r="B28" s="9" t="s">
        <v>132</v>
      </c>
      <c r="C28" s="9" t="s">
        <v>133</v>
      </c>
      <c r="D28" s="9">
        <v>15</v>
      </c>
      <c r="E28" s="9">
        <v>1</v>
      </c>
      <c r="F28" s="9">
        <v>1</v>
      </c>
      <c r="G28" s="9">
        <v>1</v>
      </c>
      <c r="H28" s="9">
        <v>102</v>
      </c>
      <c r="I28" s="9">
        <v>11.3</v>
      </c>
      <c r="J28" s="9">
        <f>I28*1000</f>
        <v>11300</v>
      </c>
      <c r="K28" s="9">
        <v>1.91</v>
      </c>
      <c r="L28" s="10">
        <v>25570764</v>
      </c>
      <c r="M28" s="10">
        <v>23128497.253883298</v>
      </c>
      <c r="N28" s="10">
        <v>15268953.783541501</v>
      </c>
      <c r="O28" s="10">
        <v>20516615.2252848</v>
      </c>
      <c r="P28" s="10">
        <v>17107669.792865299</v>
      </c>
      <c r="Q28" s="10">
        <v>9568846.3213249091</v>
      </c>
      <c r="R28" s="7">
        <f>AVERAGE(L28:Q28)</f>
        <v>18526891.062816635</v>
      </c>
    </row>
    <row r="29" spans="2:25" x14ac:dyDescent="0.25">
      <c r="B29" s="9" t="s">
        <v>126</v>
      </c>
      <c r="C29" s="9" t="s">
        <v>127</v>
      </c>
      <c r="D29" s="9">
        <v>35</v>
      </c>
      <c r="E29" s="9">
        <v>1</v>
      </c>
      <c r="F29" s="9">
        <v>3</v>
      </c>
      <c r="G29" s="9">
        <v>1</v>
      </c>
      <c r="H29" s="9">
        <v>128</v>
      </c>
      <c r="I29" s="9">
        <v>13</v>
      </c>
      <c r="J29" s="9">
        <f>I29*1000</f>
        <v>13000</v>
      </c>
      <c r="K29" s="9">
        <v>8.93</v>
      </c>
      <c r="L29" s="10">
        <v>20838950</v>
      </c>
      <c r="M29" s="10">
        <v>19880858.3587953</v>
      </c>
      <c r="N29" s="10">
        <v>10486105.8354606</v>
      </c>
      <c r="O29" s="10">
        <v>13773609.352747301</v>
      </c>
      <c r="P29" s="10">
        <v>11077585.512838</v>
      </c>
      <c r="Q29" s="10">
        <v>4841633.5423841001</v>
      </c>
      <c r="R29" s="7">
        <f>AVERAGE(L29:Q29)</f>
        <v>13483123.76703755</v>
      </c>
    </row>
    <row r="30" spans="2:25" x14ac:dyDescent="0.25">
      <c r="B30" s="9" t="s">
        <v>168</v>
      </c>
      <c r="C30" s="9" t="s">
        <v>169</v>
      </c>
      <c r="D30" s="9">
        <v>1</v>
      </c>
      <c r="E30" s="9">
        <v>1</v>
      </c>
      <c r="F30" s="9">
        <v>1</v>
      </c>
      <c r="G30" s="9">
        <v>1</v>
      </c>
      <c r="H30" s="9">
        <v>934</v>
      </c>
      <c r="I30" s="9">
        <v>103.3</v>
      </c>
      <c r="J30" s="9">
        <f>I30*1000</f>
        <v>103300</v>
      </c>
      <c r="K30" s="9">
        <v>2.04</v>
      </c>
      <c r="L30" s="10">
        <v>7005545.5</v>
      </c>
      <c r="M30" s="10">
        <v>7131391.8327291096</v>
      </c>
      <c r="N30" s="10">
        <v>8317293.54539961</v>
      </c>
      <c r="O30" s="10">
        <v>10478533.7522601</v>
      </c>
      <c r="P30" s="10">
        <v>5935279.0966076199</v>
      </c>
      <c r="Q30" s="10">
        <v>7973787.9358858401</v>
      </c>
      <c r="R30" s="7">
        <f>AVERAGE(L30:Q30)</f>
        <v>7806971.9438137123</v>
      </c>
    </row>
    <row r="31" spans="2:25" x14ac:dyDescent="0.25">
      <c r="B31" s="9" t="s">
        <v>78</v>
      </c>
      <c r="C31" s="9" t="s">
        <v>79</v>
      </c>
      <c r="D31" s="9">
        <v>3</v>
      </c>
      <c r="E31" s="9">
        <v>1</v>
      </c>
      <c r="F31" s="9">
        <v>3</v>
      </c>
      <c r="G31" s="9">
        <v>1</v>
      </c>
      <c r="H31" s="9">
        <v>541</v>
      </c>
      <c r="I31" s="9">
        <v>61.2</v>
      </c>
      <c r="J31" s="9">
        <f>I31*1000</f>
        <v>61200</v>
      </c>
      <c r="K31" s="9">
        <v>6.39</v>
      </c>
      <c r="L31" s="10">
        <v>6700293.5</v>
      </c>
      <c r="M31" s="10">
        <v>5817811.33215563</v>
      </c>
      <c r="N31" s="10">
        <v>4966639.7575706597</v>
      </c>
      <c r="O31" s="10">
        <v>5748850.9446850996</v>
      </c>
      <c r="P31" s="10">
        <v>5396336.4742074301</v>
      </c>
      <c r="Q31" s="10">
        <v>5309696.5490131797</v>
      </c>
      <c r="R31" s="7">
        <f>AVERAGE(L31:Q31)</f>
        <v>5656604.7596053341</v>
      </c>
    </row>
    <row r="32" spans="2:25" x14ac:dyDescent="0.25">
      <c r="B32" s="9" t="s">
        <v>202</v>
      </c>
      <c r="C32" s="9" t="s">
        <v>203</v>
      </c>
      <c r="D32" s="9">
        <v>40</v>
      </c>
      <c r="E32" s="9">
        <v>1</v>
      </c>
      <c r="F32" s="9">
        <v>1</v>
      </c>
      <c r="G32" s="9">
        <v>1</v>
      </c>
      <c r="H32" s="9">
        <v>82</v>
      </c>
      <c r="I32" s="9">
        <v>9.3000000000000007</v>
      </c>
      <c r="J32" s="9">
        <f>I32*1000</f>
        <v>9300</v>
      </c>
      <c r="K32" s="9">
        <v>2.78</v>
      </c>
      <c r="L32" s="10">
        <v>55015636</v>
      </c>
      <c r="M32" s="10">
        <v>50154887.114976801</v>
      </c>
      <c r="N32" s="10">
        <v>51152124.9490804</v>
      </c>
      <c r="O32" s="10">
        <v>49709199.129121803</v>
      </c>
      <c r="P32" s="10">
        <v>49783726.8134505</v>
      </c>
      <c r="Q32" s="10">
        <v>53142817.118236199</v>
      </c>
      <c r="R32" s="7">
        <f>AVERAGE(L32:Q32)</f>
        <v>51493065.187477618</v>
      </c>
    </row>
    <row r="33" spans="2:18" x14ac:dyDescent="0.25">
      <c r="B33" s="9" t="s">
        <v>72</v>
      </c>
      <c r="C33" s="9" t="s">
        <v>73</v>
      </c>
      <c r="D33" s="9">
        <v>2</v>
      </c>
      <c r="E33" s="9">
        <v>1</v>
      </c>
      <c r="F33" s="9">
        <v>1</v>
      </c>
      <c r="G33" s="9">
        <v>1</v>
      </c>
      <c r="H33" s="9">
        <v>2034</v>
      </c>
      <c r="I33" s="9">
        <v>220.1</v>
      </c>
      <c r="J33" s="9">
        <f>I33*1000</f>
        <v>220100</v>
      </c>
      <c r="K33" s="9">
        <v>2.85</v>
      </c>
      <c r="L33" s="10">
        <v>40676012</v>
      </c>
      <c r="M33" s="10">
        <v>23942352.292127699</v>
      </c>
      <c r="N33" s="10">
        <v>13662184.5221704</v>
      </c>
      <c r="O33" s="10">
        <v>19599683.581950001</v>
      </c>
      <c r="P33" s="10">
        <v>14278283.017851699</v>
      </c>
      <c r="Q33" s="10">
        <v>5862862.54196792</v>
      </c>
      <c r="R33" s="7">
        <f>AVERAGE(L33:Q33)</f>
        <v>19670229.659344617</v>
      </c>
    </row>
    <row r="34" spans="2:18" x14ac:dyDescent="0.25">
      <c r="B34" s="9" t="s">
        <v>39</v>
      </c>
      <c r="C34" s="9" t="s">
        <v>40</v>
      </c>
      <c r="D34" s="9">
        <v>6</v>
      </c>
      <c r="E34" s="9">
        <v>1</v>
      </c>
      <c r="F34" s="9">
        <v>13</v>
      </c>
      <c r="G34" s="9">
        <v>1</v>
      </c>
      <c r="H34" s="9">
        <v>668</v>
      </c>
      <c r="I34" s="9">
        <v>72.400000000000006</v>
      </c>
      <c r="J34" s="9">
        <f>I34*1000</f>
        <v>72400</v>
      </c>
      <c r="K34" s="9">
        <v>40.76</v>
      </c>
      <c r="L34" s="10">
        <v>6585894.9375</v>
      </c>
      <c r="M34" s="10">
        <v>3766726.5439359499</v>
      </c>
      <c r="N34" s="10">
        <v>7372867.9236362204</v>
      </c>
      <c r="O34" s="10">
        <v>3210661.9937353502</v>
      </c>
      <c r="P34" s="10">
        <v>1545862.0540350201</v>
      </c>
      <c r="Q34" s="10">
        <v>2826595.6371818101</v>
      </c>
      <c r="R34" s="7">
        <f>AVERAGE(L34:Q34)</f>
        <v>4218101.5150040584</v>
      </c>
    </row>
    <row r="35" spans="2:18" x14ac:dyDescent="0.25">
      <c r="B35" s="9" t="s">
        <v>41</v>
      </c>
      <c r="C35" s="9" t="s">
        <v>42</v>
      </c>
      <c r="D35" s="9">
        <v>10</v>
      </c>
      <c r="E35" s="9">
        <v>1</v>
      </c>
      <c r="F35" s="9">
        <v>155</v>
      </c>
      <c r="G35" s="9">
        <v>1</v>
      </c>
      <c r="H35" s="9">
        <v>372</v>
      </c>
      <c r="I35" s="9">
        <v>43</v>
      </c>
      <c r="J35" s="9">
        <f>I35*1000</f>
        <v>43000</v>
      </c>
      <c r="K35" s="9">
        <v>488.21</v>
      </c>
      <c r="L35" s="10">
        <v>4410795.8125</v>
      </c>
      <c r="M35" s="10">
        <v>12257858.4744581</v>
      </c>
      <c r="N35" s="10">
        <v>21114132.343835801</v>
      </c>
      <c r="O35" s="10">
        <v>1366554.03722833</v>
      </c>
      <c r="P35" s="10">
        <v>7691402.1607940998</v>
      </c>
      <c r="Q35" s="10">
        <v>7286661.2057643104</v>
      </c>
      <c r="R35" s="7">
        <f>AVERAGE(L35:Q35)</f>
        <v>9021234.0057634395</v>
      </c>
    </row>
    <row r="36" spans="2:18" x14ac:dyDescent="0.25">
      <c r="B36" s="9" t="s">
        <v>60</v>
      </c>
      <c r="C36" s="9" t="s">
        <v>61</v>
      </c>
      <c r="D36" s="9">
        <v>2</v>
      </c>
      <c r="E36" s="9">
        <v>1</v>
      </c>
      <c r="F36" s="9">
        <v>9</v>
      </c>
      <c r="G36" s="9">
        <v>1</v>
      </c>
      <c r="H36" s="9">
        <v>1909</v>
      </c>
      <c r="I36" s="9">
        <v>213.6</v>
      </c>
      <c r="J36" s="9">
        <f>I36*1000</f>
        <v>213600</v>
      </c>
      <c r="K36" s="9">
        <v>8.6999999999999993</v>
      </c>
      <c r="L36" s="10">
        <v>3433465.0625</v>
      </c>
      <c r="M36" s="10">
        <v>8628081.6227101609</v>
      </c>
      <c r="N36" s="10">
        <v>12663776.676619699</v>
      </c>
      <c r="O36" s="10">
        <v>2719659.1663431302</v>
      </c>
      <c r="P36" s="10">
        <v>5164654.7439925103</v>
      </c>
      <c r="Q36" s="10">
        <v>5873558.12187705</v>
      </c>
      <c r="R36" s="7">
        <f>AVERAGE(L36:Q36)</f>
        <v>6413865.8990070922</v>
      </c>
    </row>
    <row r="37" spans="2:18" x14ac:dyDescent="0.25">
      <c r="B37" s="9" t="s">
        <v>102</v>
      </c>
      <c r="C37" s="9" t="s">
        <v>103</v>
      </c>
      <c r="D37" s="9">
        <v>7</v>
      </c>
      <c r="E37" s="9">
        <v>1</v>
      </c>
      <c r="F37" s="9">
        <v>1</v>
      </c>
      <c r="G37" s="9">
        <v>1</v>
      </c>
      <c r="H37" s="9">
        <v>123</v>
      </c>
      <c r="I37" s="9">
        <v>13.9</v>
      </c>
      <c r="J37" s="9">
        <f>I37*1000</f>
        <v>13900</v>
      </c>
      <c r="K37" s="9">
        <v>1.9</v>
      </c>
      <c r="L37" s="10">
        <v>932372.25</v>
      </c>
      <c r="M37" s="10">
        <v>1503330.6864436001</v>
      </c>
      <c r="N37" s="10">
        <v>1455459.22794606</v>
      </c>
      <c r="O37" s="10">
        <v>1053701.76138094</v>
      </c>
      <c r="P37" s="10">
        <v>1212660.3502287799</v>
      </c>
      <c r="Q37" s="10">
        <v>1339389.71517161</v>
      </c>
      <c r="R37" s="7">
        <f>AVERAGE(L37:Q37)</f>
        <v>1249485.665195165</v>
      </c>
    </row>
    <row r="38" spans="2:18" x14ac:dyDescent="0.25">
      <c r="B38" s="9" t="s">
        <v>148</v>
      </c>
      <c r="C38" s="9" t="s">
        <v>149</v>
      </c>
      <c r="D38" s="9">
        <v>14</v>
      </c>
      <c r="E38" s="9">
        <v>1</v>
      </c>
      <c r="F38" s="9">
        <v>8</v>
      </c>
      <c r="G38" s="9">
        <v>1</v>
      </c>
      <c r="H38" s="9">
        <v>225</v>
      </c>
      <c r="I38" s="9">
        <v>25.6</v>
      </c>
      <c r="J38" s="9">
        <f>I38*1000</f>
        <v>25600</v>
      </c>
      <c r="K38" s="9">
        <v>20.82</v>
      </c>
      <c r="L38" s="10">
        <v>15225426.875</v>
      </c>
      <c r="M38" s="10">
        <v>11381415.325302601</v>
      </c>
      <c r="N38" s="10">
        <v>9730856.1609878894</v>
      </c>
      <c r="O38" s="10">
        <v>3356200.5942189</v>
      </c>
      <c r="P38" s="10">
        <v>7904425.5982119096</v>
      </c>
      <c r="Q38" s="10">
        <v>3706028.6176005802</v>
      </c>
      <c r="R38" s="7">
        <f>AVERAGE(L38:Q38)</f>
        <v>8550725.5285536479</v>
      </c>
    </row>
    <row r="39" spans="2:18" x14ac:dyDescent="0.25">
      <c r="B39" s="9" t="s">
        <v>170</v>
      </c>
      <c r="C39" s="9" t="s">
        <v>171</v>
      </c>
      <c r="D39" s="9">
        <v>7</v>
      </c>
      <c r="E39" s="9">
        <v>1</v>
      </c>
      <c r="F39" s="9">
        <v>3</v>
      </c>
      <c r="G39" s="9">
        <v>1</v>
      </c>
      <c r="H39" s="9">
        <v>187</v>
      </c>
      <c r="I39" s="9">
        <v>21.4</v>
      </c>
      <c r="J39" s="9">
        <f>I39*1000</f>
        <v>21400</v>
      </c>
      <c r="K39" s="9">
        <v>5.87</v>
      </c>
      <c r="L39" s="10">
        <v>1669300</v>
      </c>
      <c r="M39" s="10">
        <v>1363283.8809032501</v>
      </c>
      <c r="N39" s="10">
        <v>905773.02801388002</v>
      </c>
      <c r="O39" s="10">
        <v>1838192.39592037</v>
      </c>
      <c r="P39" s="10">
        <v>1592647.5377156399</v>
      </c>
      <c r="Q39" s="10">
        <v>1100400.5699155</v>
      </c>
      <c r="R39" s="7">
        <f>AVERAGE(L39:Q39)</f>
        <v>1411599.5687447733</v>
      </c>
    </row>
    <row r="40" spans="2:18" x14ac:dyDescent="0.25">
      <c r="B40" s="9" t="s">
        <v>84</v>
      </c>
      <c r="C40" s="9" t="s">
        <v>85</v>
      </c>
      <c r="D40" s="9">
        <v>4</v>
      </c>
      <c r="E40" s="9">
        <v>1</v>
      </c>
      <c r="F40" s="9">
        <v>46</v>
      </c>
      <c r="G40" s="9">
        <v>1</v>
      </c>
      <c r="H40" s="9">
        <v>914</v>
      </c>
      <c r="I40" s="9">
        <v>101.6</v>
      </c>
      <c r="J40" s="9">
        <f>I40*1000</f>
        <v>101600</v>
      </c>
      <c r="K40" s="9">
        <v>76.22</v>
      </c>
      <c r="L40" s="10">
        <v>10979169.375</v>
      </c>
      <c r="M40" s="10">
        <v>2515746.26849883</v>
      </c>
      <c r="N40" s="10">
        <v>14376089.1503218</v>
      </c>
      <c r="O40" s="10">
        <v>2018574.44079402</v>
      </c>
      <c r="P40" s="10">
        <v>632730.02708500798</v>
      </c>
      <c r="Q40" s="10">
        <v>5626341.1086558802</v>
      </c>
      <c r="R40" s="7">
        <f>AVERAGE(L40:Q40)</f>
        <v>6024775.0617259229</v>
      </c>
    </row>
    <row r="41" spans="2:18" x14ac:dyDescent="0.25">
      <c r="B41" s="9" t="s">
        <v>144</v>
      </c>
      <c r="C41" s="9" t="s">
        <v>145</v>
      </c>
      <c r="D41" s="9">
        <v>4</v>
      </c>
      <c r="E41" s="9">
        <v>1</v>
      </c>
      <c r="F41" s="9">
        <v>1</v>
      </c>
      <c r="G41" s="9">
        <v>1</v>
      </c>
      <c r="H41" s="9">
        <v>799</v>
      </c>
      <c r="I41" s="9">
        <v>89.9</v>
      </c>
      <c r="J41" s="9">
        <f>I41*1000</f>
        <v>89900</v>
      </c>
      <c r="K41" s="9">
        <v>2.62</v>
      </c>
      <c r="L41" s="10">
        <v>14025181</v>
      </c>
      <c r="M41" s="10">
        <v>12452297.4069176</v>
      </c>
      <c r="N41" s="10">
        <v>7601606.3798210602</v>
      </c>
      <c r="O41" s="10">
        <v>10049524.5366749</v>
      </c>
      <c r="P41" s="10">
        <v>6301294.4251583302</v>
      </c>
      <c r="Q41" s="10">
        <v>3110685.1186268199</v>
      </c>
      <c r="R41" s="7">
        <f>AVERAGE(L41:Q41)</f>
        <v>8923431.4778664522</v>
      </c>
    </row>
    <row r="42" spans="2:18" x14ac:dyDescent="0.25">
      <c r="B42" s="9" t="s">
        <v>220</v>
      </c>
      <c r="C42" s="9" t="s">
        <v>221</v>
      </c>
      <c r="D42" s="9">
        <v>11</v>
      </c>
      <c r="E42" s="9">
        <v>1</v>
      </c>
      <c r="F42" s="9">
        <v>1</v>
      </c>
      <c r="G42" s="9">
        <v>1</v>
      </c>
      <c r="H42" s="9">
        <v>285</v>
      </c>
      <c r="I42" s="9">
        <v>33.299999999999997</v>
      </c>
      <c r="J42" s="9">
        <f>I42*1000</f>
        <v>33300</v>
      </c>
      <c r="K42" s="9">
        <v>3.1</v>
      </c>
      <c r="L42" s="10">
        <v>55015636</v>
      </c>
      <c r="M42" s="10">
        <v>50154887.114976801</v>
      </c>
      <c r="N42" s="10">
        <v>51152124.9490804</v>
      </c>
      <c r="O42" s="10">
        <v>49709199.129121803</v>
      </c>
      <c r="P42" s="10">
        <v>49783726.8134505</v>
      </c>
      <c r="Q42" s="10">
        <v>53142817.118236199</v>
      </c>
      <c r="R42" s="7">
        <f>AVERAGE(L42:Q42)</f>
        <v>51493065.187477618</v>
      </c>
    </row>
    <row r="43" spans="2:18" x14ac:dyDescent="0.25">
      <c r="B43" s="9" t="s">
        <v>47</v>
      </c>
      <c r="C43" s="9" t="s">
        <v>48</v>
      </c>
      <c r="D43" s="9">
        <v>2</v>
      </c>
      <c r="E43" s="9">
        <v>1</v>
      </c>
      <c r="F43" s="9">
        <v>7</v>
      </c>
      <c r="G43" s="9">
        <v>1</v>
      </c>
      <c r="H43" s="9">
        <v>1531</v>
      </c>
      <c r="I43" s="9">
        <v>160.4</v>
      </c>
      <c r="J43" s="9">
        <f>I43*1000</f>
        <v>160400</v>
      </c>
      <c r="K43" s="9">
        <v>21.52</v>
      </c>
      <c r="L43" s="10">
        <v>37788351.25</v>
      </c>
      <c r="M43" s="10">
        <v>26655082.021806199</v>
      </c>
      <c r="N43" s="10">
        <v>13558704.502911899</v>
      </c>
      <c r="O43" s="10">
        <v>18172219.551440001</v>
      </c>
      <c r="P43" s="10">
        <v>13386453.8087571</v>
      </c>
      <c r="Q43" s="10">
        <v>6486543.1071485896</v>
      </c>
      <c r="R43" s="7">
        <f>AVERAGE(L43:Q43)</f>
        <v>19341225.707010631</v>
      </c>
    </row>
    <row r="44" spans="2:18" x14ac:dyDescent="0.25">
      <c r="B44" s="9" t="s">
        <v>43</v>
      </c>
      <c r="C44" s="9" t="s">
        <v>44</v>
      </c>
      <c r="D44" s="9">
        <v>3</v>
      </c>
      <c r="E44" s="9">
        <v>1</v>
      </c>
      <c r="F44" s="9">
        <v>2</v>
      </c>
      <c r="G44" s="9">
        <v>1</v>
      </c>
      <c r="H44" s="9">
        <v>1268</v>
      </c>
      <c r="I44" s="9">
        <v>133.69999999999999</v>
      </c>
      <c r="J44" s="9">
        <f>I44*1000</f>
        <v>133700</v>
      </c>
      <c r="K44" s="9">
        <v>6.21</v>
      </c>
      <c r="L44" s="10">
        <v>15387639</v>
      </c>
      <c r="M44" s="10">
        <v>9112244.7046144102</v>
      </c>
      <c r="N44" s="10">
        <v>5912688.3094496001</v>
      </c>
      <c r="O44" s="10">
        <v>2536220.90429714</v>
      </c>
      <c r="P44" s="10">
        <v>3153463.4472644702</v>
      </c>
      <c r="Q44" s="10">
        <v>2456429.4958929098</v>
      </c>
      <c r="R44" s="7">
        <f>AVERAGE(L44:Q44)</f>
        <v>6426447.6435864223</v>
      </c>
    </row>
    <row r="45" spans="2:18" x14ac:dyDescent="0.25">
      <c r="B45" s="9" t="s">
        <v>196</v>
      </c>
      <c r="C45" s="9" t="s">
        <v>197</v>
      </c>
      <c r="D45" s="9">
        <v>6</v>
      </c>
      <c r="E45" s="9">
        <v>1</v>
      </c>
      <c r="F45" s="9">
        <v>11</v>
      </c>
      <c r="G45" s="9">
        <v>1</v>
      </c>
      <c r="H45" s="9">
        <v>644</v>
      </c>
      <c r="I45" s="9">
        <v>67.8</v>
      </c>
      <c r="J45" s="9">
        <f>I45*1000</f>
        <v>67800</v>
      </c>
      <c r="K45" s="9">
        <v>32.369999999999997</v>
      </c>
      <c r="L45" s="10">
        <v>6724203.5</v>
      </c>
      <c r="M45" s="10">
        <v>15414096.893586</v>
      </c>
      <c r="N45" s="10">
        <v>5075718.7706263904</v>
      </c>
      <c r="O45" s="10">
        <v>18362568.4725639</v>
      </c>
      <c r="P45" s="10">
        <v>17255518.803994</v>
      </c>
      <c r="Q45" s="10">
        <v>6694440.6502426201</v>
      </c>
      <c r="R45" s="7">
        <f>AVERAGE(L45:Q45)</f>
        <v>11587757.848502152</v>
      </c>
    </row>
    <row r="46" spans="2:18" x14ac:dyDescent="0.25">
      <c r="B46" s="9" t="s">
        <v>90</v>
      </c>
      <c r="C46" s="9" t="s">
        <v>91</v>
      </c>
      <c r="D46" s="9">
        <v>5</v>
      </c>
      <c r="E46" s="9">
        <v>1</v>
      </c>
      <c r="F46" s="9">
        <v>32</v>
      </c>
      <c r="G46" s="9">
        <v>1</v>
      </c>
      <c r="H46" s="9">
        <v>781</v>
      </c>
      <c r="I46" s="9">
        <v>86.9</v>
      </c>
      <c r="J46" s="9">
        <f>I46*1000</f>
        <v>86900</v>
      </c>
      <c r="K46" s="9">
        <v>98.96</v>
      </c>
      <c r="L46" s="10">
        <v>5124247.1875</v>
      </c>
      <c r="M46" s="10">
        <v>1143104.9268788199</v>
      </c>
      <c r="N46" s="10">
        <v>5459890.2700725999</v>
      </c>
      <c r="O46" s="10" t="s">
        <v>53</v>
      </c>
      <c r="P46" s="10">
        <v>510198.234032045</v>
      </c>
      <c r="Q46" s="10">
        <v>2083144.38225198</v>
      </c>
      <c r="R46" s="7">
        <f>AVERAGE(L46:Q46)</f>
        <v>2864117.0001470884</v>
      </c>
    </row>
    <row r="47" spans="2:18" x14ac:dyDescent="0.25">
      <c r="B47" s="9" t="s">
        <v>138</v>
      </c>
      <c r="C47" s="9" t="s">
        <v>139</v>
      </c>
      <c r="D47" s="9">
        <v>4</v>
      </c>
      <c r="E47" s="9">
        <v>1</v>
      </c>
      <c r="F47" s="9">
        <v>2</v>
      </c>
      <c r="G47" s="9">
        <v>1</v>
      </c>
      <c r="H47" s="9">
        <v>697</v>
      </c>
      <c r="I47" s="9">
        <v>73.8</v>
      </c>
      <c r="J47" s="9">
        <f>I47*1000</f>
        <v>73800</v>
      </c>
      <c r="K47" s="9">
        <v>5.31</v>
      </c>
      <c r="L47" s="10">
        <v>3436089</v>
      </c>
      <c r="M47" s="10">
        <v>3297714.6355703999</v>
      </c>
      <c r="N47" s="10">
        <v>2511029.5497018602</v>
      </c>
      <c r="O47" s="10">
        <v>3353772.2677748501</v>
      </c>
      <c r="P47" s="10">
        <v>3001608.0869007902</v>
      </c>
      <c r="Q47" s="10">
        <v>2221931.8155929302</v>
      </c>
      <c r="R47" s="7">
        <f>AVERAGE(L47:Q47)</f>
        <v>2970357.5592568051</v>
      </c>
    </row>
    <row r="48" spans="2:18" x14ac:dyDescent="0.25">
      <c r="B48" s="9" t="s">
        <v>64</v>
      </c>
      <c r="C48" s="9" t="s">
        <v>65</v>
      </c>
      <c r="D48" s="9">
        <v>27</v>
      </c>
      <c r="E48" s="9">
        <v>1</v>
      </c>
      <c r="F48" s="9">
        <v>2</v>
      </c>
      <c r="G48" s="9">
        <v>1</v>
      </c>
      <c r="H48" s="9">
        <v>130</v>
      </c>
      <c r="I48" s="9">
        <v>14.9</v>
      </c>
      <c r="J48" s="9">
        <f>I48*1000</f>
        <v>14900</v>
      </c>
      <c r="K48" s="9">
        <v>5.37</v>
      </c>
      <c r="L48" s="10">
        <v>7112133</v>
      </c>
      <c r="M48" s="10">
        <v>2907515.0342318998</v>
      </c>
      <c r="N48" s="10">
        <v>2425711.76822339</v>
      </c>
      <c r="O48" s="10">
        <v>1822855.34491316</v>
      </c>
      <c r="P48" s="10">
        <v>2165128.5971828299</v>
      </c>
      <c r="Q48" s="10">
        <v>1899763.4055156601</v>
      </c>
      <c r="R48" s="7">
        <f>AVERAGE(L48:Q48)</f>
        <v>3055517.8583444897</v>
      </c>
    </row>
    <row r="49" spans="2:18" x14ac:dyDescent="0.25">
      <c r="B49" s="9" t="s">
        <v>172</v>
      </c>
      <c r="C49" s="9" t="s">
        <v>173</v>
      </c>
      <c r="D49" s="9">
        <v>5</v>
      </c>
      <c r="E49" s="9">
        <v>1</v>
      </c>
      <c r="F49" s="9">
        <v>8</v>
      </c>
      <c r="G49" s="9">
        <v>1</v>
      </c>
      <c r="H49" s="9">
        <v>865</v>
      </c>
      <c r="I49" s="9">
        <v>98.2</v>
      </c>
      <c r="J49" s="9">
        <f>I49*1000</f>
        <v>98200</v>
      </c>
      <c r="K49" s="9">
        <v>25.9</v>
      </c>
      <c r="L49" s="10">
        <v>258666.390625</v>
      </c>
      <c r="M49" s="10">
        <v>373676.17032346199</v>
      </c>
      <c r="N49" s="10">
        <v>351267.76155136898</v>
      </c>
      <c r="O49" s="10">
        <v>149129.250249048</v>
      </c>
      <c r="P49" s="10">
        <v>146845.42225552499</v>
      </c>
      <c r="Q49" s="10">
        <v>132861.79806223101</v>
      </c>
      <c r="R49" s="7">
        <f>AVERAGE(L49:Q49)</f>
        <v>235407.79884443912</v>
      </c>
    </row>
    <row r="50" spans="2:18" x14ac:dyDescent="0.25">
      <c r="B50" s="9" t="s">
        <v>174</v>
      </c>
      <c r="C50" s="9" t="s">
        <v>175</v>
      </c>
      <c r="D50" s="9">
        <v>4</v>
      </c>
      <c r="E50" s="9">
        <v>1</v>
      </c>
      <c r="F50" s="9">
        <v>1</v>
      </c>
      <c r="G50" s="9">
        <v>1</v>
      </c>
      <c r="H50" s="9">
        <v>986</v>
      </c>
      <c r="I50" s="9">
        <v>112.9</v>
      </c>
      <c r="J50" s="9">
        <f>I50*1000</f>
        <v>112900</v>
      </c>
      <c r="K50" s="9">
        <v>2.99</v>
      </c>
      <c r="L50" s="10">
        <v>2871907.75</v>
      </c>
      <c r="M50" s="10">
        <v>2699943.53715279</v>
      </c>
      <c r="N50" s="10">
        <v>3033205.8947941498</v>
      </c>
      <c r="O50" s="10">
        <v>2889857.38366174</v>
      </c>
      <c r="P50" s="10">
        <v>2318269.7893667999</v>
      </c>
      <c r="Q50" s="10">
        <v>1772470.4469328499</v>
      </c>
      <c r="R50" s="7">
        <f>AVERAGE(L50:Q50)</f>
        <v>2597609.1336513883</v>
      </c>
    </row>
    <row r="51" spans="2:18" x14ac:dyDescent="0.25">
      <c r="B51" s="9" t="s">
        <v>68</v>
      </c>
      <c r="C51" s="9" t="s">
        <v>69</v>
      </c>
      <c r="D51" s="9">
        <v>3</v>
      </c>
      <c r="E51" s="9">
        <v>1</v>
      </c>
      <c r="F51" s="9">
        <v>3</v>
      </c>
      <c r="G51" s="9">
        <v>1</v>
      </c>
      <c r="H51" s="9">
        <v>1188</v>
      </c>
      <c r="I51" s="9">
        <v>135.80000000000001</v>
      </c>
      <c r="J51" s="9">
        <f>I51*1000</f>
        <v>135800</v>
      </c>
      <c r="K51" s="9">
        <v>11.49</v>
      </c>
      <c r="L51" s="10">
        <v>1505886.5</v>
      </c>
      <c r="M51" s="10">
        <v>1924328.43829066</v>
      </c>
      <c r="N51" s="10">
        <v>2888678.40476926</v>
      </c>
      <c r="O51" s="10">
        <v>600711.98898321902</v>
      </c>
      <c r="P51" s="10">
        <v>460524.68298547697</v>
      </c>
      <c r="Q51" s="10">
        <v>842578.45754579001</v>
      </c>
      <c r="R51" s="7">
        <f>AVERAGE(L51:Q51)</f>
        <v>1370451.4120957344</v>
      </c>
    </row>
    <row r="52" spans="2:18" x14ac:dyDescent="0.25">
      <c r="B52" s="9" t="s">
        <v>194</v>
      </c>
      <c r="C52" s="9" t="s">
        <v>195</v>
      </c>
      <c r="D52" s="9">
        <v>9</v>
      </c>
      <c r="E52" s="9">
        <v>1</v>
      </c>
      <c r="F52" s="9">
        <v>10</v>
      </c>
      <c r="G52" s="9">
        <v>1</v>
      </c>
      <c r="H52" s="9">
        <v>376</v>
      </c>
      <c r="I52" s="9">
        <v>43.9</v>
      </c>
      <c r="J52" s="9">
        <f>I52*1000</f>
        <v>43900</v>
      </c>
      <c r="K52" s="9">
        <v>22.26</v>
      </c>
      <c r="L52" s="10">
        <v>6563666.125</v>
      </c>
      <c r="M52" s="10">
        <v>5616718.8475904996</v>
      </c>
      <c r="N52" s="10">
        <v>5145375.23812271</v>
      </c>
      <c r="O52" s="10">
        <v>4368919.16489862</v>
      </c>
      <c r="P52" s="10">
        <v>3132606.6092713601</v>
      </c>
      <c r="Q52" s="10">
        <v>1502092.5204831799</v>
      </c>
      <c r="R52" s="7">
        <f>AVERAGE(L52:Q52)</f>
        <v>4388229.7508943947</v>
      </c>
    </row>
    <row r="53" spans="2:18" x14ac:dyDescent="0.25">
      <c r="B53" s="9" t="s">
        <v>56</v>
      </c>
      <c r="C53" s="9" t="s">
        <v>57</v>
      </c>
      <c r="D53" s="9">
        <v>6</v>
      </c>
      <c r="E53" s="9">
        <v>1</v>
      </c>
      <c r="F53" s="9">
        <v>1</v>
      </c>
      <c r="G53" s="9">
        <v>1</v>
      </c>
      <c r="H53" s="9">
        <v>618</v>
      </c>
      <c r="I53" s="9">
        <v>67.8</v>
      </c>
      <c r="J53" s="9">
        <f>I53*1000</f>
        <v>67800</v>
      </c>
      <c r="K53" s="9">
        <v>2.7</v>
      </c>
      <c r="L53" s="10">
        <v>3481968.5</v>
      </c>
      <c r="M53" s="10">
        <v>2907515.0342318998</v>
      </c>
      <c r="N53" s="10">
        <v>2425711.76822339</v>
      </c>
      <c r="O53" s="10">
        <v>1108571.50194352</v>
      </c>
      <c r="P53" s="10">
        <v>1390518.60425624</v>
      </c>
      <c r="Q53" s="10">
        <v>1102882.6582470899</v>
      </c>
      <c r="R53" s="7">
        <f>AVERAGE(L53:Q53)</f>
        <v>2069528.0111503564</v>
      </c>
    </row>
    <row r="54" spans="2:18" x14ac:dyDescent="0.25">
      <c r="B54" s="9" t="s">
        <v>186</v>
      </c>
      <c r="C54" s="9" t="s">
        <v>187</v>
      </c>
      <c r="D54" s="9">
        <v>18</v>
      </c>
      <c r="E54" s="9">
        <v>1</v>
      </c>
      <c r="F54" s="9">
        <v>2</v>
      </c>
      <c r="G54" s="9">
        <v>1</v>
      </c>
      <c r="H54" s="9">
        <v>170</v>
      </c>
      <c r="I54" s="9">
        <v>18.7</v>
      </c>
      <c r="J54" s="9">
        <f>I54*1000</f>
        <v>18700</v>
      </c>
      <c r="K54" s="9">
        <v>6.17</v>
      </c>
      <c r="L54" s="10">
        <v>5127886.5</v>
      </c>
      <c r="M54" s="10">
        <v>5995315.1868118802</v>
      </c>
      <c r="N54" s="10">
        <v>5946258.7915417803</v>
      </c>
      <c r="O54" s="10">
        <v>3582483.6501066801</v>
      </c>
      <c r="P54" s="10">
        <v>2841410.2954882002</v>
      </c>
      <c r="Q54" s="10">
        <v>1406640.8474311</v>
      </c>
      <c r="R54" s="7">
        <f>AVERAGE(L54:Q54)</f>
        <v>4149999.2118966072</v>
      </c>
    </row>
    <row r="55" spans="2:18" x14ac:dyDescent="0.25">
      <c r="B55" s="9" t="s">
        <v>66</v>
      </c>
      <c r="C55" s="9" t="s">
        <v>67</v>
      </c>
      <c r="D55" s="9">
        <v>4</v>
      </c>
      <c r="E55" s="9">
        <v>1</v>
      </c>
      <c r="F55" s="9">
        <v>22</v>
      </c>
      <c r="G55" s="9">
        <v>1</v>
      </c>
      <c r="H55" s="9">
        <v>767</v>
      </c>
      <c r="I55" s="9">
        <v>86.5</v>
      </c>
      <c r="J55" s="9">
        <f>I55*1000</f>
        <v>86500</v>
      </c>
      <c r="K55" s="9">
        <v>61.25</v>
      </c>
      <c r="L55" s="10">
        <v>62577452.75</v>
      </c>
      <c r="M55" s="10">
        <v>75989232.068084002</v>
      </c>
      <c r="N55" s="10">
        <v>42634921.404279299</v>
      </c>
      <c r="O55" s="10">
        <v>26278512.511078201</v>
      </c>
      <c r="P55" s="10">
        <v>22251256.136860099</v>
      </c>
      <c r="Q55" s="10">
        <v>43890215.934262998</v>
      </c>
      <c r="R55" s="7">
        <f>AVERAGE(L55:Q55)</f>
        <v>45603598.467427433</v>
      </c>
    </row>
    <row r="56" spans="2:18" x14ac:dyDescent="0.25">
      <c r="B56" s="9" t="s">
        <v>190</v>
      </c>
      <c r="C56" s="9" t="s">
        <v>191</v>
      </c>
      <c r="D56" s="9">
        <v>6</v>
      </c>
      <c r="E56" s="9">
        <v>1</v>
      </c>
      <c r="F56" s="9">
        <v>7</v>
      </c>
      <c r="G56" s="9">
        <v>1</v>
      </c>
      <c r="H56" s="9">
        <v>774</v>
      </c>
      <c r="I56" s="9">
        <v>86.3</v>
      </c>
      <c r="J56" s="9">
        <f>I56*1000</f>
        <v>86300</v>
      </c>
      <c r="K56" s="9">
        <v>22.65</v>
      </c>
      <c r="L56" s="10">
        <v>2658859.75</v>
      </c>
      <c r="M56" s="10">
        <v>5918019.9327076497</v>
      </c>
      <c r="N56" s="10">
        <v>4214373.6655448303</v>
      </c>
      <c r="O56" s="10">
        <v>963820.59970613697</v>
      </c>
      <c r="P56" s="10">
        <v>1203917.9417535199</v>
      </c>
      <c r="Q56" s="10" t="s">
        <v>53</v>
      </c>
      <c r="R56" s="7">
        <f>AVERAGE(L56:Q56)</f>
        <v>2991798.3779424271</v>
      </c>
    </row>
    <row r="57" spans="2:18" x14ac:dyDescent="0.25">
      <c r="B57" s="9" t="s">
        <v>120</v>
      </c>
      <c r="C57" s="9" t="s">
        <v>121</v>
      </c>
      <c r="D57" s="9">
        <v>2</v>
      </c>
      <c r="E57" s="9">
        <v>1</v>
      </c>
      <c r="F57" s="9">
        <v>4</v>
      </c>
      <c r="G57" s="9">
        <v>1</v>
      </c>
      <c r="H57" s="9">
        <v>2387</v>
      </c>
      <c r="I57" s="9">
        <v>274.2</v>
      </c>
      <c r="J57" s="9">
        <f>I57*1000</f>
        <v>274200</v>
      </c>
      <c r="K57" s="9">
        <v>10.8</v>
      </c>
      <c r="L57" s="10">
        <v>22313362</v>
      </c>
      <c r="M57" s="10">
        <v>25976279.5474694</v>
      </c>
      <c r="N57" s="10">
        <v>19095655.715256199</v>
      </c>
      <c r="O57" s="10">
        <v>1296963.26868714</v>
      </c>
      <c r="P57" s="10">
        <v>1794526.5328067499</v>
      </c>
      <c r="Q57" s="10">
        <v>6793477.2715638103</v>
      </c>
      <c r="R57" s="7">
        <f>AVERAGE(L57:Q57)</f>
        <v>12878377.389297217</v>
      </c>
    </row>
    <row r="58" spans="2:18" x14ac:dyDescent="0.25">
      <c r="B58" s="9" t="s">
        <v>92</v>
      </c>
      <c r="C58" s="9" t="s">
        <v>93</v>
      </c>
      <c r="D58" s="9">
        <v>3</v>
      </c>
      <c r="E58" s="9">
        <v>1</v>
      </c>
      <c r="F58" s="9">
        <v>8</v>
      </c>
      <c r="G58" s="9">
        <v>1</v>
      </c>
      <c r="H58" s="9">
        <v>1135</v>
      </c>
      <c r="I58" s="9">
        <v>125.6</v>
      </c>
      <c r="J58" s="9">
        <f>I58*1000</f>
        <v>125600</v>
      </c>
      <c r="K58" s="9">
        <v>8.7200000000000006</v>
      </c>
      <c r="L58" s="10">
        <v>2075597.6875</v>
      </c>
      <c r="M58" s="10">
        <v>1433995.89955002</v>
      </c>
      <c r="N58" s="10">
        <v>2044226.58260626</v>
      </c>
      <c r="O58" s="10">
        <v>3327560.2176335198</v>
      </c>
      <c r="P58" s="10">
        <v>490745.71152738098</v>
      </c>
      <c r="Q58" s="10">
        <v>1094986.6033379701</v>
      </c>
      <c r="R58" s="7">
        <f>AVERAGE(L58:Q58)</f>
        <v>1744518.783692525</v>
      </c>
    </row>
    <row r="59" spans="2:18" x14ac:dyDescent="0.25">
      <c r="B59" s="9" t="s">
        <v>200</v>
      </c>
      <c r="C59" s="9" t="s">
        <v>201</v>
      </c>
      <c r="D59" s="9">
        <v>24</v>
      </c>
      <c r="E59" s="9">
        <v>1</v>
      </c>
      <c r="F59" s="9">
        <v>221</v>
      </c>
      <c r="G59" s="9">
        <v>1</v>
      </c>
      <c r="H59" s="9">
        <v>188</v>
      </c>
      <c r="I59" s="9">
        <v>19.2</v>
      </c>
      <c r="J59" s="9">
        <f>I59*1000</f>
        <v>19200</v>
      </c>
      <c r="K59" s="9">
        <v>653.25</v>
      </c>
      <c r="L59" s="10">
        <v>46917773.875</v>
      </c>
      <c r="M59" s="10">
        <v>28403494.651783999</v>
      </c>
      <c r="N59" s="10">
        <v>38857971.373618796</v>
      </c>
      <c r="O59" s="10">
        <v>18934474.8719505</v>
      </c>
      <c r="P59" s="10">
        <v>25833414.2491403</v>
      </c>
      <c r="Q59" s="10">
        <v>23779969.120932799</v>
      </c>
      <c r="R59" s="7">
        <f>AVERAGE(L59:Q59)</f>
        <v>30454516.357071061</v>
      </c>
    </row>
    <row r="60" spans="2:18" x14ac:dyDescent="0.25">
      <c r="B60" s="9" t="s">
        <v>62</v>
      </c>
      <c r="C60" s="9" t="s">
        <v>63</v>
      </c>
      <c r="D60" s="9">
        <v>2</v>
      </c>
      <c r="E60" s="9">
        <v>1</v>
      </c>
      <c r="F60" s="9">
        <v>2</v>
      </c>
      <c r="G60" s="9">
        <v>1</v>
      </c>
      <c r="H60" s="9">
        <v>799</v>
      </c>
      <c r="I60" s="9">
        <v>88.7</v>
      </c>
      <c r="J60" s="9">
        <f>I60*1000</f>
        <v>88700</v>
      </c>
      <c r="K60" s="9">
        <v>3.9</v>
      </c>
      <c r="L60" s="10">
        <v>2562937.5</v>
      </c>
      <c r="M60" s="10">
        <v>2806768.2642989801</v>
      </c>
      <c r="N60" s="10">
        <v>4053754.68913932</v>
      </c>
      <c r="O60" s="10">
        <v>3733758.7796112001</v>
      </c>
      <c r="P60" s="10">
        <v>4742737.8010174204</v>
      </c>
      <c r="Q60" s="10">
        <v>6088344.2166109299</v>
      </c>
      <c r="R60" s="7">
        <f>AVERAGE(L60:Q60)</f>
        <v>3998050.208446309</v>
      </c>
    </row>
    <row r="61" spans="2:18" x14ac:dyDescent="0.25">
      <c r="B61" s="9" t="s">
        <v>23</v>
      </c>
      <c r="C61" s="9" t="s">
        <v>24</v>
      </c>
      <c r="D61" s="9">
        <v>8</v>
      </c>
      <c r="E61" s="9">
        <v>2</v>
      </c>
      <c r="F61" s="9">
        <v>5</v>
      </c>
      <c r="G61" s="9">
        <v>1</v>
      </c>
      <c r="H61" s="9">
        <v>234</v>
      </c>
      <c r="I61" s="9">
        <v>26.1</v>
      </c>
      <c r="J61" s="9">
        <f>I61*1000</f>
        <v>26100</v>
      </c>
      <c r="K61" s="9">
        <v>11.41</v>
      </c>
      <c r="L61" s="10">
        <v>131369.546875</v>
      </c>
      <c r="M61" s="10">
        <v>189134.88135945701</v>
      </c>
      <c r="N61" s="10">
        <v>178613.31957125801</v>
      </c>
      <c r="O61" s="10">
        <v>226141.944061213</v>
      </c>
      <c r="P61" s="10">
        <v>247377.39457592799</v>
      </c>
      <c r="Q61" s="10">
        <v>175802.25796145899</v>
      </c>
      <c r="R61" s="7">
        <f>AVERAGE(L61:Q61)</f>
        <v>191406.55740071918</v>
      </c>
    </row>
    <row r="62" spans="2:18" x14ac:dyDescent="0.25">
      <c r="B62" s="9" t="s">
        <v>25</v>
      </c>
      <c r="C62" s="9" t="s">
        <v>26</v>
      </c>
      <c r="D62" s="9">
        <v>5</v>
      </c>
      <c r="E62" s="9">
        <v>2</v>
      </c>
      <c r="F62" s="9">
        <v>7</v>
      </c>
      <c r="G62" s="9">
        <v>1</v>
      </c>
      <c r="H62" s="9">
        <v>305</v>
      </c>
      <c r="I62" s="9">
        <v>33.799999999999997</v>
      </c>
      <c r="J62" s="9">
        <f>I62*1000</f>
        <v>33800</v>
      </c>
      <c r="K62" s="9">
        <v>15.26</v>
      </c>
      <c r="L62" s="10">
        <v>1075115.46875</v>
      </c>
      <c r="M62" s="10">
        <v>1080533.76911534</v>
      </c>
      <c r="N62" s="10">
        <v>1108023.19288735</v>
      </c>
      <c r="O62" s="10">
        <v>1265993.9779641</v>
      </c>
      <c r="P62" s="10">
        <v>1289376.6244284201</v>
      </c>
      <c r="Q62" s="10">
        <v>1295549.5749095001</v>
      </c>
      <c r="R62" s="7">
        <f>AVERAGE(L62:Q62)</f>
        <v>1185765.434675785</v>
      </c>
    </row>
    <row r="63" spans="2:18" x14ac:dyDescent="0.25">
      <c r="B63" s="9" t="s">
        <v>180</v>
      </c>
      <c r="C63" s="9" t="s">
        <v>181</v>
      </c>
      <c r="D63" s="9">
        <v>3</v>
      </c>
      <c r="E63" s="9">
        <v>1</v>
      </c>
      <c r="F63" s="9">
        <v>9</v>
      </c>
      <c r="G63" s="9">
        <v>1</v>
      </c>
      <c r="H63" s="9">
        <v>1566</v>
      </c>
      <c r="I63" s="9">
        <v>170.7</v>
      </c>
      <c r="J63" s="9">
        <f>I63*1000</f>
        <v>170700</v>
      </c>
      <c r="K63" s="9">
        <v>27.34</v>
      </c>
      <c r="L63" s="10" t="s">
        <v>53</v>
      </c>
      <c r="M63" s="10" t="s">
        <v>53</v>
      </c>
      <c r="N63" s="10">
        <v>3156739.1915380601</v>
      </c>
      <c r="O63" s="10" t="s">
        <v>53</v>
      </c>
      <c r="P63" s="10" t="s">
        <v>53</v>
      </c>
      <c r="Q63" s="10">
        <v>1353352.1029421701</v>
      </c>
      <c r="R63" s="7">
        <f>AVERAGE(L63:Q63)</f>
        <v>2255045.6472401153</v>
      </c>
    </row>
    <row r="64" spans="2:18" x14ac:dyDescent="0.25">
      <c r="B64" s="9" t="s">
        <v>214</v>
      </c>
      <c r="C64" s="9" t="s">
        <v>215</v>
      </c>
      <c r="D64" s="9">
        <v>12</v>
      </c>
      <c r="E64" s="9">
        <v>1</v>
      </c>
      <c r="F64" s="9">
        <v>3</v>
      </c>
      <c r="G64" s="9">
        <v>1</v>
      </c>
      <c r="H64" s="9">
        <v>321</v>
      </c>
      <c r="I64" s="9">
        <v>35.6</v>
      </c>
      <c r="J64" s="9">
        <f>I64*1000</f>
        <v>35600</v>
      </c>
      <c r="K64" s="9">
        <v>8.18</v>
      </c>
      <c r="L64" s="10">
        <v>13903364.25</v>
      </c>
      <c r="M64" s="10">
        <v>23698173.9073717</v>
      </c>
      <c r="N64" s="10">
        <v>7031615.2139505902</v>
      </c>
      <c r="O64" s="10">
        <v>697649.14841444697</v>
      </c>
      <c r="P64" s="10">
        <v>2486708.3905017399</v>
      </c>
      <c r="Q64" s="10">
        <v>4037861.1771832402</v>
      </c>
      <c r="R64" s="7">
        <f>AVERAGE(L64:Q64)</f>
        <v>8642562.0145702865</v>
      </c>
    </row>
    <row r="65" spans="2:18" x14ac:dyDescent="0.25">
      <c r="B65" s="9" t="s">
        <v>110</v>
      </c>
      <c r="C65" s="9" t="s">
        <v>111</v>
      </c>
      <c r="D65" s="9">
        <v>1</v>
      </c>
      <c r="E65" s="9">
        <v>1</v>
      </c>
      <c r="F65" s="9">
        <v>5</v>
      </c>
      <c r="G65" s="9">
        <v>1</v>
      </c>
      <c r="H65" s="9">
        <v>995</v>
      </c>
      <c r="I65" s="9">
        <v>108.4</v>
      </c>
      <c r="J65" s="9">
        <f>I65*1000</f>
        <v>108400</v>
      </c>
      <c r="K65" s="9">
        <v>10.220000000000001</v>
      </c>
      <c r="L65" s="10">
        <v>2861247.25</v>
      </c>
      <c r="M65" s="10">
        <v>3293475.8749234499</v>
      </c>
      <c r="N65" s="10">
        <v>2961338.0986893298</v>
      </c>
      <c r="O65" s="10">
        <v>3737968.3990088198</v>
      </c>
      <c r="P65" s="10">
        <v>4213867.1402361598</v>
      </c>
      <c r="Q65" s="10">
        <v>4047866.33862192</v>
      </c>
      <c r="R65" s="7">
        <f>AVERAGE(L65:Q65)</f>
        <v>3519293.8502466134</v>
      </c>
    </row>
    <row r="66" spans="2:18" x14ac:dyDescent="0.25">
      <c r="B66" s="9" t="s">
        <v>140</v>
      </c>
      <c r="C66" s="9" t="s">
        <v>141</v>
      </c>
      <c r="D66" s="9">
        <v>8</v>
      </c>
      <c r="E66" s="9">
        <v>1</v>
      </c>
      <c r="F66" s="9">
        <v>6</v>
      </c>
      <c r="G66" s="9">
        <v>1</v>
      </c>
      <c r="H66" s="9">
        <v>469</v>
      </c>
      <c r="I66" s="9">
        <v>52.1</v>
      </c>
      <c r="J66" s="9">
        <f>I66*1000</f>
        <v>52100</v>
      </c>
      <c r="K66" s="9">
        <v>14.15</v>
      </c>
      <c r="L66" s="10">
        <v>24691855.5</v>
      </c>
      <c r="M66" s="10">
        <v>29599883.355487499</v>
      </c>
      <c r="N66" s="10">
        <v>15532815.3633295</v>
      </c>
      <c r="O66" s="10">
        <v>9425412.4514515102</v>
      </c>
      <c r="P66" s="10">
        <v>9606259.3472514097</v>
      </c>
      <c r="Q66" s="10">
        <v>12691317.6648957</v>
      </c>
      <c r="R66" s="7">
        <f>AVERAGE(L66:Q66)</f>
        <v>16924590.613735937</v>
      </c>
    </row>
    <row r="67" spans="2:18" x14ac:dyDescent="0.25">
      <c r="B67" s="9" t="s">
        <v>54</v>
      </c>
      <c r="C67" s="9" t="s">
        <v>55</v>
      </c>
      <c r="D67" s="9">
        <v>3</v>
      </c>
      <c r="E67" s="9">
        <v>1</v>
      </c>
      <c r="F67" s="9">
        <v>10</v>
      </c>
      <c r="G67" s="9">
        <v>1</v>
      </c>
      <c r="H67" s="9">
        <v>680</v>
      </c>
      <c r="I67" s="9">
        <v>66.400000000000006</v>
      </c>
      <c r="J67" s="9">
        <f>I67*1000</f>
        <v>66400</v>
      </c>
      <c r="K67" s="9">
        <v>25.57</v>
      </c>
      <c r="L67" s="10">
        <v>59040500</v>
      </c>
      <c r="M67" s="10">
        <v>59505464.244699001</v>
      </c>
      <c r="N67" s="10">
        <v>66837801.145723097</v>
      </c>
      <c r="O67" s="10">
        <v>62158815.389117204</v>
      </c>
      <c r="P67" s="10">
        <v>67074558.3127781</v>
      </c>
      <c r="Q67" s="10">
        <v>69817181.106997505</v>
      </c>
      <c r="R67" s="7">
        <f>AVERAGE(L67:Q67)</f>
        <v>64072386.699885815</v>
      </c>
    </row>
    <row r="68" spans="2:18" x14ac:dyDescent="0.25">
      <c r="B68" s="9" t="s">
        <v>210</v>
      </c>
      <c r="C68" s="9" t="s">
        <v>211</v>
      </c>
      <c r="D68" s="9">
        <v>21</v>
      </c>
      <c r="E68" s="9">
        <v>1</v>
      </c>
      <c r="F68" s="9">
        <v>154</v>
      </c>
      <c r="G68" s="9">
        <v>1</v>
      </c>
      <c r="H68" s="9">
        <v>167</v>
      </c>
      <c r="I68" s="9">
        <v>18.8</v>
      </c>
      <c r="J68" s="9">
        <f>I68*1000</f>
        <v>18800</v>
      </c>
      <c r="K68" s="9">
        <v>360.49</v>
      </c>
      <c r="L68" s="10">
        <v>75164723.5625</v>
      </c>
      <c r="M68" s="10">
        <v>68431295.251179501</v>
      </c>
      <c r="N68" s="10">
        <v>73725471.628171906</v>
      </c>
      <c r="O68" s="10">
        <v>55179919.842284597</v>
      </c>
      <c r="P68" s="10">
        <v>57787138.784883</v>
      </c>
      <c r="Q68" s="10">
        <v>28304134.025013499</v>
      </c>
      <c r="R68" s="7">
        <f>AVERAGE(L68:Q68)</f>
        <v>59765447.182338767</v>
      </c>
    </row>
    <row r="69" spans="2:18" x14ac:dyDescent="0.25">
      <c r="B69" s="9" t="s">
        <v>49</v>
      </c>
      <c r="C69" s="9" t="s">
        <v>50</v>
      </c>
      <c r="D69" s="9">
        <v>11</v>
      </c>
      <c r="E69" s="9">
        <v>1</v>
      </c>
      <c r="F69" s="9">
        <v>16</v>
      </c>
      <c r="G69" s="9">
        <v>1</v>
      </c>
      <c r="H69" s="9">
        <v>315</v>
      </c>
      <c r="I69" s="9">
        <v>35.5</v>
      </c>
      <c r="J69" s="9">
        <f>I69*1000</f>
        <v>35500</v>
      </c>
      <c r="K69" s="9">
        <v>42.61</v>
      </c>
      <c r="L69" s="10">
        <v>14468510.75</v>
      </c>
      <c r="M69" s="10">
        <v>10819085.035785099</v>
      </c>
      <c r="N69" s="10">
        <v>13189195.774204601</v>
      </c>
      <c r="O69" s="10">
        <v>14885026.338907899</v>
      </c>
      <c r="P69" s="10">
        <v>10920439.4921607</v>
      </c>
      <c r="Q69" s="10">
        <v>3751084.2663471699</v>
      </c>
      <c r="R69" s="7">
        <f>AVERAGE(L69:Q69)</f>
        <v>11338890.276234245</v>
      </c>
    </row>
    <row r="70" spans="2:18" x14ac:dyDescent="0.25">
      <c r="B70" s="9" t="s">
        <v>70</v>
      </c>
      <c r="C70" s="9" t="s">
        <v>71</v>
      </c>
      <c r="D70" s="9">
        <v>5</v>
      </c>
      <c r="E70" s="9">
        <v>1</v>
      </c>
      <c r="F70" s="9">
        <v>3</v>
      </c>
      <c r="G70" s="9">
        <v>1</v>
      </c>
      <c r="H70" s="9">
        <v>937</v>
      </c>
      <c r="I70" s="9">
        <v>104.4</v>
      </c>
      <c r="J70" s="9">
        <f>I70*1000</f>
        <v>104400</v>
      </c>
      <c r="K70" s="9">
        <v>8.61</v>
      </c>
      <c r="L70" s="10">
        <v>22313362</v>
      </c>
      <c r="M70" s="10">
        <v>25976279.5474694</v>
      </c>
      <c r="N70" s="10">
        <v>19095655.715256199</v>
      </c>
      <c r="O70" s="10">
        <v>1296963.26868714</v>
      </c>
      <c r="P70" s="10">
        <v>1794526.5328067499</v>
      </c>
      <c r="Q70" s="10">
        <v>6793477.2715638103</v>
      </c>
      <c r="R70" s="7">
        <f>AVERAGE(L70:Q70)</f>
        <v>12878377.389297217</v>
      </c>
    </row>
    <row r="71" spans="2:18" x14ac:dyDescent="0.25">
      <c r="B71" s="9" t="s">
        <v>130</v>
      </c>
      <c r="C71" s="9" t="s">
        <v>131</v>
      </c>
      <c r="D71" s="9">
        <v>1</v>
      </c>
      <c r="E71" s="9">
        <v>1</v>
      </c>
      <c r="F71" s="9">
        <v>5</v>
      </c>
      <c r="G71" s="9">
        <v>1</v>
      </c>
      <c r="H71" s="9">
        <v>1230</v>
      </c>
      <c r="I71" s="9">
        <v>133.4</v>
      </c>
      <c r="J71" s="9">
        <f>I71*1000</f>
        <v>133400</v>
      </c>
      <c r="K71" s="9">
        <v>10.14</v>
      </c>
      <c r="L71" s="10">
        <v>3075466</v>
      </c>
      <c r="M71" s="10">
        <v>3306300.98185984</v>
      </c>
      <c r="N71" s="10">
        <v>3238076.9191520899</v>
      </c>
      <c r="O71" s="10">
        <v>2765078.43816362</v>
      </c>
      <c r="P71" s="10">
        <v>4032150.6751046898</v>
      </c>
      <c r="Q71" s="10">
        <v>4303917.6419725297</v>
      </c>
      <c r="R71" s="7">
        <f>AVERAGE(L71:Q71)</f>
        <v>3453498.4427087954</v>
      </c>
    </row>
    <row r="72" spans="2:18" x14ac:dyDescent="0.25">
      <c r="B72" s="9" t="s">
        <v>128</v>
      </c>
      <c r="C72" s="9" t="s">
        <v>129</v>
      </c>
      <c r="D72" s="9">
        <v>3</v>
      </c>
      <c r="E72" s="9">
        <v>1</v>
      </c>
      <c r="F72" s="9">
        <v>6</v>
      </c>
      <c r="G72" s="9">
        <v>1</v>
      </c>
      <c r="H72" s="9">
        <v>1243</v>
      </c>
      <c r="I72" s="9">
        <v>136.9</v>
      </c>
      <c r="J72" s="9">
        <f>I72*1000</f>
        <v>136900</v>
      </c>
      <c r="K72" s="9">
        <v>11.61</v>
      </c>
      <c r="L72" s="10">
        <v>82736498.75</v>
      </c>
      <c r="M72" s="10">
        <v>53337436.1424466</v>
      </c>
      <c r="N72" s="10">
        <v>29220227.279049601</v>
      </c>
      <c r="O72" s="10">
        <v>39735757.673490897</v>
      </c>
      <c r="P72" s="10">
        <v>29307992.701864999</v>
      </c>
      <c r="Q72" s="10">
        <v>13390990.557816099</v>
      </c>
      <c r="R72" s="7">
        <f>AVERAGE(L72:Q72)</f>
        <v>41288150.517444693</v>
      </c>
    </row>
    <row r="73" spans="2:18" x14ac:dyDescent="0.25">
      <c r="B73" s="9" t="s">
        <v>94</v>
      </c>
      <c r="C73" s="9" t="s">
        <v>95</v>
      </c>
      <c r="D73" s="9">
        <v>8</v>
      </c>
      <c r="E73" s="9">
        <v>1</v>
      </c>
      <c r="F73" s="9">
        <v>1</v>
      </c>
      <c r="G73" s="9">
        <v>1</v>
      </c>
      <c r="H73" s="9">
        <v>247</v>
      </c>
      <c r="I73" s="9">
        <v>26</v>
      </c>
      <c r="J73" s="9">
        <f>I73*1000</f>
        <v>26000</v>
      </c>
      <c r="K73" s="9">
        <v>2.2999999999999998</v>
      </c>
      <c r="L73" s="10">
        <v>13812113</v>
      </c>
      <c r="M73" s="10">
        <v>12893575.725376399</v>
      </c>
      <c r="N73" s="10">
        <v>12149259.4490257</v>
      </c>
      <c r="O73" s="10">
        <v>14037943.6678684</v>
      </c>
      <c r="P73" s="10">
        <v>14806227.2785822</v>
      </c>
      <c r="Q73" s="10">
        <v>12803105.639273901</v>
      </c>
      <c r="R73" s="7">
        <f>AVERAGE(L73:Q73)</f>
        <v>13417037.460021099</v>
      </c>
    </row>
    <row r="74" spans="2:18" x14ac:dyDescent="0.25">
      <c r="B74" s="9" t="s">
        <v>134</v>
      </c>
      <c r="C74" s="9" t="s">
        <v>135</v>
      </c>
      <c r="D74" s="9">
        <v>2</v>
      </c>
      <c r="E74" s="9">
        <v>1</v>
      </c>
      <c r="F74" s="9">
        <v>12</v>
      </c>
      <c r="G74" s="9">
        <v>1</v>
      </c>
      <c r="H74" s="9">
        <v>565</v>
      </c>
      <c r="I74" s="9">
        <v>62.3</v>
      </c>
      <c r="J74" s="9">
        <f>I74*1000</f>
        <v>62300</v>
      </c>
      <c r="K74" s="9">
        <v>25.19</v>
      </c>
      <c r="L74" s="10">
        <v>1892681.125</v>
      </c>
      <c r="M74" s="10">
        <v>1715395.13986818</v>
      </c>
      <c r="N74" s="10">
        <v>1306427.43542555</v>
      </c>
      <c r="O74" s="10">
        <v>1698461.1242279201</v>
      </c>
      <c r="P74" s="10">
        <v>1301727.23854787</v>
      </c>
      <c r="Q74" s="10">
        <v>907968.60162811598</v>
      </c>
      <c r="R74" s="7">
        <f>AVERAGE(L74:Q74)</f>
        <v>1470443.4441162727</v>
      </c>
    </row>
    <row r="75" spans="2:18" x14ac:dyDescent="0.25">
      <c r="B75" s="9" t="s">
        <v>118</v>
      </c>
      <c r="C75" s="9" t="s">
        <v>119</v>
      </c>
      <c r="D75" s="9">
        <v>6</v>
      </c>
      <c r="E75" s="9">
        <v>1</v>
      </c>
      <c r="F75" s="9">
        <v>54</v>
      </c>
      <c r="G75" s="9">
        <v>1</v>
      </c>
      <c r="H75" s="9">
        <v>757</v>
      </c>
      <c r="I75" s="9">
        <v>86.1</v>
      </c>
      <c r="J75" s="9">
        <f>I75*1000</f>
        <v>86100</v>
      </c>
      <c r="K75" s="9">
        <v>132.84</v>
      </c>
      <c r="L75" s="10">
        <v>24688799.1875</v>
      </c>
      <c r="M75" s="10">
        <v>42842082.221245296</v>
      </c>
      <c r="N75" s="10">
        <v>44738532.994904801</v>
      </c>
      <c r="O75" s="10">
        <v>12455513.2061763</v>
      </c>
      <c r="P75" s="10">
        <v>23479160.110984702</v>
      </c>
      <c r="Q75" s="10">
        <v>19950182.979935698</v>
      </c>
      <c r="R75" s="7">
        <f>AVERAGE(L75:Q75)</f>
        <v>28025711.783457801</v>
      </c>
    </row>
    <row r="76" spans="2:18" x14ac:dyDescent="0.25">
      <c r="B76" s="9" t="s">
        <v>150</v>
      </c>
      <c r="C76" s="9" t="s">
        <v>151</v>
      </c>
      <c r="D76" s="9">
        <v>10</v>
      </c>
      <c r="E76" s="9">
        <v>1</v>
      </c>
      <c r="F76" s="9">
        <v>13</v>
      </c>
      <c r="G76" s="9">
        <v>1</v>
      </c>
      <c r="H76" s="9">
        <v>336</v>
      </c>
      <c r="I76" s="9">
        <v>37.799999999999997</v>
      </c>
      <c r="J76" s="9">
        <f>I76*1000</f>
        <v>37800</v>
      </c>
      <c r="K76" s="9">
        <v>26.66</v>
      </c>
      <c r="L76" s="10">
        <v>38430894.5625</v>
      </c>
      <c r="M76" s="10">
        <v>27864655.672309998</v>
      </c>
      <c r="N76" s="10">
        <v>14597647.732981799</v>
      </c>
      <c r="O76" s="10">
        <v>18563542.205861598</v>
      </c>
      <c r="P76" s="10">
        <v>13815427.5745993</v>
      </c>
      <c r="Q76" s="10">
        <v>6601797.8518691603</v>
      </c>
      <c r="R76" s="7">
        <f>AVERAGE(L76:Q76)</f>
        <v>19978994.266686976</v>
      </c>
    </row>
    <row r="77" spans="2:18" x14ac:dyDescent="0.25">
      <c r="B77" s="9" t="s">
        <v>45</v>
      </c>
      <c r="C77" s="9" t="s">
        <v>46</v>
      </c>
      <c r="D77" s="9">
        <v>8</v>
      </c>
      <c r="E77" s="9">
        <v>1</v>
      </c>
      <c r="F77" s="9">
        <v>3</v>
      </c>
      <c r="G77" s="9">
        <v>1</v>
      </c>
      <c r="H77" s="9">
        <v>207</v>
      </c>
      <c r="I77" s="9">
        <v>22.8</v>
      </c>
      <c r="J77" s="9">
        <f>I77*1000</f>
        <v>22800</v>
      </c>
      <c r="K77" s="9">
        <v>7.25</v>
      </c>
      <c r="L77" s="10">
        <v>3075466</v>
      </c>
      <c r="M77" s="10">
        <v>3306300.98185984</v>
      </c>
      <c r="N77" s="10">
        <v>3238076.9191520899</v>
      </c>
      <c r="O77" s="10">
        <v>2765078.43816362</v>
      </c>
      <c r="P77" s="10">
        <v>4032150.6751046898</v>
      </c>
      <c r="Q77" s="10">
        <v>4303917.6419725297</v>
      </c>
      <c r="R77" s="7">
        <f>AVERAGE(L77:Q77)</f>
        <v>3453498.4427087954</v>
      </c>
    </row>
    <row r="78" spans="2:18" x14ac:dyDescent="0.25">
      <c r="B78" s="9" t="s">
        <v>182</v>
      </c>
      <c r="C78" s="9" t="s">
        <v>183</v>
      </c>
      <c r="D78" s="9">
        <v>4</v>
      </c>
      <c r="E78" s="9">
        <v>1</v>
      </c>
      <c r="F78" s="9">
        <v>2</v>
      </c>
      <c r="G78" s="9">
        <v>1</v>
      </c>
      <c r="H78" s="9">
        <v>476</v>
      </c>
      <c r="I78" s="9">
        <v>53.5</v>
      </c>
      <c r="J78" s="9">
        <f>I78*1000</f>
        <v>53500</v>
      </c>
      <c r="K78" s="9">
        <v>4.6500000000000004</v>
      </c>
      <c r="L78" s="10">
        <v>1630185</v>
      </c>
      <c r="M78" s="10">
        <v>1422886.6812559001</v>
      </c>
      <c r="N78" s="10">
        <v>1266364.3887940601</v>
      </c>
      <c r="O78" s="10">
        <v>1440456.8450412599</v>
      </c>
      <c r="P78" s="10">
        <v>1434983.48085697</v>
      </c>
      <c r="Q78" s="10">
        <v>1409521.2521776799</v>
      </c>
      <c r="R78" s="7">
        <f>AVERAGE(L78:Q78)</f>
        <v>1434066.274687645</v>
      </c>
    </row>
    <row r="79" spans="2:18" x14ac:dyDescent="0.25">
      <c r="B79" s="9" t="s">
        <v>100</v>
      </c>
      <c r="C79" s="9" t="s">
        <v>101</v>
      </c>
      <c r="D79" s="9">
        <v>5</v>
      </c>
      <c r="E79" s="9">
        <v>1</v>
      </c>
      <c r="F79" s="9">
        <v>2</v>
      </c>
      <c r="G79" s="9">
        <v>1</v>
      </c>
      <c r="H79" s="9">
        <v>481</v>
      </c>
      <c r="I79" s="9">
        <v>55.7</v>
      </c>
      <c r="J79" s="9">
        <f>I79*1000</f>
        <v>55700</v>
      </c>
      <c r="K79" s="9">
        <v>4.83</v>
      </c>
      <c r="L79" s="10">
        <v>3057711.75</v>
      </c>
      <c r="M79" s="10">
        <v>2844530.5377493701</v>
      </c>
      <c r="N79" s="10">
        <v>2915938.41277907</v>
      </c>
      <c r="O79" s="10">
        <v>2872003.8113188799</v>
      </c>
      <c r="P79" s="10">
        <v>2871056.5284018</v>
      </c>
      <c r="Q79" s="10">
        <v>2906612.8004883798</v>
      </c>
      <c r="R79" s="7">
        <f>AVERAGE(L79:Q79)</f>
        <v>2911308.97345625</v>
      </c>
    </row>
    <row r="80" spans="2:18" x14ac:dyDescent="0.25">
      <c r="B80" s="9" t="s">
        <v>216</v>
      </c>
      <c r="C80" s="9" t="s">
        <v>217</v>
      </c>
      <c r="D80" s="9">
        <v>7</v>
      </c>
      <c r="E80" s="9">
        <v>1</v>
      </c>
      <c r="F80" s="9">
        <v>62</v>
      </c>
      <c r="G80" s="9">
        <v>1</v>
      </c>
      <c r="H80" s="9">
        <v>511</v>
      </c>
      <c r="I80" s="9">
        <v>55.6</v>
      </c>
      <c r="J80" s="9">
        <f>I80*1000</f>
        <v>55600</v>
      </c>
      <c r="K80" s="9">
        <v>114.82</v>
      </c>
      <c r="L80" s="10">
        <v>27481779.3125</v>
      </c>
      <c r="M80" s="10">
        <v>30016691.818747099</v>
      </c>
      <c r="N80" s="10">
        <v>27647769.5611226</v>
      </c>
      <c r="O80" s="10">
        <v>20658822.985147901</v>
      </c>
      <c r="P80" s="10">
        <v>20612068.625790201</v>
      </c>
      <c r="Q80" s="10">
        <v>14247253.6271974</v>
      </c>
      <c r="R80" s="7">
        <f>AVERAGE(L80:Q80)</f>
        <v>23444064.321750868</v>
      </c>
    </row>
    <row r="81" spans="2:18" x14ac:dyDescent="0.25">
      <c r="B81" s="9" t="s">
        <v>112</v>
      </c>
      <c r="C81" s="9" t="s">
        <v>113</v>
      </c>
      <c r="D81" s="9">
        <v>6</v>
      </c>
      <c r="E81" s="9">
        <v>1</v>
      </c>
      <c r="F81" s="9">
        <v>20</v>
      </c>
      <c r="G81" s="9">
        <v>1</v>
      </c>
      <c r="H81" s="9">
        <v>609</v>
      </c>
      <c r="I81" s="9">
        <v>68.900000000000006</v>
      </c>
      <c r="J81" s="9">
        <f>I81*1000</f>
        <v>68900</v>
      </c>
      <c r="K81" s="9">
        <v>74.25</v>
      </c>
      <c r="L81" s="10">
        <v>6058745.9375</v>
      </c>
      <c r="M81" s="10">
        <v>3322770.7109880899</v>
      </c>
      <c r="N81" s="10">
        <v>8377154.7280207798</v>
      </c>
      <c r="O81" s="10">
        <v>699356.55274454004</v>
      </c>
      <c r="P81" s="10">
        <v>3602677.9718075399</v>
      </c>
      <c r="Q81" s="10">
        <v>6693117.0172492396</v>
      </c>
      <c r="R81" s="7">
        <f>AVERAGE(L81:Q81)</f>
        <v>4792303.8197183646</v>
      </c>
    </row>
    <row r="82" spans="2:18" x14ac:dyDescent="0.25">
      <c r="B82" s="9" t="s">
        <v>35</v>
      </c>
      <c r="C82" s="9" t="s">
        <v>36</v>
      </c>
      <c r="D82" s="9">
        <v>38</v>
      </c>
      <c r="E82" s="9">
        <v>1</v>
      </c>
      <c r="F82" s="9">
        <v>3</v>
      </c>
      <c r="G82" s="9">
        <v>1</v>
      </c>
      <c r="H82" s="9">
        <v>302</v>
      </c>
      <c r="I82" s="9">
        <v>36.6</v>
      </c>
      <c r="J82" s="9">
        <f>I82*1000</f>
        <v>36600</v>
      </c>
      <c r="K82" s="9">
        <v>8.2200000000000006</v>
      </c>
      <c r="L82" s="10">
        <v>43057964</v>
      </c>
      <c r="M82" s="10">
        <v>38827593.275326401</v>
      </c>
      <c r="N82" s="10">
        <v>41198119.196779303</v>
      </c>
      <c r="O82" s="10">
        <v>33555856.5228898</v>
      </c>
      <c r="P82" s="10">
        <v>33293081.677399099</v>
      </c>
      <c r="Q82" s="10">
        <v>37040574.6407068</v>
      </c>
      <c r="R82" s="7">
        <f>AVERAGE(L82:Q82)</f>
        <v>37828864.885516904</v>
      </c>
    </row>
    <row r="83" spans="2:18" x14ac:dyDescent="0.25">
      <c r="B83" s="9" t="s">
        <v>116</v>
      </c>
      <c r="C83" s="9" t="s">
        <v>117</v>
      </c>
      <c r="D83" s="9">
        <v>15</v>
      </c>
      <c r="E83" s="9">
        <v>1</v>
      </c>
      <c r="F83" s="9">
        <v>4</v>
      </c>
      <c r="G83" s="9">
        <v>1</v>
      </c>
      <c r="H83" s="9">
        <v>371</v>
      </c>
      <c r="I83" s="9">
        <v>40.9</v>
      </c>
      <c r="J83" s="9">
        <f>I83*1000</f>
        <v>40900</v>
      </c>
      <c r="K83" s="9">
        <v>16.52</v>
      </c>
      <c r="L83" s="10">
        <v>987569.3125</v>
      </c>
      <c r="M83" s="10">
        <v>738091.59070045606</v>
      </c>
      <c r="N83" s="10">
        <v>2045588.7696233401</v>
      </c>
      <c r="O83" s="10">
        <v>427870.95280561101</v>
      </c>
      <c r="P83" s="10">
        <v>283417.22807224002</v>
      </c>
      <c r="Q83" s="10">
        <v>511262.32947102399</v>
      </c>
      <c r="R83" s="7">
        <f>AVERAGE(L83:Q83)</f>
        <v>832300.03052877856</v>
      </c>
    </row>
    <row r="84" spans="2:18" x14ac:dyDescent="0.25">
      <c r="B84" s="9" t="s">
        <v>136</v>
      </c>
      <c r="C84" s="9" t="s">
        <v>137</v>
      </c>
      <c r="D84" s="9">
        <v>32</v>
      </c>
      <c r="E84" s="9">
        <v>1</v>
      </c>
      <c r="F84" s="9">
        <v>30</v>
      </c>
      <c r="G84" s="9">
        <v>1</v>
      </c>
      <c r="H84" s="9">
        <v>117</v>
      </c>
      <c r="I84" s="9">
        <v>12.5</v>
      </c>
      <c r="J84" s="9">
        <f>I84*1000</f>
        <v>12500</v>
      </c>
      <c r="K84" s="9">
        <v>98.12</v>
      </c>
      <c r="L84" s="10">
        <v>12911112.125</v>
      </c>
      <c r="M84" s="10">
        <v>17228239.482480399</v>
      </c>
      <c r="N84" s="10">
        <v>11475448.944891</v>
      </c>
      <c r="O84" s="10">
        <v>18894610.090017602</v>
      </c>
      <c r="P84" s="10">
        <v>19087927.727756299</v>
      </c>
      <c r="Q84" s="10">
        <v>7344806.2034758599</v>
      </c>
      <c r="R84" s="7">
        <f>AVERAGE(L84:Q84)</f>
        <v>14490357.42893686</v>
      </c>
    </row>
    <row r="85" spans="2:18" x14ac:dyDescent="0.25">
      <c r="B85" s="9" t="s">
        <v>104</v>
      </c>
      <c r="C85" s="9" t="s">
        <v>105</v>
      </c>
      <c r="D85" s="9">
        <v>1</v>
      </c>
      <c r="E85" s="9">
        <v>1</v>
      </c>
      <c r="F85" s="9">
        <v>3</v>
      </c>
      <c r="G85" s="9">
        <v>1</v>
      </c>
      <c r="H85" s="9">
        <v>796</v>
      </c>
      <c r="I85" s="9">
        <v>85.6</v>
      </c>
      <c r="J85" s="9">
        <f>I85*1000</f>
        <v>85600</v>
      </c>
      <c r="K85" s="9">
        <v>5.75</v>
      </c>
      <c r="L85" s="10">
        <v>2253690.75</v>
      </c>
      <c r="M85" s="10">
        <v>2553051.7206060202</v>
      </c>
      <c r="N85" s="10">
        <v>2970130.00606137</v>
      </c>
      <c r="O85" s="10">
        <v>3553243.5889011901</v>
      </c>
      <c r="P85" s="10">
        <v>2148605.6493465099</v>
      </c>
      <c r="Q85" s="10">
        <v>2920413.3282316499</v>
      </c>
      <c r="R85" s="7">
        <f>AVERAGE(L85:Q85)</f>
        <v>2733189.17385779</v>
      </c>
    </row>
    <row r="86" spans="2:18" x14ac:dyDescent="0.25">
      <c r="B86" s="9" t="s">
        <v>108</v>
      </c>
      <c r="C86" s="9" t="s">
        <v>109</v>
      </c>
      <c r="D86" s="9">
        <v>5</v>
      </c>
      <c r="E86" s="9">
        <v>1</v>
      </c>
      <c r="F86" s="9">
        <v>2</v>
      </c>
      <c r="G86" s="9">
        <v>1</v>
      </c>
      <c r="H86" s="9">
        <v>426</v>
      </c>
      <c r="I86" s="9">
        <v>46.7</v>
      </c>
      <c r="J86" s="9">
        <f>I86*1000</f>
        <v>46700</v>
      </c>
      <c r="K86" s="9">
        <v>3.94</v>
      </c>
      <c r="L86" s="10">
        <v>681671.375</v>
      </c>
      <c r="M86" s="10">
        <v>686481.94566345995</v>
      </c>
      <c r="N86" s="10">
        <v>445892.87459035002</v>
      </c>
      <c r="O86" s="10">
        <v>595697.52007480199</v>
      </c>
      <c r="P86" s="10">
        <v>557217.10683323699</v>
      </c>
      <c r="Q86" s="10">
        <v>619494.32199029694</v>
      </c>
      <c r="R86" s="7">
        <f>AVERAGE(L86:Q86)</f>
        <v>597742.52402535779</v>
      </c>
    </row>
    <row r="87" spans="2:18" x14ac:dyDescent="0.25">
      <c r="B87" s="9" t="s">
        <v>154</v>
      </c>
      <c r="C87" s="9" t="s">
        <v>155</v>
      </c>
      <c r="D87" s="9">
        <v>10</v>
      </c>
      <c r="E87" s="9">
        <v>1</v>
      </c>
      <c r="F87" s="9">
        <v>1</v>
      </c>
      <c r="G87" s="9">
        <v>1</v>
      </c>
      <c r="H87" s="9">
        <v>143</v>
      </c>
      <c r="I87" s="9">
        <v>14.6</v>
      </c>
      <c r="J87" s="9">
        <f>I87*1000</f>
        <v>14600</v>
      </c>
      <c r="K87" s="9">
        <v>1.97</v>
      </c>
      <c r="L87" s="10">
        <v>7005545.5</v>
      </c>
      <c r="M87" s="10">
        <v>7131391.8327291096</v>
      </c>
      <c r="N87" s="10">
        <v>8317293.54539961</v>
      </c>
      <c r="O87" s="10">
        <v>10478533.7522601</v>
      </c>
      <c r="P87" s="10">
        <v>5935279.0966076199</v>
      </c>
      <c r="Q87" s="10">
        <v>7973787.9358858401</v>
      </c>
      <c r="R87" s="7">
        <f>AVERAGE(L87:Q87)</f>
        <v>7806971.9438137123</v>
      </c>
    </row>
    <row r="88" spans="2:18" x14ac:dyDescent="0.25">
      <c r="B88" s="9" t="s">
        <v>204</v>
      </c>
      <c r="C88" s="9" t="s">
        <v>205</v>
      </c>
      <c r="D88" s="9">
        <v>5</v>
      </c>
      <c r="E88" s="9">
        <v>1</v>
      </c>
      <c r="F88" s="9">
        <v>2</v>
      </c>
      <c r="G88" s="9">
        <v>1</v>
      </c>
      <c r="H88" s="9">
        <v>459</v>
      </c>
      <c r="I88" s="9">
        <v>52.1</v>
      </c>
      <c r="J88" s="9">
        <f>I88*1000</f>
        <v>52100</v>
      </c>
      <c r="K88" s="9">
        <v>5.23</v>
      </c>
      <c r="L88" s="10">
        <v>871092800</v>
      </c>
      <c r="M88" s="10">
        <v>750678379.55931699</v>
      </c>
      <c r="N88" s="10">
        <v>557431040.36892998</v>
      </c>
      <c r="O88" s="10">
        <v>844244033.672346</v>
      </c>
      <c r="P88" s="10">
        <v>795029747.93302095</v>
      </c>
      <c r="Q88" s="10">
        <v>766710692.85960495</v>
      </c>
      <c r="R88" s="7">
        <f>AVERAGE(L88:Q88)</f>
        <v>764197782.39886987</v>
      </c>
    </row>
    <row r="89" spans="2:18" x14ac:dyDescent="0.25">
      <c r="B89" s="9" t="s">
        <v>122</v>
      </c>
      <c r="C89" s="9" t="s">
        <v>123</v>
      </c>
      <c r="D89" s="9">
        <v>3</v>
      </c>
      <c r="E89" s="9">
        <v>1</v>
      </c>
      <c r="F89" s="9">
        <v>55</v>
      </c>
      <c r="G89" s="9">
        <v>1</v>
      </c>
      <c r="H89" s="9">
        <v>1304</v>
      </c>
      <c r="I89" s="9">
        <v>145.69999999999999</v>
      </c>
      <c r="J89" s="9">
        <f>I89*1000</f>
        <v>145700</v>
      </c>
      <c r="K89" s="9">
        <v>149.30000000000001</v>
      </c>
      <c r="L89" s="10">
        <v>11521352.6875</v>
      </c>
      <c r="M89" s="10">
        <v>15046726.786599901</v>
      </c>
      <c r="N89" s="10">
        <v>20923941.508899398</v>
      </c>
      <c r="O89" s="10">
        <v>3225902.1929330202</v>
      </c>
      <c r="P89" s="10">
        <v>6823450.8772280402</v>
      </c>
      <c r="Q89" s="10">
        <v>10650992.5988579</v>
      </c>
      <c r="R89" s="7">
        <f>AVERAGE(L89:Q89)</f>
        <v>11365394.442003042</v>
      </c>
    </row>
    <row r="90" spans="2:18" x14ac:dyDescent="0.25">
      <c r="B90" s="9" t="s">
        <v>192</v>
      </c>
      <c r="C90" s="9" t="s">
        <v>193</v>
      </c>
      <c r="D90" s="9">
        <v>5</v>
      </c>
      <c r="E90" s="9">
        <v>1</v>
      </c>
      <c r="F90" s="9">
        <v>1</v>
      </c>
      <c r="G90" s="9">
        <v>1</v>
      </c>
      <c r="H90" s="9">
        <v>624</v>
      </c>
      <c r="I90" s="9">
        <v>74.099999999999994</v>
      </c>
      <c r="J90" s="9">
        <f>I90*1000</f>
        <v>74100</v>
      </c>
      <c r="K90" s="9">
        <v>2.6</v>
      </c>
      <c r="L90" s="10">
        <v>43057964</v>
      </c>
      <c r="M90" s="10">
        <v>38827593.275326401</v>
      </c>
      <c r="N90" s="10">
        <v>41198119.196779303</v>
      </c>
      <c r="O90" s="10">
        <v>33555856.5228898</v>
      </c>
      <c r="P90" s="10">
        <v>33293081.677399099</v>
      </c>
      <c r="Q90" s="10">
        <v>37040574.6407068</v>
      </c>
      <c r="R90" s="7">
        <f>AVERAGE(L90:Q90)</f>
        <v>37828864.885516904</v>
      </c>
    </row>
    <row r="91" spans="2:18" x14ac:dyDescent="0.25">
      <c r="B91" s="9" t="s">
        <v>51</v>
      </c>
      <c r="C91" s="9" t="s">
        <v>52</v>
      </c>
      <c r="D91" s="9">
        <v>14</v>
      </c>
      <c r="E91" s="9">
        <v>1</v>
      </c>
      <c r="F91" s="9">
        <v>14</v>
      </c>
      <c r="G91" s="9">
        <v>1</v>
      </c>
      <c r="H91" s="9">
        <v>272</v>
      </c>
      <c r="I91" s="9">
        <v>30.6</v>
      </c>
      <c r="J91" s="9">
        <f>I91*1000</f>
        <v>30600</v>
      </c>
      <c r="K91" s="9">
        <v>41.32</v>
      </c>
      <c r="L91" s="10" t="s">
        <v>53</v>
      </c>
      <c r="M91" s="10">
        <v>2209935.5107589099</v>
      </c>
      <c r="N91" s="10">
        <v>4550906.2959270403</v>
      </c>
      <c r="O91" s="10" t="s">
        <v>53</v>
      </c>
      <c r="P91" s="10">
        <v>1910603.2246942499</v>
      </c>
      <c r="Q91" s="10">
        <v>787275.81239428394</v>
      </c>
      <c r="R91" s="7">
        <f>AVERAGE(L91:Q91)</f>
        <v>2364680.2109436211</v>
      </c>
    </row>
    <row r="92" spans="2:18" x14ac:dyDescent="0.25">
      <c r="B92" s="9" t="s">
        <v>80</v>
      </c>
      <c r="C92" s="9" t="s">
        <v>81</v>
      </c>
      <c r="D92" s="9">
        <v>9</v>
      </c>
      <c r="E92" s="9">
        <v>1</v>
      </c>
      <c r="F92" s="9">
        <v>10</v>
      </c>
      <c r="G92" s="9">
        <v>1</v>
      </c>
      <c r="H92" s="9">
        <v>461</v>
      </c>
      <c r="I92" s="9">
        <v>50.9</v>
      </c>
      <c r="J92" s="9">
        <f>I92*1000</f>
        <v>50900</v>
      </c>
      <c r="K92" s="9">
        <v>32.47</v>
      </c>
      <c r="L92" s="10">
        <v>633000.125</v>
      </c>
      <c r="M92" s="10">
        <v>2170350.75701951</v>
      </c>
      <c r="N92" s="10" t="s">
        <v>53</v>
      </c>
      <c r="O92" s="10">
        <v>354709.22593900299</v>
      </c>
      <c r="P92" s="10">
        <v>479187.538007628</v>
      </c>
      <c r="Q92" s="10" t="s">
        <v>53</v>
      </c>
      <c r="R92" s="7">
        <f>AVERAGE(L92:Q92)</f>
        <v>909311.91149153525</v>
      </c>
    </row>
    <row r="93" spans="2:18" x14ac:dyDescent="0.25">
      <c r="B93" s="9" t="s">
        <v>156</v>
      </c>
      <c r="C93" s="9" t="s">
        <v>157</v>
      </c>
      <c r="D93" s="9">
        <v>2</v>
      </c>
      <c r="E93" s="9">
        <v>1</v>
      </c>
      <c r="F93" s="9">
        <v>4</v>
      </c>
      <c r="G93" s="9">
        <v>1</v>
      </c>
      <c r="H93" s="9">
        <v>445</v>
      </c>
      <c r="I93" s="9">
        <v>51.8</v>
      </c>
      <c r="J93" s="9">
        <f>I93*1000</f>
        <v>51800</v>
      </c>
      <c r="K93" s="9">
        <v>8.56</v>
      </c>
      <c r="L93" s="10">
        <v>382960.8125</v>
      </c>
      <c r="M93" s="10">
        <v>406782.419128159</v>
      </c>
      <c r="N93" s="10">
        <v>407989.51439393999</v>
      </c>
      <c r="O93" s="10">
        <v>455005.16792070598</v>
      </c>
      <c r="P93" s="10">
        <v>506624.31216726202</v>
      </c>
      <c r="Q93" s="10">
        <v>472324.44938493002</v>
      </c>
      <c r="R93" s="7">
        <f>AVERAGE(L93:Q93)</f>
        <v>438614.44591583288</v>
      </c>
    </row>
    <row r="94" spans="2:18" x14ac:dyDescent="0.25">
      <c r="B94" s="9" t="s">
        <v>114</v>
      </c>
      <c r="C94" s="9" t="s">
        <v>115</v>
      </c>
      <c r="D94" s="9">
        <v>8</v>
      </c>
      <c r="E94" s="9">
        <v>1</v>
      </c>
      <c r="F94" s="9">
        <v>41</v>
      </c>
      <c r="G94" s="9">
        <v>1</v>
      </c>
      <c r="H94" s="9">
        <v>554</v>
      </c>
      <c r="I94" s="9">
        <v>60.8</v>
      </c>
      <c r="J94" s="9">
        <f>I94*1000</f>
        <v>60800</v>
      </c>
      <c r="K94" s="9">
        <v>133.57</v>
      </c>
      <c r="L94" s="10">
        <v>4722217.3125</v>
      </c>
      <c r="M94" s="10">
        <v>7259134.4091801597</v>
      </c>
      <c r="N94" s="10">
        <v>5874092.9594762595</v>
      </c>
      <c r="O94" s="10">
        <v>1682091.42077561</v>
      </c>
      <c r="P94" s="10">
        <v>7040485.8075659396</v>
      </c>
      <c r="Q94" s="10">
        <v>8424356.0601828508</v>
      </c>
      <c r="R94" s="7">
        <f>AVERAGE(L94:Q94)</f>
        <v>5833729.661613469</v>
      </c>
    </row>
    <row r="95" spans="2:18" x14ac:dyDescent="0.25">
      <c r="B95" s="9" t="s">
        <v>158</v>
      </c>
      <c r="C95" s="9" t="s">
        <v>159</v>
      </c>
      <c r="D95" s="9">
        <v>7</v>
      </c>
      <c r="E95" s="9">
        <v>1</v>
      </c>
      <c r="F95" s="9">
        <v>179</v>
      </c>
      <c r="G95" s="9">
        <v>1</v>
      </c>
      <c r="H95" s="9">
        <v>508</v>
      </c>
      <c r="I95" s="9">
        <v>56</v>
      </c>
      <c r="J95" s="9">
        <f>I95*1000</f>
        <v>56000</v>
      </c>
      <c r="K95" s="9">
        <v>457.99</v>
      </c>
      <c r="L95" s="10">
        <v>79170978</v>
      </c>
      <c r="M95" s="10">
        <v>75994235.378466398</v>
      </c>
      <c r="N95" s="10">
        <v>71927283.706579298</v>
      </c>
      <c r="O95" s="10">
        <v>63671961.529034302</v>
      </c>
      <c r="P95" s="10">
        <v>60987178.300752804</v>
      </c>
      <c r="Q95" s="10">
        <v>25804725.313295599</v>
      </c>
      <c r="R95" s="7">
        <f>AVERAGE(L95:Q95)</f>
        <v>62926060.371354736</v>
      </c>
    </row>
    <row r="96" spans="2:18" x14ac:dyDescent="0.25">
      <c r="B96" s="9" t="s">
        <v>164</v>
      </c>
      <c r="C96" s="9" t="s">
        <v>165</v>
      </c>
      <c r="D96" s="9">
        <v>11</v>
      </c>
      <c r="E96" s="9">
        <v>1</v>
      </c>
      <c r="F96" s="9">
        <v>1</v>
      </c>
      <c r="G96" s="9">
        <v>1</v>
      </c>
      <c r="H96" s="9">
        <v>349</v>
      </c>
      <c r="I96" s="9">
        <v>38.1</v>
      </c>
      <c r="J96" s="9">
        <f>I96*1000</f>
        <v>38100</v>
      </c>
      <c r="K96" s="9">
        <v>2.82</v>
      </c>
      <c r="L96" s="10">
        <v>4942946.5</v>
      </c>
      <c r="M96" s="10">
        <v>5461008.28112577</v>
      </c>
      <c r="N96" s="10">
        <v>3942123.8007208202</v>
      </c>
      <c r="O96" s="10">
        <v>1383678.19311053</v>
      </c>
      <c r="P96" s="10">
        <v>1598298.613808</v>
      </c>
      <c r="Q96" s="10">
        <v>1494871.4520481401</v>
      </c>
      <c r="R96" s="7">
        <f>AVERAGE(L96:Q96)</f>
        <v>3137154.4734688769</v>
      </c>
    </row>
    <row r="97" spans="2:18" x14ac:dyDescent="0.25">
      <c r="B97" s="9" t="s">
        <v>142</v>
      </c>
      <c r="C97" s="9" t="s">
        <v>143</v>
      </c>
      <c r="D97" s="9">
        <v>2</v>
      </c>
      <c r="E97" s="9">
        <v>1</v>
      </c>
      <c r="F97" s="9">
        <v>1</v>
      </c>
      <c r="G97" s="9">
        <v>1</v>
      </c>
      <c r="H97" s="9">
        <v>590</v>
      </c>
      <c r="I97" s="9">
        <v>68.5</v>
      </c>
      <c r="J97" s="9">
        <f>I97*1000</f>
        <v>68500</v>
      </c>
      <c r="K97" s="9">
        <v>1.9</v>
      </c>
      <c r="L97" s="10">
        <v>2861247.25</v>
      </c>
      <c r="M97" s="10">
        <v>3293475.8749234499</v>
      </c>
      <c r="N97" s="10">
        <v>2961338.0986893298</v>
      </c>
      <c r="O97" s="10">
        <v>3737968.3990088198</v>
      </c>
      <c r="P97" s="10">
        <v>4213867.1402361598</v>
      </c>
      <c r="Q97" s="10">
        <v>4047866.33862192</v>
      </c>
      <c r="R97" s="7">
        <f>AVERAGE(L97:Q97)</f>
        <v>3519293.8502466134</v>
      </c>
    </row>
    <row r="98" spans="2:18" x14ac:dyDescent="0.25">
      <c r="B98" s="9" t="s">
        <v>206</v>
      </c>
      <c r="C98" s="9" t="s">
        <v>207</v>
      </c>
      <c r="D98" s="9">
        <v>5</v>
      </c>
      <c r="E98" s="9">
        <v>1</v>
      </c>
      <c r="F98" s="9">
        <v>29</v>
      </c>
      <c r="G98" s="9">
        <v>1</v>
      </c>
      <c r="H98" s="9">
        <v>912</v>
      </c>
      <c r="I98" s="9">
        <v>100.9</v>
      </c>
      <c r="J98" s="9">
        <f>I98*1000</f>
        <v>100900</v>
      </c>
      <c r="K98" s="9">
        <v>85.8</v>
      </c>
      <c r="L98" s="10" t="s">
        <v>53</v>
      </c>
      <c r="M98" s="10">
        <v>5998824.2514999704</v>
      </c>
      <c r="N98" s="10">
        <v>10195015.7854537</v>
      </c>
      <c r="O98" s="10">
        <v>632240.98196478805</v>
      </c>
      <c r="P98" s="10">
        <v>183425.46568879101</v>
      </c>
      <c r="Q98" s="10" t="s">
        <v>53</v>
      </c>
      <c r="R98" s="7">
        <f>AVERAGE(L98:Q98)</f>
        <v>4252376.6211518124</v>
      </c>
    </row>
    <row r="99" spans="2:18" x14ac:dyDescent="0.25">
      <c r="B99" s="9" t="s">
        <v>218</v>
      </c>
      <c r="C99" s="9" t="s">
        <v>219</v>
      </c>
      <c r="D99" s="9">
        <v>16</v>
      </c>
      <c r="E99" s="9">
        <v>1</v>
      </c>
      <c r="F99" s="9">
        <v>10</v>
      </c>
      <c r="G99" s="9">
        <v>1</v>
      </c>
      <c r="H99" s="9">
        <v>236</v>
      </c>
      <c r="I99" s="9">
        <v>26.1</v>
      </c>
      <c r="J99" s="9">
        <f>I99*1000</f>
        <v>26100</v>
      </c>
      <c r="K99" s="9">
        <v>29.36</v>
      </c>
      <c r="L99" s="10" t="s">
        <v>53</v>
      </c>
      <c r="M99" s="10">
        <v>901731.28981555603</v>
      </c>
      <c r="N99" s="10">
        <v>4363974.2125814902</v>
      </c>
      <c r="O99" s="10" t="s">
        <v>53</v>
      </c>
      <c r="P99" s="10">
        <v>3182768.85513038</v>
      </c>
      <c r="Q99" s="10">
        <v>872002.70035838999</v>
      </c>
      <c r="R99" s="7">
        <f>AVERAGE(L99:Q99)</f>
        <v>2330119.2644714545</v>
      </c>
    </row>
    <row r="100" spans="2:18" x14ac:dyDescent="0.25">
      <c r="B100" s="9" t="s">
        <v>146</v>
      </c>
      <c r="C100" s="9" t="s">
        <v>147</v>
      </c>
      <c r="D100" s="9">
        <v>3</v>
      </c>
      <c r="E100" s="9">
        <v>1</v>
      </c>
      <c r="F100" s="9">
        <v>1</v>
      </c>
      <c r="G100" s="9">
        <v>1</v>
      </c>
      <c r="H100" s="9">
        <v>513</v>
      </c>
      <c r="I100" s="9">
        <v>58.1</v>
      </c>
      <c r="J100" s="9">
        <f>I100*1000</f>
        <v>58100</v>
      </c>
      <c r="K100" s="9">
        <v>2.06</v>
      </c>
      <c r="L100" s="10">
        <v>3165860</v>
      </c>
      <c r="M100" s="10">
        <v>3287029.21212829</v>
      </c>
      <c r="N100" s="10">
        <v>3655394.4833633299</v>
      </c>
      <c r="O100" s="10">
        <v>3786769.35560164</v>
      </c>
      <c r="P100" s="10">
        <v>2463520.6580585502</v>
      </c>
      <c r="Q100" s="10">
        <v>3359476.4468153301</v>
      </c>
      <c r="R100" s="7">
        <f>AVERAGE(L100:Q100)</f>
        <v>3286341.6926611899</v>
      </c>
    </row>
    <row r="101" spans="2:18" x14ac:dyDescent="0.25">
      <c r="B101" s="9" t="s">
        <v>88</v>
      </c>
      <c r="C101" s="9" t="s">
        <v>89</v>
      </c>
      <c r="D101" s="9">
        <v>5</v>
      </c>
      <c r="E101" s="9">
        <v>1</v>
      </c>
      <c r="F101" s="9">
        <v>434</v>
      </c>
      <c r="G101" s="9">
        <v>1</v>
      </c>
      <c r="H101" s="9">
        <v>714</v>
      </c>
      <c r="I101" s="9">
        <v>81.400000000000006</v>
      </c>
      <c r="J101" s="9">
        <f>I101*1000</f>
        <v>81400</v>
      </c>
      <c r="K101" s="9">
        <v>1290.93</v>
      </c>
      <c r="L101" s="10">
        <v>386558140.75</v>
      </c>
      <c r="M101" s="10">
        <v>277868417.39868897</v>
      </c>
      <c r="N101" s="10">
        <v>255910538.67525601</v>
      </c>
      <c r="O101" s="10">
        <v>120124369.09444501</v>
      </c>
      <c r="P101" s="10">
        <v>128607495.379063</v>
      </c>
      <c r="Q101" s="10">
        <v>184410402.99120799</v>
      </c>
      <c r="R101" s="7">
        <f>AVERAGE(L101:Q101)</f>
        <v>225579894.04811016</v>
      </c>
    </row>
    <row r="102" spans="2:18" x14ac:dyDescent="0.25">
      <c r="B102" s="9" t="s">
        <v>98</v>
      </c>
      <c r="C102" s="9" t="s">
        <v>99</v>
      </c>
      <c r="D102" s="9">
        <v>9</v>
      </c>
      <c r="E102" s="9">
        <v>1</v>
      </c>
      <c r="F102" s="9">
        <v>3</v>
      </c>
      <c r="G102" s="9">
        <v>1</v>
      </c>
      <c r="H102" s="9">
        <v>202</v>
      </c>
      <c r="I102" s="9">
        <v>22.9</v>
      </c>
      <c r="J102" s="9">
        <f>I102*1000</f>
        <v>22900</v>
      </c>
      <c r="K102" s="9">
        <v>7.04</v>
      </c>
      <c r="L102" s="10">
        <v>9293197</v>
      </c>
      <c r="M102" s="10">
        <v>13737920.170578601</v>
      </c>
      <c r="N102" s="10">
        <v>10013627.063549099</v>
      </c>
      <c r="O102" s="10">
        <v>6759021.0894255303</v>
      </c>
      <c r="P102" s="10">
        <v>6614319.5992359295</v>
      </c>
      <c r="Q102" s="10">
        <v>5669172.1873689601</v>
      </c>
      <c r="R102" s="7">
        <f>AVERAGE(L102:Q102)</f>
        <v>8681209.5183596872</v>
      </c>
    </row>
    <row r="103" spans="2:18" x14ac:dyDescent="0.25">
      <c r="B103" s="9" t="s">
        <v>166</v>
      </c>
      <c r="C103" s="9" t="s">
        <v>167</v>
      </c>
      <c r="D103" s="9">
        <v>9</v>
      </c>
      <c r="E103" s="9">
        <v>1</v>
      </c>
      <c r="F103" s="9">
        <v>1</v>
      </c>
      <c r="G103" s="9">
        <v>1</v>
      </c>
      <c r="H103" s="9">
        <v>394</v>
      </c>
      <c r="I103" s="9">
        <v>44.7</v>
      </c>
      <c r="J103" s="9">
        <f>I103*1000</f>
        <v>44700</v>
      </c>
      <c r="K103" s="9">
        <v>3.02</v>
      </c>
      <c r="L103" s="10">
        <v>5584346.5</v>
      </c>
      <c r="M103" s="10">
        <v>4871351.68330801</v>
      </c>
      <c r="N103" s="10">
        <v>4885259.9795687702</v>
      </c>
      <c r="O103" s="10">
        <v>6202691.2897517104</v>
      </c>
      <c r="P103" s="10">
        <v>5200990.22756299</v>
      </c>
      <c r="Q103" s="10">
        <v>5149977.89972034</v>
      </c>
      <c r="R103" s="7">
        <f>AVERAGE(L103:Q103)</f>
        <v>5315769.5966519704</v>
      </c>
    </row>
    <row r="104" spans="2:18" x14ac:dyDescent="0.25">
      <c r="B104" s="9" t="s">
        <v>208</v>
      </c>
      <c r="C104" s="9" t="s">
        <v>209</v>
      </c>
      <c r="D104" s="9">
        <v>5</v>
      </c>
      <c r="E104" s="9">
        <v>1</v>
      </c>
      <c r="F104" s="9">
        <v>2</v>
      </c>
      <c r="G104" s="9">
        <v>1</v>
      </c>
      <c r="H104" s="9">
        <v>352</v>
      </c>
      <c r="I104" s="9">
        <v>39.1</v>
      </c>
      <c r="J104" s="9">
        <f>I104*1000</f>
        <v>39100</v>
      </c>
      <c r="K104" s="9">
        <v>1.95</v>
      </c>
      <c r="L104" s="10">
        <v>783101.9375</v>
      </c>
      <c r="M104" s="10">
        <v>1004196.4524484799</v>
      </c>
      <c r="N104" s="10">
        <v>891573.42541570205</v>
      </c>
      <c r="O104" s="10">
        <v>889949.94035369705</v>
      </c>
      <c r="P104" s="10">
        <v>784290.94502232596</v>
      </c>
      <c r="Q104" s="10">
        <v>780627.23583838402</v>
      </c>
      <c r="R104" s="7">
        <f>AVERAGE(L104:Q104)</f>
        <v>855623.32276309829</v>
      </c>
    </row>
    <row r="105" spans="2:18" x14ac:dyDescent="0.25">
      <c r="B105" s="9" t="s">
        <v>76</v>
      </c>
      <c r="C105" s="9" t="s">
        <v>77</v>
      </c>
      <c r="D105" s="9">
        <v>2</v>
      </c>
      <c r="E105" s="9">
        <v>1</v>
      </c>
      <c r="F105" s="9">
        <v>1</v>
      </c>
      <c r="G105" s="9">
        <v>1</v>
      </c>
      <c r="H105" s="9">
        <v>521</v>
      </c>
      <c r="I105" s="9">
        <v>57.6</v>
      </c>
      <c r="J105" s="9">
        <f>I105*1000</f>
        <v>57600</v>
      </c>
      <c r="K105" s="9">
        <v>1.94</v>
      </c>
      <c r="L105" s="10">
        <v>3323876.75</v>
      </c>
      <c r="M105" s="10">
        <v>3807584.1034533498</v>
      </c>
      <c r="N105" s="10">
        <v>3341359.7312996499</v>
      </c>
      <c r="O105" s="10">
        <v>4456272.7910370203</v>
      </c>
      <c r="P105" s="10">
        <v>3629219.2527546301</v>
      </c>
      <c r="Q105" s="10">
        <v>3587571.8090295098</v>
      </c>
      <c r="R105" s="7">
        <f>AVERAGE(L105:Q105)</f>
        <v>3690980.7395956926</v>
      </c>
    </row>
  </sheetData>
  <autoFilter ref="B5:R105" xr:uid="{00000000-0001-0000-0000-000000000000}">
    <sortState xmlns:xlrd2="http://schemas.microsoft.com/office/spreadsheetml/2017/richdata2" ref="B6:R105">
      <sortCondition sortBy="fontColor" ref="B5:B105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20220425_HCPs_Denosumab.pdResult using Thermo Proteome Discoverer 2.5.0.400</dc:description>
  <cp:lastModifiedBy>Lisa</cp:lastModifiedBy>
  <dcterms:modified xsi:type="dcterms:W3CDTF">2022-04-26T08:15:35Z</dcterms:modified>
</cp:coreProperties>
</file>