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esktop\Colin HCPs\20220426_NewPD Search\Originals - Modified\"/>
    </mc:Choice>
  </mc:AlternateContent>
  <xr:revisionPtr revIDLastSave="0" documentId="13_ncr:1_{A1E8BCDB-3870-43B1-B319-2058EE0128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teins" sheetId="1" r:id="rId1"/>
  </sheets>
  <definedNames>
    <definedName name="_xlnm._FilterDatabase" localSheetId="0" hidden="1">Proteins!$A$2:$R$56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5" i="1" l="1"/>
  <c r="U5" i="1" s="1"/>
  <c r="V5" i="1" s="1"/>
  <c r="W5" i="1" s="1"/>
  <c r="X5" i="1" s="1"/>
  <c r="Y5" i="1" s="1"/>
  <c r="T6" i="1"/>
  <c r="U6" i="1"/>
  <c r="V6" i="1" s="1"/>
  <c r="W6" i="1" s="1"/>
  <c r="X6" i="1" s="1"/>
  <c r="Y6" i="1" s="1"/>
  <c r="T7" i="1"/>
  <c r="U7" i="1"/>
  <c r="V7" i="1"/>
  <c r="W7" i="1"/>
  <c r="X7" i="1" s="1"/>
  <c r="Y7" i="1" s="1"/>
  <c r="T8" i="1"/>
  <c r="U8" i="1"/>
  <c r="V8" i="1" s="1"/>
  <c r="W8" i="1" s="1"/>
  <c r="X8" i="1" s="1"/>
  <c r="Y8" i="1" s="1"/>
  <c r="T9" i="1"/>
  <c r="U9" i="1" s="1"/>
  <c r="V9" i="1" s="1"/>
  <c r="W9" i="1" s="1"/>
  <c r="X9" i="1" s="1"/>
  <c r="Y9" i="1" s="1"/>
  <c r="T10" i="1"/>
  <c r="U10" i="1"/>
  <c r="V10" i="1" s="1"/>
  <c r="W10" i="1" s="1"/>
  <c r="X10" i="1" s="1"/>
  <c r="Y10" i="1" s="1"/>
  <c r="T11" i="1"/>
  <c r="U11" i="1"/>
  <c r="V11" i="1"/>
  <c r="W11" i="1"/>
  <c r="X11" i="1" s="1"/>
  <c r="Y11" i="1" s="1"/>
  <c r="T12" i="1"/>
  <c r="U12" i="1"/>
  <c r="V12" i="1" s="1"/>
  <c r="W12" i="1" s="1"/>
  <c r="X12" i="1" s="1"/>
  <c r="Y12" i="1" s="1"/>
  <c r="T4" i="1"/>
  <c r="U4" i="1" s="1"/>
  <c r="V4" i="1" s="1"/>
  <c r="W4" i="1" s="1"/>
  <c r="X4" i="1" s="1"/>
  <c r="Y4" i="1" s="1"/>
  <c r="U3" i="1"/>
  <c r="V3" i="1" s="1"/>
  <c r="W3" i="1" s="1"/>
  <c r="X3" i="1" s="1"/>
  <c r="Y3" i="1" s="1"/>
  <c r="R33" i="1"/>
  <c r="R4" i="1"/>
  <c r="R13" i="1"/>
  <c r="R36" i="1"/>
  <c r="R49" i="1"/>
  <c r="R43" i="1"/>
  <c r="R38" i="1"/>
  <c r="R5" i="1"/>
  <c r="R29" i="1"/>
  <c r="R8" i="1"/>
  <c r="R31" i="1"/>
  <c r="R40" i="1"/>
  <c r="R10" i="1"/>
  <c r="R39" i="1"/>
  <c r="R20" i="1"/>
  <c r="R46" i="1"/>
  <c r="R23" i="1"/>
  <c r="R22" i="1"/>
  <c r="R50" i="1"/>
  <c r="R12" i="1"/>
  <c r="R47" i="1"/>
  <c r="R17" i="1"/>
  <c r="R6" i="1"/>
  <c r="R27" i="1"/>
  <c r="R37" i="1"/>
  <c r="R45" i="1"/>
  <c r="R14" i="1"/>
  <c r="R16" i="1"/>
  <c r="R26" i="1"/>
  <c r="R52" i="1"/>
  <c r="R56" i="1"/>
  <c r="R44" i="1"/>
  <c r="R41" i="1"/>
  <c r="R53" i="1"/>
  <c r="R15" i="1"/>
  <c r="R11" i="1"/>
  <c r="R51" i="1"/>
  <c r="R32" i="1"/>
  <c r="R55" i="1"/>
  <c r="R7" i="1"/>
  <c r="R42" i="1"/>
  <c r="R35" i="1"/>
  <c r="R21" i="1"/>
  <c r="R28" i="1"/>
  <c r="R9" i="1"/>
  <c r="R25" i="1"/>
  <c r="R34" i="1"/>
  <c r="R54" i="1"/>
  <c r="R30" i="1"/>
  <c r="R18" i="1"/>
  <c r="R19" i="1"/>
  <c r="R24" i="1"/>
  <c r="R48" i="1"/>
  <c r="R3" i="1"/>
  <c r="J33" i="1"/>
  <c r="J4" i="1"/>
  <c r="J13" i="1"/>
  <c r="J36" i="1"/>
  <c r="J49" i="1"/>
  <c r="J43" i="1"/>
  <c r="J38" i="1"/>
  <c r="J5" i="1"/>
  <c r="J29" i="1"/>
  <c r="J8" i="1"/>
  <c r="J31" i="1"/>
  <c r="J40" i="1"/>
  <c r="J10" i="1"/>
  <c r="J39" i="1"/>
  <c r="J20" i="1"/>
  <c r="J46" i="1"/>
  <c r="J23" i="1"/>
  <c r="J22" i="1"/>
  <c r="J50" i="1"/>
  <c r="J12" i="1"/>
  <c r="J47" i="1"/>
  <c r="J17" i="1"/>
  <c r="J6" i="1"/>
  <c r="J27" i="1"/>
  <c r="J37" i="1"/>
  <c r="J45" i="1"/>
  <c r="J14" i="1"/>
  <c r="J16" i="1"/>
  <c r="J26" i="1"/>
  <c r="J52" i="1"/>
  <c r="J56" i="1"/>
  <c r="J44" i="1"/>
  <c r="J41" i="1"/>
  <c r="J53" i="1"/>
  <c r="J15" i="1"/>
  <c r="J11" i="1"/>
  <c r="J51" i="1"/>
  <c r="J32" i="1"/>
  <c r="J55" i="1"/>
  <c r="J7" i="1"/>
  <c r="J42" i="1"/>
  <c r="J35" i="1"/>
  <c r="J21" i="1"/>
  <c r="J28" i="1"/>
  <c r="J9" i="1"/>
  <c r="J25" i="1"/>
  <c r="J34" i="1"/>
  <c r="J54" i="1"/>
  <c r="J30" i="1"/>
  <c r="J18" i="1"/>
  <c r="J19" i="1"/>
  <c r="J24" i="1"/>
  <c r="J48" i="1"/>
  <c r="J3" i="1"/>
</calcChain>
</file>

<file path=xl/sharedStrings.xml><?xml version="1.0" encoding="utf-8"?>
<sst xmlns="http://schemas.openxmlformats.org/spreadsheetml/2006/main" count="146" uniqueCount="139">
  <si>
    <t>Accession</t>
  </si>
  <si>
    <t>Description</t>
  </si>
  <si>
    <t>Coverage [%]</t>
  </si>
  <si>
    <t># Peptides</t>
  </si>
  <si>
    <t># PSMs</t>
  </si>
  <si>
    <t># Unique Peptides</t>
  </si>
  <si>
    <t># AAs</t>
  </si>
  <si>
    <t>MW [kDa]</t>
  </si>
  <si>
    <t>Score Sequest HT: Sequest HT</t>
  </si>
  <si>
    <t>Abundances (Normalized): F25: Sample</t>
  </si>
  <si>
    <t>Abundances (Normalized): F26: Sample</t>
  </si>
  <si>
    <t>Abundances (Normalized): F27: Sample</t>
  </si>
  <si>
    <t>Abundances (Normalized): F28: Sample</t>
  </si>
  <si>
    <t>Abundances (Normalized): F29: Sample</t>
  </si>
  <si>
    <t>Abundances (Normalized): F30: Sample</t>
  </si>
  <si>
    <t>P63286</t>
  </si>
  <si>
    <t>Chaperone protein ClpB OS=Escherichia coli O6:H1 (strain CFT073 / ATCC 700928 / UPEC) OX=199310 GN=clpB PE=3 SV=1</t>
  </si>
  <si>
    <t>A0A3L7IAN3</t>
  </si>
  <si>
    <t>MAPK8IP2 OS=Cricetulus griseus OX=10029 GN=CgPICR_000076 PE=4 SV=1</t>
  </si>
  <si>
    <t>A0A3L7GVN1</t>
  </si>
  <si>
    <t>Uncharacterized protein OS=Cricetulus griseus OX=10029 GN=CgPICR_023067 PE=4 SV=1</t>
  </si>
  <si>
    <t>A0A3L7HLD3</t>
  </si>
  <si>
    <t>IGH-1A OS=Cricetulus griseus OX=10029 GN=CgPICR_019954 PE=4 SV=1</t>
  </si>
  <si>
    <t>A0A3L7I075</t>
  </si>
  <si>
    <t>FUK OS=Cricetulus griseus OX=10029 GN=CgPICR_005705 PE=4 SV=1</t>
  </si>
  <si>
    <t>A0A3L7H0P5</t>
  </si>
  <si>
    <t>IGHV1-72 OS=Cricetulus griseus OX=10029 GN=CgPICR_021784 PE=4 SV=1</t>
  </si>
  <si>
    <t>A0A3L7HDB3</t>
  </si>
  <si>
    <t>AK1 OS=Cricetulus griseus OX=10029 GN=CgPICR_015447 PE=3 SV=1</t>
  </si>
  <si>
    <t>A0A3L7HX34</t>
  </si>
  <si>
    <t>Uncharacterized protein OS=Cricetulus griseus OX=10029 GN=CgPICR_009871 PE=3 SV=1</t>
  </si>
  <si>
    <t>XR_004768902.1_249918667_98aa</t>
  </si>
  <si>
    <t>gene=XR_004768902.1_249918667_98aa seq_id=NC_048596.1 type=cds</t>
  </si>
  <si>
    <t>G3H1M3</t>
  </si>
  <si>
    <t>Uncharacterized protein OS=Cricetulus griseus OX=10029 GN=I79_004072 PE=4 SV=1</t>
  </si>
  <si>
    <t>XM_027409480.2_244659672_73aa</t>
  </si>
  <si>
    <t>gene=XM_027409480.2_244659672_73aa seq_id=NC_048596.1 type=cds</t>
  </si>
  <si>
    <t>A0A3L7IJN0</t>
  </si>
  <si>
    <t>PRSS2 OS=Cricetulus griseus OX=10029 GN=CgPICR_006790 PE=3 SV=1</t>
  </si>
  <si>
    <t>A0A3L7HKJ8</t>
  </si>
  <si>
    <t>Uncharacterized protein OS=Cricetulus griseus OX=10029 GN=CgPICR_021169 PE=4 SV=1</t>
  </si>
  <si>
    <t>XM_027396304.2_386313216_36aa</t>
  </si>
  <si>
    <t>gene=XM_027396304.2_386313216_36aa seq_id=NC_048595.1 type=cds</t>
  </si>
  <si>
    <t>A0A3L7HW23</t>
  </si>
  <si>
    <t>Uncharacterized protein OS=Cricetulus griseus OX=10029 GN=CgPICR_009870 PE=3 SV=1</t>
  </si>
  <si>
    <t>G3HRF1</t>
  </si>
  <si>
    <t>Uncharacterized protein OS=Cricetulus griseus OX=10029 GN=I79_013418 PE=4 SV=1</t>
  </si>
  <si>
    <t>A0A3L7HAK5</t>
  </si>
  <si>
    <t>ABCA3 OS=Cricetulus griseus OX=10029 GN=CgPICR_010497 PE=4 SV=1</t>
  </si>
  <si>
    <t>G3H9S3</t>
  </si>
  <si>
    <t>Uncharacterized protein C1orf26-like OS=Cricetulus griseus OX=10029 GN=I79_007153 PE=4 SV=1</t>
  </si>
  <si>
    <t>G3HG14</t>
  </si>
  <si>
    <t>Uncharacterized protein OS=Cricetulus griseus OX=10029 GN=I79_009533 PE=4 SV=1</t>
  </si>
  <si>
    <t>A0A3L7GY94</t>
  </si>
  <si>
    <t>SNRPN (Fragment) OS=Cricetulus griseus OX=10029 GN=CgPICR_022070 PE=4 SV=1</t>
  </si>
  <si>
    <t>XM_027389031.2_233310596_85aa</t>
  </si>
  <si>
    <t>gene=XM_027389031.2_233310596_85aa seq_id=NW_023276806.1 type=cds</t>
  </si>
  <si>
    <t>A0A3L7H6B1</t>
  </si>
  <si>
    <t>DENND5B OS=Cricetulus griseus OX=10029 GN=CgPICR_016414 PE=4 SV=1</t>
  </si>
  <si>
    <t>G3I9Y2</t>
  </si>
  <si>
    <t>Outer dense fiber protein 2 OS=Cricetulus griseus OX=10029 GN=I79_020393 PE=4 SV=1</t>
  </si>
  <si>
    <t>XR_003482233.2_58851435_59aa</t>
  </si>
  <si>
    <t>gene=XR_003482233.2_58851435_59aa seq_id=NC_048595.1 type=cds</t>
  </si>
  <si>
    <t>G3H2I6</t>
  </si>
  <si>
    <t>Neural cell adhesion molecule 1 OS=Cricetulus griseus OX=10029 GN=I79_004399 PE=4 SV=1</t>
  </si>
  <si>
    <t>A0A3L7HZL2</t>
  </si>
  <si>
    <t>AGBL1 OS=Cricetulus griseus OX=10029 GN=CgPICR_009311 PE=4 SV=1</t>
  </si>
  <si>
    <t>A0A3L7HC31</t>
  </si>
  <si>
    <t>PPP1R9B OS=Cricetulus griseus OX=10029 GN=CgPICR_018801 PE=4 SV=1</t>
  </si>
  <si>
    <t>Q9WV82</t>
  </si>
  <si>
    <t>Toll-like receptor 4 OS=Cricetulus griseus OX=10029 GN=TLR4 PE=2 SV=1</t>
  </si>
  <si>
    <t>G3IE62</t>
  </si>
  <si>
    <t>2'-5'-oligoadenylate synthetase 3 OS=Cricetulus griseus OX=10029 GN=I79_022004 PE=4 SV=1</t>
  </si>
  <si>
    <t>G3H3Q1</t>
  </si>
  <si>
    <t>Pyruvate kinase OS=Cricetulus griseus OX=10029 GN=I79_004880 PE=3 SV=1</t>
  </si>
  <si>
    <t>A0A3L7GX59</t>
  </si>
  <si>
    <t>IGHV3-23 OS=Cricetulus griseus OX=10029 GN=CgPICR_022531 PE=4 SV=1</t>
  </si>
  <si>
    <t>A0A061I9J9</t>
  </si>
  <si>
    <t>Putative UPF0505 protein C16orf62 like protein OS=Cricetulus griseus OX=10029 GN=H671_3g9716 PE=4 SV=1</t>
  </si>
  <si>
    <t>A0A3L7HCL8</t>
  </si>
  <si>
    <t>ADK (Fragment) OS=Cricetulus griseus OX=10029 GN=CgPICR_010663 PE=4 SV=1</t>
  </si>
  <si>
    <t>A0A3L7HK64</t>
  </si>
  <si>
    <t>RPL9 OS=Cricetulus griseus OX=10029 GN=CgPICR_001011 PE=4 SV=1</t>
  </si>
  <si>
    <t>A0A061INQ0</t>
  </si>
  <si>
    <t>Synaptotagmin-6-like protein OS=Cricetulus griseus OX=10029 GN=H671_1g1207 PE=4 SV=1</t>
  </si>
  <si>
    <t>O08684</t>
  </si>
  <si>
    <t>Phospholipase D1 OS=Cricetulus griseus OX=10029 GN=PLD1 PE=2 SV=1</t>
  </si>
  <si>
    <t>XM_027392955.2_70192607_50aa</t>
  </si>
  <si>
    <t>gene=XM_027392955.2_70192607_50aa seq_id=NW_023276806.1 type=cds</t>
  </si>
  <si>
    <t>A0A3L7GXS9</t>
  </si>
  <si>
    <t>Uncharacterized protein OS=Cricetulus griseus OX=10029 GN=CgPICR_022255 PE=4 SV=1</t>
  </si>
  <si>
    <t>A0A3L7IBS0</t>
  </si>
  <si>
    <t>MARCH4 OS=Cricetulus griseus OX=10029 GN=CgPICR_000437 PE=4 SV=1</t>
  </si>
  <si>
    <t>A0A061I9N6</t>
  </si>
  <si>
    <t>Succinate-semialdehyde dehydrogenase OS=Cricetulus griseus OX=10029 GN=H671_3g11200 PE=3 SV=1</t>
  </si>
  <si>
    <t>XM_027432047.2_41298317_18aa</t>
  </si>
  <si>
    <t>gene=XM_027432047.2_41298317_18aa seq_id=NC_048604.1 type=cds</t>
  </si>
  <si>
    <t>A0A3L7HJH2</t>
  </si>
  <si>
    <t>Dimethylaniline monooxygenase [N-oxide-forming] OS=Cricetulus griseus OX=10029 GN=CgPICR_000726 PE=3 SV=1</t>
  </si>
  <si>
    <t>A0A3L7I264</t>
  </si>
  <si>
    <t>BEND7 OS=Cricetulus griseus OX=10029 GN=CgPICR_005360 PE=4 SV=1</t>
  </si>
  <si>
    <t>G3HH02</t>
  </si>
  <si>
    <t>Uncharacterized protein C20orf135-like OS=Cricetulus griseus OX=10029 GN=I79_009897 PE=4 SV=1</t>
  </si>
  <si>
    <t>G3H297</t>
  </si>
  <si>
    <t>Coiled-coil domain-containing protein 63 OS=Cricetulus griseus OX=10029 GN=I79_004268 PE=4 SV=1</t>
  </si>
  <si>
    <t>XM_027404525.2_72971876_52aa</t>
  </si>
  <si>
    <t>gene=XM_027404525.2_72971876_52aa seq_id=NC_048596.1 type=cds</t>
  </si>
  <si>
    <t>G3H7T5</t>
  </si>
  <si>
    <t>Constitutive coactivator of PPAR-gamma-like protein 2 OS=Cricetulus griseus OX=10029 GN=H671_xg20638 PE=4 SV=1</t>
  </si>
  <si>
    <t>A0A3L7IAG7</t>
  </si>
  <si>
    <t>ATXN10 (Fragment) OS=Cricetulus griseus OX=10029 GN=CgPICR_000037 PE=4 SV=1</t>
  </si>
  <si>
    <t>A0A061I9Q9</t>
  </si>
  <si>
    <t>Interferon-induced GTP-binding protein Mx2 (Fragment) OS=Cricetulus griseus OX=10029 GN=H671_4g11510 PE=4 SV=1</t>
  </si>
  <si>
    <t>A0A3L7IMR8</t>
  </si>
  <si>
    <t>ZNF503 OS=Cricetulus griseus OX=10029 GN=CgPICR_018316 PE=4 SV=1</t>
  </si>
  <si>
    <t>G3I6M8</t>
  </si>
  <si>
    <t>Tigger transposable element-derived protein 2 OS=Cricetulus griseus OX=10029 GN=H671_8g19573 PE=4 SV=1</t>
  </si>
  <si>
    <t>G3HZY5</t>
  </si>
  <si>
    <t>U1 small nuclear ribonucleoprotein 70 kDa OS=Cricetulus griseus OX=10029 GN=I79_016650 PE=4 SV=1</t>
  </si>
  <si>
    <t>G3H8K9</t>
  </si>
  <si>
    <t>Bromodomain adjacent to zinc finger domain protein 2B OS=Cricetulus griseus OX=10029 GN=I79_006712 PE=4 SV=1</t>
  </si>
  <si>
    <t>A0A3L7H3M3</t>
  </si>
  <si>
    <t>SHROOM2 (Fragment) OS=Cricetulus griseus OX=10029 GN=CgPICR_020249 PE=4 SV=1</t>
  </si>
  <si>
    <t>Note</t>
  </si>
  <si>
    <t>Standard</t>
  </si>
  <si>
    <t>MW [Da]</t>
  </si>
  <si>
    <t>Average</t>
  </si>
  <si>
    <t>x</t>
  </si>
  <si>
    <t>Quantifiable</t>
  </si>
  <si>
    <t>per 3ug inj.</t>
  </si>
  <si>
    <t>fmol</t>
  </si>
  <si>
    <t>mol</t>
  </si>
  <si>
    <t>g HCP</t>
  </si>
  <si>
    <t>g HCP/ug protein</t>
  </si>
  <si>
    <t>g HCP/mg</t>
  </si>
  <si>
    <t>ppm</t>
  </si>
  <si>
    <t>fmol on col:</t>
  </si>
  <si>
    <t xml:space="preserve">ESTIMATED! </t>
  </si>
  <si>
    <t>For Hi3 quan - 3 unique peptides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</si>
</sst>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theme="9"/>
      <name val="Calibri"/>
      <family val="2"/>
    </font>
    <font>
      <sz val="11"/>
      <color theme="5"/>
      <name val="Calibri"/>
      <family val="2"/>
    </font>
    <font>
      <b/>
      <sz val="11"/>
      <color rgb="FFFF0000"/>
      <name val="Calibri"/>
      <family val="2"/>
    </font>
    <font>
      <u val="double"/>
      <sz val="11"/>
      <color theme="5"/>
      <name val="Calibri"/>
      <family val="2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indexed="64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/>
      <bottom style="thin">
        <color indexed="64"/>
      </bottom>
      <diagonal/>
    </border>
    <border>
      <left style="thin">
        <color rgb="FFBFBFBF"/>
      </left>
      <right/>
      <top/>
      <bottom/>
      <diagonal/>
    </border>
  </borders>
  <cellStyleXfs count="2">
    <xf numFmtId="0" fontId="0" fillId="0" borderId="0" applyNumberFormat="0" applyFont="0" applyFill="0"/>
    <xf numFmtId="0" fontId="2" fillId="2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Fill="1" applyBorder="1"/>
    <xf numFmtId="11" fontId="0" fillId="0" borderId="1" xfId="0" applyNumberFormat="1" applyFill="1" applyBorder="1"/>
    <xf numFmtId="0" fontId="0" fillId="0" borderId="0" xfId="0" applyFill="1"/>
    <xf numFmtId="0" fontId="3" fillId="0" borderId="0" xfId="0" applyFont="1" applyFill="1"/>
    <xf numFmtId="11" fontId="0" fillId="0" borderId="0" xfId="0" applyNumberFormat="1" applyFill="1"/>
    <xf numFmtId="0" fontId="4" fillId="0" borderId="0" xfId="0" applyFont="1" applyFill="1"/>
    <xf numFmtId="0" fontId="4" fillId="0" borderId="2" xfId="0" applyFont="1" applyFill="1" applyBorder="1"/>
    <xf numFmtId="0" fontId="4" fillId="0" borderId="4" xfId="0" applyFont="1" applyFill="1" applyBorder="1"/>
    <xf numFmtId="11" fontId="4" fillId="0" borderId="4" xfId="0" applyNumberFormat="1" applyFont="1" applyFill="1" applyBorder="1"/>
    <xf numFmtId="11" fontId="4" fillId="0" borderId="5" xfId="0" applyNumberFormat="1" applyFont="1" applyFill="1" applyBorder="1"/>
    <xf numFmtId="0" fontId="3" fillId="0" borderId="3" xfId="0" applyFont="1" applyFill="1" applyBorder="1"/>
    <xf numFmtId="11" fontId="3" fillId="0" borderId="3" xfId="0" applyNumberFormat="1" applyFont="1" applyFill="1" applyBorder="1"/>
    <xf numFmtId="11" fontId="3" fillId="0" borderId="0" xfId="0" applyNumberFormat="1" applyFont="1" applyFill="1"/>
    <xf numFmtId="0" fontId="5" fillId="0" borderId="0" xfId="0" applyFont="1" applyFill="1"/>
    <xf numFmtId="0" fontId="5" fillId="0" borderId="1" xfId="0" applyFont="1" applyFill="1" applyBorder="1"/>
    <xf numFmtId="11" fontId="5" fillId="0" borderId="1" xfId="0" applyNumberFormat="1" applyFont="1" applyFill="1" applyBorder="1"/>
    <xf numFmtId="11" fontId="5" fillId="0" borderId="0" xfId="0" applyNumberFormat="1" applyFont="1" applyFill="1"/>
    <xf numFmtId="0" fontId="6" fillId="0" borderId="0" xfId="0" applyFont="1" applyFill="1"/>
    <xf numFmtId="0" fontId="6" fillId="0" borderId="1" xfId="0" applyFont="1" applyFill="1" applyBorder="1"/>
    <xf numFmtId="11" fontId="6" fillId="0" borderId="1" xfId="0" applyNumberFormat="1" applyFont="1" applyFill="1" applyBorder="1"/>
    <xf numFmtId="11" fontId="6" fillId="0" borderId="0" xfId="0" applyNumberFormat="1" applyFont="1" applyFill="1"/>
    <xf numFmtId="0" fontId="4" fillId="0" borderId="2" xfId="0" applyFont="1" applyBorder="1"/>
    <xf numFmtId="11" fontId="4" fillId="0" borderId="5" xfId="0" applyNumberFormat="1" applyFont="1" applyFill="1" applyBorder="1" applyAlignment="1">
      <alignment horizontal="center"/>
    </xf>
    <xf numFmtId="2" fontId="3" fillId="0" borderId="6" xfId="0" applyNumberFormat="1" applyFont="1" applyFill="1" applyBorder="1"/>
    <xf numFmtId="164" fontId="7" fillId="0" borderId="0" xfId="0" applyNumberFormat="1" applyFont="1" applyFill="1" applyAlignment="1">
      <alignment horizontal="center"/>
    </xf>
    <xf numFmtId="0" fontId="5" fillId="0" borderId="0" xfId="0" applyFont="1"/>
    <xf numFmtId="2" fontId="5" fillId="0" borderId="0" xfId="0" applyNumberFormat="1" applyFont="1"/>
    <xf numFmtId="2" fontId="6" fillId="0" borderId="0" xfId="0" applyNumberFormat="1" applyFont="1"/>
    <xf numFmtId="0" fontId="8" fillId="0" borderId="0" xfId="0" applyFont="1"/>
    <xf numFmtId="0" fontId="6" fillId="0" borderId="0" xfId="0" applyFont="1"/>
    <xf numFmtId="0" fontId="4" fillId="0" borderId="0" xfId="0" applyFont="1"/>
    <xf numFmtId="164" fontId="9" fillId="0" borderId="0" xfId="1" applyNumberFormat="1" applyFont="1" applyFill="1" applyAlignment="1">
      <alignment horizontal="center"/>
    </xf>
    <xf numFmtId="164" fontId="10" fillId="0" borderId="0" xfId="1" applyNumberFormat="1" applyFont="1" applyFill="1" applyAlignment="1">
      <alignment horizontal="center"/>
    </xf>
  </cellXfs>
  <cellStyles count="2">
    <cellStyle name="Good" xfId="1" builtinId="26"/>
    <cellStyle name="Normal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6"/>
  <sheetViews>
    <sheetView tabSelected="1" workbookViewId="0">
      <selection activeCell="Y24" sqref="Y24"/>
    </sheetView>
  </sheetViews>
  <sheetFormatPr defaultRowHeight="15" x14ac:dyDescent="0.25"/>
  <cols>
    <col min="1" max="11" width="9.140625" style="5"/>
    <col min="12" max="17" width="9.140625" style="7"/>
    <col min="18" max="18" width="12" style="7" bestFit="1" customWidth="1"/>
    <col min="19" max="19" width="9.140625" style="5"/>
    <col min="20" max="20" width="9.28515625" style="5" bestFit="1" customWidth="1"/>
    <col min="21" max="21" width="12" style="5" bestFit="1" customWidth="1"/>
    <col min="22" max="24" width="9.28515625" style="5" bestFit="1" customWidth="1"/>
    <col min="25" max="25" width="9.28515625" style="8" bestFit="1" customWidth="1"/>
    <col min="26" max="16384" width="9.140625" style="5"/>
  </cols>
  <sheetData>
    <row r="1" spans="1:26" x14ac:dyDescent="0.25">
      <c r="S1"/>
      <c r="T1"/>
      <c r="U1"/>
      <c r="V1" s="1" t="s">
        <v>129</v>
      </c>
      <c r="W1"/>
      <c r="X1"/>
      <c r="Y1" s="33"/>
    </row>
    <row r="2" spans="1:26" s="9" customFormat="1" x14ac:dyDescent="0.25">
      <c r="A2" s="9" t="s">
        <v>123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125</v>
      </c>
      <c r="K2" s="10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2" t="s">
        <v>126</v>
      </c>
      <c r="S2" s="24"/>
      <c r="T2" s="12" t="s">
        <v>130</v>
      </c>
      <c r="U2" s="12" t="s">
        <v>131</v>
      </c>
      <c r="V2" s="12" t="s">
        <v>132</v>
      </c>
      <c r="W2" s="12" t="s">
        <v>133</v>
      </c>
      <c r="X2" s="12" t="s">
        <v>134</v>
      </c>
      <c r="Y2" s="25" t="s">
        <v>135</v>
      </c>
    </row>
    <row r="3" spans="1:26" s="6" customFormat="1" x14ac:dyDescent="0.25">
      <c r="A3" s="6" t="s">
        <v>124</v>
      </c>
      <c r="B3" s="13" t="s">
        <v>15</v>
      </c>
      <c r="C3" s="13" t="s">
        <v>16</v>
      </c>
      <c r="D3" s="13">
        <v>11</v>
      </c>
      <c r="E3" s="13">
        <v>6</v>
      </c>
      <c r="F3" s="13">
        <v>295</v>
      </c>
      <c r="G3" s="13">
        <v>6</v>
      </c>
      <c r="H3" s="13">
        <v>857</v>
      </c>
      <c r="I3" s="13">
        <v>95.5</v>
      </c>
      <c r="J3" s="13">
        <f>I3*1000</f>
        <v>95500</v>
      </c>
      <c r="K3" s="13">
        <v>917.75</v>
      </c>
      <c r="L3" s="14">
        <v>467511823.22135401</v>
      </c>
      <c r="M3" s="14">
        <v>448090158.485273</v>
      </c>
      <c r="N3" s="14">
        <v>427146582.17611599</v>
      </c>
      <c r="O3" s="14">
        <v>455303148.36839002</v>
      </c>
      <c r="P3" s="14">
        <v>450312593.25990897</v>
      </c>
      <c r="Q3" s="14">
        <v>432700709.79044998</v>
      </c>
      <c r="R3" s="15">
        <f>AVERAGE(L3:Q3)</f>
        <v>446844169.21691537</v>
      </c>
      <c r="S3" s="2" t="s">
        <v>136</v>
      </c>
      <c r="T3" s="26">
        <v>150</v>
      </c>
      <c r="U3" s="6">
        <f>T3*(10^-15)</f>
        <v>1.5000000000000002E-13</v>
      </c>
      <c r="V3" s="15">
        <f>U3*J3</f>
        <v>1.4325000000000001E-8</v>
      </c>
      <c r="W3" s="15">
        <f>V3/3</f>
        <v>4.7750000000000006E-9</v>
      </c>
      <c r="X3" s="15">
        <f>W3/0.001</f>
        <v>4.7750000000000009E-6</v>
      </c>
      <c r="Y3" s="27">
        <f>X3*1000000000</f>
        <v>4775.0000000000009</v>
      </c>
    </row>
    <row r="4" spans="1:26" s="16" customFormat="1" x14ac:dyDescent="0.25">
      <c r="A4" s="16" t="s">
        <v>128</v>
      </c>
      <c r="B4" s="17" t="s">
        <v>19</v>
      </c>
      <c r="C4" s="17" t="s">
        <v>20</v>
      </c>
      <c r="D4" s="17">
        <v>17</v>
      </c>
      <c r="E4" s="17">
        <v>5</v>
      </c>
      <c r="F4" s="17">
        <v>18</v>
      </c>
      <c r="G4" s="17">
        <v>5</v>
      </c>
      <c r="H4" s="17">
        <v>138</v>
      </c>
      <c r="I4" s="17">
        <v>15</v>
      </c>
      <c r="J4" s="17">
        <f>I4*1000</f>
        <v>15000</v>
      </c>
      <c r="K4" s="17">
        <v>49.94</v>
      </c>
      <c r="L4" s="18">
        <v>1303200.41666667</v>
      </c>
      <c r="M4" s="18">
        <v>1059448.8469003199</v>
      </c>
      <c r="N4" s="18">
        <v>1064408.12444382</v>
      </c>
      <c r="O4" s="18">
        <v>1236043.60547651</v>
      </c>
      <c r="P4" s="18">
        <v>1240315.1070145599</v>
      </c>
      <c r="Q4" s="18">
        <v>1191119.0735203901</v>
      </c>
      <c r="R4" s="19">
        <f>AVERAGE(L4:Q4)</f>
        <v>1182422.5290037117</v>
      </c>
      <c r="S4" s="28"/>
      <c r="T4" s="29">
        <f>$T$3/$R$3*R4</f>
        <v>0.39692445726970588</v>
      </c>
      <c r="U4" s="16">
        <f>T4*(10^-15)</f>
        <v>3.969244572697059E-16</v>
      </c>
      <c r="V4" s="19">
        <f>U4*J4</f>
        <v>5.9538668590455881E-12</v>
      </c>
      <c r="W4" s="19">
        <f>V4/3</f>
        <v>1.9846222863485292E-12</v>
      </c>
      <c r="X4" s="19">
        <f>W4/0.001</f>
        <v>1.9846222863485292E-9</v>
      </c>
      <c r="Y4" s="34">
        <f>X4*1000000000</f>
        <v>1.9846222863485292</v>
      </c>
    </row>
    <row r="5" spans="1:26" s="20" customFormat="1" x14ac:dyDescent="0.25">
      <c r="A5" s="20" t="s">
        <v>127</v>
      </c>
      <c r="B5" s="21" t="s">
        <v>31</v>
      </c>
      <c r="C5" s="21" t="s">
        <v>32</v>
      </c>
      <c r="D5" s="21">
        <v>33</v>
      </c>
      <c r="E5" s="21">
        <v>1</v>
      </c>
      <c r="F5" s="21">
        <v>5</v>
      </c>
      <c r="G5" s="21">
        <v>1</v>
      </c>
      <c r="H5" s="21">
        <v>98</v>
      </c>
      <c r="I5" s="21">
        <v>10.7</v>
      </c>
      <c r="J5" s="21">
        <f>I5*1000</f>
        <v>10700</v>
      </c>
      <c r="K5" s="21">
        <v>14.1</v>
      </c>
      <c r="L5" s="22">
        <v>7486245</v>
      </c>
      <c r="M5" s="22">
        <v>7112055.3158224998</v>
      </c>
      <c r="N5" s="22">
        <v>5431908.1039902801</v>
      </c>
      <c r="O5" s="22">
        <v>8621048.9168178607</v>
      </c>
      <c r="P5" s="22">
        <v>8501238.2870367505</v>
      </c>
      <c r="Q5" s="22">
        <v>5112293.1889182599</v>
      </c>
      <c r="R5" s="23">
        <f>AVERAGE(L5:Q5)</f>
        <v>7044131.4687642753</v>
      </c>
      <c r="T5" s="30">
        <f t="shared" ref="T5:T12" si="0">$T$3/$R$3*R5</f>
        <v>2.3646268500411325</v>
      </c>
      <c r="U5" s="20">
        <f t="shared" ref="U5:U12" si="1">T5*(10^-15)</f>
        <v>2.3646268500411325E-15</v>
      </c>
      <c r="V5" s="23">
        <f t="shared" ref="V5:V12" si="2">U5*J5</f>
        <v>2.5301507295440119E-11</v>
      </c>
      <c r="W5" s="23">
        <f t="shared" ref="W5:W12" si="3">V5/3</f>
        <v>8.4338357651467056E-12</v>
      </c>
      <c r="X5" s="23">
        <f t="shared" ref="X5:X12" si="4">W5/0.001</f>
        <v>8.4338357651467054E-9</v>
      </c>
      <c r="Y5" s="35">
        <f t="shared" ref="Y5:Y12" si="5">X5*1000000000</f>
        <v>8.4338357651467053</v>
      </c>
      <c r="Z5" s="31" t="s">
        <v>137</v>
      </c>
    </row>
    <row r="6" spans="1:26" s="20" customFormat="1" x14ac:dyDescent="0.25">
      <c r="A6" s="20" t="s">
        <v>127</v>
      </c>
      <c r="B6" s="21" t="s">
        <v>61</v>
      </c>
      <c r="C6" s="21" t="s">
        <v>62</v>
      </c>
      <c r="D6" s="21">
        <v>31</v>
      </c>
      <c r="E6" s="21">
        <v>1</v>
      </c>
      <c r="F6" s="21">
        <v>2</v>
      </c>
      <c r="G6" s="21">
        <v>1</v>
      </c>
      <c r="H6" s="21">
        <v>59</v>
      </c>
      <c r="I6" s="21">
        <v>7</v>
      </c>
      <c r="J6" s="21">
        <f>I6*1000</f>
        <v>7000</v>
      </c>
      <c r="K6" s="21">
        <v>5.43</v>
      </c>
      <c r="L6" s="22">
        <v>201628336</v>
      </c>
      <c r="M6" s="22">
        <v>157016416.21004701</v>
      </c>
      <c r="N6" s="22">
        <v>153253523.50776401</v>
      </c>
      <c r="O6" s="22">
        <v>157687540.008064</v>
      </c>
      <c r="P6" s="22">
        <v>121573640.08923601</v>
      </c>
      <c r="Q6" s="22">
        <v>106536208.17083301</v>
      </c>
      <c r="R6" s="23">
        <f>AVERAGE(L6:Q6)</f>
        <v>149615943.99765733</v>
      </c>
      <c r="T6" s="30">
        <f t="shared" si="0"/>
        <v>50.224201512975768</v>
      </c>
      <c r="U6" s="20">
        <f t="shared" si="1"/>
        <v>5.0224201512975768E-14</v>
      </c>
      <c r="V6" s="23">
        <f t="shared" si="2"/>
        <v>3.5156941059083036E-10</v>
      </c>
      <c r="W6" s="23">
        <f t="shared" si="3"/>
        <v>1.1718980353027678E-10</v>
      </c>
      <c r="X6" s="23">
        <f t="shared" si="4"/>
        <v>1.1718980353027678E-7</v>
      </c>
      <c r="Y6" s="35">
        <f t="shared" si="5"/>
        <v>117.18980353027678</v>
      </c>
      <c r="Z6" s="32" t="s">
        <v>138</v>
      </c>
    </row>
    <row r="7" spans="1:26" s="20" customFormat="1" x14ac:dyDescent="0.25">
      <c r="A7" s="20" t="s">
        <v>127</v>
      </c>
      <c r="B7" s="21" t="s">
        <v>95</v>
      </c>
      <c r="C7" s="21" t="s">
        <v>96</v>
      </c>
      <c r="D7" s="21">
        <v>100</v>
      </c>
      <c r="E7" s="21">
        <v>1</v>
      </c>
      <c r="F7" s="21">
        <v>1</v>
      </c>
      <c r="G7" s="21">
        <v>1</v>
      </c>
      <c r="H7" s="21">
        <v>18</v>
      </c>
      <c r="I7" s="21">
        <v>2.1</v>
      </c>
      <c r="J7" s="21">
        <f>I7*1000</f>
        <v>2100</v>
      </c>
      <c r="K7" s="21">
        <v>2.5499999999999998</v>
      </c>
      <c r="L7" s="22">
        <v>1434762240</v>
      </c>
      <c r="M7" s="22">
        <v>1378687851.94993</v>
      </c>
      <c r="N7" s="22">
        <v>1172450603.3792901</v>
      </c>
      <c r="O7" s="22">
        <v>904905570.01289201</v>
      </c>
      <c r="P7" s="22">
        <v>762023059.25228906</v>
      </c>
      <c r="Q7" s="22">
        <v>686442684.74109697</v>
      </c>
      <c r="R7" s="23">
        <f>AVERAGE(L7:Q7)</f>
        <v>1056545334.8892498</v>
      </c>
      <c r="T7" s="30">
        <f t="shared" si="0"/>
        <v>354.66905724902568</v>
      </c>
      <c r="U7" s="20">
        <f t="shared" si="1"/>
        <v>3.5466905724902572E-13</v>
      </c>
      <c r="V7" s="23">
        <f t="shared" si="2"/>
        <v>7.44805020222954E-10</v>
      </c>
      <c r="W7" s="23">
        <f t="shared" si="3"/>
        <v>2.48268340074318E-10</v>
      </c>
      <c r="X7" s="23">
        <f t="shared" si="4"/>
        <v>2.4826834007431798E-7</v>
      </c>
      <c r="Y7" s="35">
        <f t="shared" si="5"/>
        <v>248.26834007431799</v>
      </c>
    </row>
    <row r="8" spans="1:26" s="20" customFormat="1" x14ac:dyDescent="0.25">
      <c r="A8" s="20" t="s">
        <v>127</v>
      </c>
      <c r="B8" s="21" t="s">
        <v>35</v>
      </c>
      <c r="C8" s="21" t="s">
        <v>36</v>
      </c>
      <c r="D8" s="21">
        <v>22</v>
      </c>
      <c r="E8" s="21">
        <v>1</v>
      </c>
      <c r="F8" s="21">
        <v>6</v>
      </c>
      <c r="G8" s="21">
        <v>1</v>
      </c>
      <c r="H8" s="21">
        <v>73</v>
      </c>
      <c r="I8" s="21">
        <v>7.8</v>
      </c>
      <c r="J8" s="21">
        <f>I8*1000</f>
        <v>7800</v>
      </c>
      <c r="K8" s="21">
        <v>12.4</v>
      </c>
      <c r="L8" s="22">
        <v>1411719.75</v>
      </c>
      <c r="M8" s="22">
        <v>1401174.07805247</v>
      </c>
      <c r="N8" s="22">
        <v>2039219.8432948401</v>
      </c>
      <c r="O8" s="22">
        <v>1340820.2729420401</v>
      </c>
      <c r="P8" s="22">
        <v>2435469.98122183</v>
      </c>
      <c r="Q8" s="22">
        <v>1432624.37771506</v>
      </c>
      <c r="R8" s="23">
        <f>AVERAGE(L8:Q8)</f>
        <v>1676838.0505377066</v>
      </c>
      <c r="T8" s="30">
        <f t="shared" si="0"/>
        <v>0.56289356538197488</v>
      </c>
      <c r="U8" s="20">
        <f t="shared" si="1"/>
        <v>5.6289356538197494E-16</v>
      </c>
      <c r="V8" s="23">
        <f t="shared" si="2"/>
        <v>4.3905698099794048E-12</v>
      </c>
      <c r="W8" s="23">
        <f t="shared" si="3"/>
        <v>1.463523269993135E-12</v>
      </c>
      <c r="X8" s="23">
        <f t="shared" si="4"/>
        <v>1.463523269993135E-9</v>
      </c>
      <c r="Y8" s="35">
        <f t="shared" si="5"/>
        <v>1.4635232699931351</v>
      </c>
    </row>
    <row r="9" spans="1:26" s="20" customFormat="1" x14ac:dyDescent="0.25">
      <c r="A9" s="20" t="s">
        <v>127</v>
      </c>
      <c r="B9" s="21" t="s">
        <v>105</v>
      </c>
      <c r="C9" s="21" t="s">
        <v>106</v>
      </c>
      <c r="D9" s="21">
        <v>42</v>
      </c>
      <c r="E9" s="21">
        <v>1</v>
      </c>
      <c r="F9" s="21">
        <v>1</v>
      </c>
      <c r="G9" s="21">
        <v>1</v>
      </c>
      <c r="H9" s="21">
        <v>52</v>
      </c>
      <c r="I9" s="21">
        <v>5.0999999999999996</v>
      </c>
      <c r="J9" s="21">
        <f>I9*1000</f>
        <v>5100</v>
      </c>
      <c r="K9" s="21">
        <v>2.4</v>
      </c>
      <c r="L9" s="22">
        <v>2473728</v>
      </c>
      <c r="M9" s="22">
        <v>4176945.85609187</v>
      </c>
      <c r="N9" s="22">
        <v>4374171.9241006402</v>
      </c>
      <c r="O9" s="22">
        <v>3703258.7696914398</v>
      </c>
      <c r="P9" s="22">
        <v>4034040.08798513</v>
      </c>
      <c r="Q9" s="22">
        <v>4480751.07326217</v>
      </c>
      <c r="R9" s="23">
        <f>AVERAGE(L9:Q9)</f>
        <v>3873815.9518552083</v>
      </c>
      <c r="T9" s="30">
        <f t="shared" si="0"/>
        <v>1.3003915745316716</v>
      </c>
      <c r="U9" s="20">
        <f t="shared" si="1"/>
        <v>1.3003915745316717E-15</v>
      </c>
      <c r="V9" s="23">
        <f t="shared" si="2"/>
        <v>6.6319970301115262E-12</v>
      </c>
      <c r="W9" s="23">
        <f t="shared" si="3"/>
        <v>2.2106656767038421E-12</v>
      </c>
      <c r="X9" s="23">
        <f t="shared" si="4"/>
        <v>2.210665676703842E-9</v>
      </c>
      <c r="Y9" s="35">
        <f t="shared" si="5"/>
        <v>2.210665676703842</v>
      </c>
    </row>
    <row r="10" spans="1:26" s="20" customFormat="1" x14ac:dyDescent="0.25">
      <c r="A10" s="20" t="s">
        <v>127</v>
      </c>
      <c r="B10" s="21" t="s">
        <v>41</v>
      </c>
      <c r="C10" s="21" t="s">
        <v>42</v>
      </c>
      <c r="D10" s="21">
        <v>86</v>
      </c>
      <c r="E10" s="21">
        <v>1</v>
      </c>
      <c r="F10" s="21">
        <v>3</v>
      </c>
      <c r="G10" s="21">
        <v>1</v>
      </c>
      <c r="H10" s="21">
        <v>36</v>
      </c>
      <c r="I10" s="21">
        <v>4.2</v>
      </c>
      <c r="J10" s="21">
        <f>I10*1000</f>
        <v>4200</v>
      </c>
      <c r="K10" s="21">
        <v>8.56</v>
      </c>
      <c r="L10" s="22">
        <v>80411264</v>
      </c>
      <c r="M10" s="22">
        <v>59858208.104773097</v>
      </c>
      <c r="N10" s="22">
        <v>35289347.509162903</v>
      </c>
      <c r="O10" s="22">
        <v>59694694.932434902</v>
      </c>
      <c r="P10" s="22">
        <v>41684425.479626402</v>
      </c>
      <c r="Q10" s="22">
        <v>17541608.139733601</v>
      </c>
      <c r="R10" s="23">
        <f>AVERAGE(L10:Q10)</f>
        <v>49079924.694288492</v>
      </c>
      <c r="T10" s="30">
        <f t="shared" si="0"/>
        <v>16.475516995208864</v>
      </c>
      <c r="U10" s="20">
        <f t="shared" si="1"/>
        <v>1.6475516995208865E-14</v>
      </c>
      <c r="V10" s="23">
        <f t="shared" si="2"/>
        <v>6.9197171379877235E-11</v>
      </c>
      <c r="W10" s="23">
        <f t="shared" si="3"/>
        <v>2.3065723793292413E-11</v>
      </c>
      <c r="X10" s="23">
        <f t="shared" si="4"/>
        <v>2.3065723793292413E-8</v>
      </c>
      <c r="Y10" s="35">
        <f t="shared" si="5"/>
        <v>23.065723793292413</v>
      </c>
    </row>
    <row r="11" spans="1:26" s="20" customFormat="1" x14ac:dyDescent="0.25">
      <c r="A11" s="20" t="s">
        <v>127</v>
      </c>
      <c r="B11" s="21" t="s">
        <v>87</v>
      </c>
      <c r="C11" s="21" t="s">
        <v>88</v>
      </c>
      <c r="D11" s="21">
        <v>48</v>
      </c>
      <c r="E11" s="21">
        <v>1</v>
      </c>
      <c r="F11" s="21">
        <v>1</v>
      </c>
      <c r="G11" s="21">
        <v>1</v>
      </c>
      <c r="H11" s="21">
        <v>50</v>
      </c>
      <c r="I11" s="21">
        <v>5.2</v>
      </c>
      <c r="J11" s="21">
        <f>I11*1000</f>
        <v>5200</v>
      </c>
      <c r="K11" s="21">
        <v>2.78</v>
      </c>
      <c r="L11" s="22">
        <v>33261650</v>
      </c>
      <c r="M11" s="22">
        <v>28768785.467939898</v>
      </c>
      <c r="N11" s="22">
        <v>23124874.610697199</v>
      </c>
      <c r="O11" s="22">
        <v>32223337.773245901</v>
      </c>
      <c r="P11" s="22">
        <v>24802684.333329901</v>
      </c>
      <c r="Q11" s="22">
        <v>16385416.1174917</v>
      </c>
      <c r="R11" s="23">
        <f>AVERAGE(L11:Q11)</f>
        <v>26427791.3837841</v>
      </c>
      <c r="T11" s="30">
        <f t="shared" si="0"/>
        <v>8.8714790986637109</v>
      </c>
      <c r="U11" s="20">
        <f t="shared" si="1"/>
        <v>8.8714790986637119E-15</v>
      </c>
      <c r="V11" s="23">
        <f t="shared" si="2"/>
        <v>4.6131691313051305E-11</v>
      </c>
      <c r="W11" s="23">
        <f t="shared" si="3"/>
        <v>1.5377230437683767E-11</v>
      </c>
      <c r="X11" s="23">
        <f t="shared" si="4"/>
        <v>1.5377230437683768E-8</v>
      </c>
      <c r="Y11" s="35">
        <f t="shared" si="5"/>
        <v>15.377230437683767</v>
      </c>
    </row>
    <row r="12" spans="1:26" s="20" customFormat="1" x14ac:dyDescent="0.25">
      <c r="A12" s="20" t="s">
        <v>127</v>
      </c>
      <c r="B12" s="21" t="s">
        <v>55</v>
      </c>
      <c r="C12" s="21" t="s">
        <v>56</v>
      </c>
      <c r="D12" s="21">
        <v>12</v>
      </c>
      <c r="E12" s="21">
        <v>1</v>
      </c>
      <c r="F12" s="21">
        <v>3</v>
      </c>
      <c r="G12" s="21">
        <v>1</v>
      </c>
      <c r="H12" s="21">
        <v>85</v>
      </c>
      <c r="I12" s="21">
        <v>8.8000000000000007</v>
      </c>
      <c r="J12" s="21">
        <f>I12*1000</f>
        <v>8800</v>
      </c>
      <c r="K12" s="21">
        <v>6.21</v>
      </c>
      <c r="L12" s="22">
        <v>2695275.5</v>
      </c>
      <c r="M12" s="22">
        <v>2523551.10039768</v>
      </c>
      <c r="N12" s="22">
        <v>3098665.8453361802</v>
      </c>
      <c r="O12" s="22">
        <v>2744950.2596166199</v>
      </c>
      <c r="P12" s="22">
        <v>2238374.6426007799</v>
      </c>
      <c r="Q12" s="22">
        <v>2253521.0368935899</v>
      </c>
      <c r="R12" s="23">
        <f>AVERAGE(L12:Q12)</f>
        <v>2592389.7308074753</v>
      </c>
      <c r="T12" s="30">
        <f t="shared" si="0"/>
        <v>0.87023281584402734</v>
      </c>
      <c r="U12" s="20">
        <f t="shared" si="1"/>
        <v>8.7023281584402746E-16</v>
      </c>
      <c r="V12" s="23">
        <f t="shared" si="2"/>
        <v>7.658048779427442E-12</v>
      </c>
      <c r="W12" s="23">
        <f t="shared" si="3"/>
        <v>2.5526829264758139E-12</v>
      </c>
      <c r="X12" s="23">
        <f t="shared" si="4"/>
        <v>2.5526829264758139E-9</v>
      </c>
      <c r="Y12" s="35">
        <f t="shared" si="5"/>
        <v>2.5526829264758137</v>
      </c>
    </row>
    <row r="13" spans="1:26" x14ac:dyDescent="0.25">
      <c r="B13" s="3" t="s">
        <v>21</v>
      </c>
      <c r="C13" s="3" t="s">
        <v>22</v>
      </c>
      <c r="D13" s="3">
        <v>6</v>
      </c>
      <c r="E13" s="3">
        <v>2</v>
      </c>
      <c r="F13" s="3">
        <v>14</v>
      </c>
      <c r="G13" s="3">
        <v>2</v>
      </c>
      <c r="H13" s="3">
        <v>541</v>
      </c>
      <c r="I13" s="3">
        <v>59.7</v>
      </c>
      <c r="J13" s="3">
        <f>I13*1000</f>
        <v>59700</v>
      </c>
      <c r="K13" s="3">
        <v>34.76</v>
      </c>
      <c r="L13" s="4">
        <v>1276177</v>
      </c>
      <c r="M13" s="4">
        <v>1003896.73013122</v>
      </c>
      <c r="N13" s="4">
        <v>1303093.07782083</v>
      </c>
      <c r="O13" s="4">
        <v>839169.15103154106</v>
      </c>
      <c r="P13" s="4">
        <v>951063.02067036403</v>
      </c>
      <c r="Q13" s="4">
        <v>1087207.68099036</v>
      </c>
      <c r="R13" s="7">
        <f>AVERAGE(L13:Q13)</f>
        <v>1076767.7767740523</v>
      </c>
    </row>
    <row r="14" spans="1:26" x14ac:dyDescent="0.25">
      <c r="B14" s="3" t="s">
        <v>69</v>
      </c>
      <c r="C14" s="3" t="s">
        <v>70</v>
      </c>
      <c r="D14" s="3">
        <v>3</v>
      </c>
      <c r="E14" s="3">
        <v>1</v>
      </c>
      <c r="F14" s="3">
        <v>2</v>
      </c>
      <c r="G14" s="3">
        <v>1</v>
      </c>
      <c r="H14" s="3">
        <v>838</v>
      </c>
      <c r="I14" s="3">
        <v>96.2</v>
      </c>
      <c r="J14" s="3">
        <f>I14*1000</f>
        <v>96200</v>
      </c>
      <c r="K14" s="3">
        <v>4.7699999999999996</v>
      </c>
      <c r="L14" s="4">
        <v>255932272</v>
      </c>
      <c r="M14" s="4">
        <v>292657047.95946598</v>
      </c>
      <c r="N14" s="4">
        <v>411816591.27522802</v>
      </c>
      <c r="O14" s="4">
        <v>328522232.89108801</v>
      </c>
      <c r="P14" s="4">
        <v>405648932.05373198</v>
      </c>
      <c r="Q14" s="4">
        <v>482384640.46559101</v>
      </c>
      <c r="R14" s="7">
        <f>AVERAGE(L14:Q14)</f>
        <v>362826952.77418417</v>
      </c>
    </row>
    <row r="15" spans="1:26" x14ac:dyDescent="0.25">
      <c r="B15" s="3" t="s">
        <v>85</v>
      </c>
      <c r="C15" s="3" t="s">
        <v>86</v>
      </c>
      <c r="D15" s="3">
        <v>3</v>
      </c>
      <c r="E15" s="3">
        <v>1</v>
      </c>
      <c r="F15" s="3">
        <v>1</v>
      </c>
      <c r="G15" s="3">
        <v>1</v>
      </c>
      <c r="H15" s="3">
        <v>1036</v>
      </c>
      <c r="I15" s="3">
        <v>119.4</v>
      </c>
      <c r="J15" s="3">
        <f>I15*1000</f>
        <v>119400</v>
      </c>
      <c r="K15" s="3">
        <v>2.81</v>
      </c>
      <c r="L15" s="4">
        <v>7417416.5</v>
      </c>
      <c r="M15" s="4">
        <v>8347354.50133505</v>
      </c>
      <c r="N15" s="4">
        <v>7232223.8652954698</v>
      </c>
      <c r="O15" s="4">
        <v>6665599.7136047902</v>
      </c>
      <c r="P15" s="4">
        <v>7454618.9514116198</v>
      </c>
      <c r="Q15" s="4">
        <v>7256499.7451610304</v>
      </c>
      <c r="R15" s="7">
        <f>AVERAGE(L15:Q15)</f>
        <v>7395618.879467994</v>
      </c>
    </row>
    <row r="16" spans="1:26" x14ac:dyDescent="0.25">
      <c r="B16" s="3" t="s">
        <v>71</v>
      </c>
      <c r="C16" s="3" t="s">
        <v>72</v>
      </c>
      <c r="D16" s="3">
        <v>5</v>
      </c>
      <c r="E16" s="3">
        <v>1</v>
      </c>
      <c r="F16" s="3">
        <v>2</v>
      </c>
      <c r="G16" s="3">
        <v>1</v>
      </c>
      <c r="H16" s="3">
        <v>685</v>
      </c>
      <c r="I16" s="3">
        <v>77</v>
      </c>
      <c r="J16" s="3">
        <f>I16*1000</f>
        <v>77000</v>
      </c>
      <c r="K16" s="3">
        <v>4.66</v>
      </c>
      <c r="L16" s="4">
        <v>161105552</v>
      </c>
      <c r="M16" s="4">
        <v>141725260.73286799</v>
      </c>
      <c r="N16" s="4">
        <v>149737343.73196399</v>
      </c>
      <c r="O16" s="4">
        <v>172293368.30645901</v>
      </c>
      <c r="P16" s="4">
        <v>173092181.101787</v>
      </c>
      <c r="Q16" s="4">
        <v>177719396.701823</v>
      </c>
      <c r="R16" s="7">
        <f>AVERAGE(L16:Q16)</f>
        <v>162612183.76248351</v>
      </c>
    </row>
    <row r="17" spans="2:18" x14ac:dyDescent="0.25">
      <c r="B17" s="3" t="s">
        <v>59</v>
      </c>
      <c r="C17" s="3" t="s">
        <v>60</v>
      </c>
      <c r="D17" s="3">
        <v>2</v>
      </c>
      <c r="E17" s="3">
        <v>1</v>
      </c>
      <c r="F17" s="3">
        <v>3</v>
      </c>
      <c r="G17" s="3">
        <v>1</v>
      </c>
      <c r="H17" s="3">
        <v>590</v>
      </c>
      <c r="I17" s="3">
        <v>68.5</v>
      </c>
      <c r="J17" s="3">
        <f>I17*1000</f>
        <v>68500</v>
      </c>
      <c r="K17" s="3">
        <v>5.99</v>
      </c>
      <c r="L17" s="4">
        <v>3385452</v>
      </c>
      <c r="M17" s="4">
        <v>3163093.4116320601</v>
      </c>
      <c r="N17" s="4">
        <v>3673535.1590511999</v>
      </c>
      <c r="O17" s="4">
        <v>3882364.5149050499</v>
      </c>
      <c r="P17" s="4">
        <v>3945833.9825432999</v>
      </c>
      <c r="Q17" s="4">
        <v>3974718.8587078</v>
      </c>
      <c r="R17" s="7">
        <f>AVERAGE(L17:Q17)</f>
        <v>3670832.9878065684</v>
      </c>
    </row>
    <row r="18" spans="2:18" x14ac:dyDescent="0.25">
      <c r="B18" s="3" t="s">
        <v>115</v>
      </c>
      <c r="C18" s="3" t="s">
        <v>116</v>
      </c>
      <c r="D18" s="3">
        <v>2</v>
      </c>
      <c r="E18" s="3">
        <v>1</v>
      </c>
      <c r="F18" s="3">
        <v>1</v>
      </c>
      <c r="G18" s="3">
        <v>1</v>
      </c>
      <c r="H18" s="3">
        <v>525</v>
      </c>
      <c r="I18" s="3">
        <v>59.4</v>
      </c>
      <c r="J18" s="3">
        <f>I18*1000</f>
        <v>59400</v>
      </c>
      <c r="K18" s="3">
        <v>1.97</v>
      </c>
      <c r="L18" s="4">
        <v>1380460.25</v>
      </c>
      <c r="M18" s="4">
        <v>1127956.5224940199</v>
      </c>
      <c r="N18" s="4">
        <v>1046643.75365769</v>
      </c>
      <c r="O18" s="4">
        <v>1295420.1686740399</v>
      </c>
      <c r="P18" s="4">
        <v>1218503.44703326</v>
      </c>
      <c r="Q18" s="4">
        <v>1008143.36394803</v>
      </c>
      <c r="R18" s="7">
        <f>AVERAGE(L18:Q18)</f>
        <v>1179521.25096784</v>
      </c>
    </row>
    <row r="19" spans="2:18" x14ac:dyDescent="0.25">
      <c r="B19" s="3" t="s">
        <v>117</v>
      </c>
      <c r="C19" s="3" t="s">
        <v>118</v>
      </c>
      <c r="D19" s="3">
        <v>2</v>
      </c>
      <c r="E19" s="3">
        <v>1</v>
      </c>
      <c r="F19" s="3">
        <v>1</v>
      </c>
      <c r="G19" s="3">
        <v>1</v>
      </c>
      <c r="H19" s="3">
        <v>445</v>
      </c>
      <c r="I19" s="3">
        <v>51.8</v>
      </c>
      <c r="J19" s="3">
        <f>I19*1000</f>
        <v>51800</v>
      </c>
      <c r="K19" s="3">
        <v>1.91</v>
      </c>
      <c r="L19" s="4">
        <v>373259.875</v>
      </c>
      <c r="M19" s="4">
        <v>354748.05685823702</v>
      </c>
      <c r="N19" s="4">
        <v>344412.62956932699</v>
      </c>
      <c r="O19" s="4">
        <v>342674.82083864301</v>
      </c>
      <c r="P19" s="4">
        <v>358692.46582525101</v>
      </c>
      <c r="Q19" s="4">
        <v>337180.76471439103</v>
      </c>
      <c r="R19" s="7">
        <f>AVERAGE(L19:Q19)</f>
        <v>351828.10213430814</v>
      </c>
    </row>
    <row r="20" spans="2:18" x14ac:dyDescent="0.25">
      <c r="B20" s="3" t="s">
        <v>45</v>
      </c>
      <c r="C20" s="3" t="s">
        <v>46</v>
      </c>
      <c r="D20" s="3">
        <v>10</v>
      </c>
      <c r="E20" s="3">
        <v>1</v>
      </c>
      <c r="F20" s="3">
        <v>4</v>
      </c>
      <c r="G20" s="3">
        <v>1</v>
      </c>
      <c r="H20" s="3">
        <v>134</v>
      </c>
      <c r="I20" s="3">
        <v>15.1</v>
      </c>
      <c r="J20" s="3">
        <f>I20*1000</f>
        <v>15100</v>
      </c>
      <c r="K20" s="3">
        <v>7.78</v>
      </c>
      <c r="L20" s="4">
        <v>3286049</v>
      </c>
      <c r="M20" s="4">
        <v>3788516.4166453402</v>
      </c>
      <c r="N20" s="4">
        <v>3458738.3871406498</v>
      </c>
      <c r="O20" s="4">
        <v>3267552.0819196599</v>
      </c>
      <c r="P20" s="4">
        <v>3596205.2534246901</v>
      </c>
      <c r="Q20" s="4">
        <v>2596907.9380146102</v>
      </c>
      <c r="R20" s="7">
        <f>AVERAGE(L20:Q20)</f>
        <v>3332328.1795241586</v>
      </c>
    </row>
    <row r="21" spans="2:18" x14ac:dyDescent="0.25">
      <c r="B21" s="3" t="s">
        <v>101</v>
      </c>
      <c r="C21" s="3" t="s">
        <v>102</v>
      </c>
      <c r="D21" s="3">
        <v>3</v>
      </c>
      <c r="E21" s="3">
        <v>1</v>
      </c>
      <c r="F21" s="3">
        <v>1</v>
      </c>
      <c r="G21" s="3">
        <v>1</v>
      </c>
      <c r="H21" s="3">
        <v>718</v>
      </c>
      <c r="I21" s="3">
        <v>80.400000000000006</v>
      </c>
      <c r="J21" s="3">
        <f>I21*1000</f>
        <v>80400</v>
      </c>
      <c r="K21" s="3">
        <v>2.48</v>
      </c>
      <c r="L21" s="4">
        <v>57474988</v>
      </c>
      <c r="M21" s="4">
        <v>63103889.141103096</v>
      </c>
      <c r="N21" s="4">
        <v>62635267.382094599</v>
      </c>
      <c r="O21" s="4">
        <v>62131461.1113846</v>
      </c>
      <c r="P21" s="4">
        <v>65127147.793214001</v>
      </c>
      <c r="Q21" s="4">
        <v>63185477.854933403</v>
      </c>
      <c r="R21" s="7">
        <f>AVERAGE(L21:Q21)</f>
        <v>62276371.88045495</v>
      </c>
    </row>
    <row r="22" spans="2:18" x14ac:dyDescent="0.25">
      <c r="B22" s="3" t="s">
        <v>51</v>
      </c>
      <c r="C22" s="3" t="s">
        <v>52</v>
      </c>
      <c r="D22" s="3">
        <v>13</v>
      </c>
      <c r="E22" s="3">
        <v>1</v>
      </c>
      <c r="F22" s="3">
        <v>3</v>
      </c>
      <c r="G22" s="3">
        <v>1</v>
      </c>
      <c r="H22" s="3">
        <v>135</v>
      </c>
      <c r="I22" s="3">
        <v>15.4</v>
      </c>
      <c r="J22" s="3">
        <f>I22*1000</f>
        <v>15400</v>
      </c>
      <c r="K22" s="3">
        <v>6.76</v>
      </c>
      <c r="L22" s="4">
        <v>17025498</v>
      </c>
      <c r="M22" s="4">
        <v>16461154.0352384</v>
      </c>
      <c r="N22" s="4">
        <v>15229371.341219399</v>
      </c>
      <c r="O22" s="4">
        <v>20968712.3973727</v>
      </c>
      <c r="P22" s="4">
        <v>17863741.316026699</v>
      </c>
      <c r="Q22" s="4">
        <v>18237324.456795499</v>
      </c>
      <c r="R22" s="7">
        <f>AVERAGE(L22:Q22)</f>
        <v>17630966.924442116</v>
      </c>
    </row>
    <row r="23" spans="2:18" x14ac:dyDescent="0.25">
      <c r="B23" s="3" t="s">
        <v>49</v>
      </c>
      <c r="C23" s="3" t="s">
        <v>50</v>
      </c>
      <c r="D23" s="3">
        <v>3</v>
      </c>
      <c r="E23" s="3">
        <v>1</v>
      </c>
      <c r="F23" s="3">
        <v>3</v>
      </c>
      <c r="G23" s="3">
        <v>1</v>
      </c>
      <c r="H23" s="3">
        <v>340</v>
      </c>
      <c r="I23" s="3">
        <v>38.1</v>
      </c>
      <c r="J23" s="3">
        <f>I23*1000</f>
        <v>38100</v>
      </c>
      <c r="K23" s="3">
        <v>6.84</v>
      </c>
      <c r="L23" s="4">
        <v>15315503</v>
      </c>
      <c r="M23" s="4">
        <v>16576073.312415499</v>
      </c>
      <c r="N23" s="4">
        <v>16635640.5196453</v>
      </c>
      <c r="O23" s="4">
        <v>16220645.372527801</v>
      </c>
      <c r="P23" s="4">
        <v>15502986.3574153</v>
      </c>
      <c r="Q23" s="4">
        <v>14411673.011788201</v>
      </c>
      <c r="R23" s="7">
        <f>AVERAGE(L23:Q23)</f>
        <v>15777086.928965351</v>
      </c>
    </row>
    <row r="24" spans="2:18" x14ac:dyDescent="0.25">
      <c r="B24" s="3" t="s">
        <v>119</v>
      </c>
      <c r="C24" s="3" t="s">
        <v>120</v>
      </c>
      <c r="D24" s="3">
        <v>1</v>
      </c>
      <c r="E24" s="3">
        <v>1</v>
      </c>
      <c r="F24" s="3">
        <v>1</v>
      </c>
      <c r="G24" s="3">
        <v>1</v>
      </c>
      <c r="H24" s="3">
        <v>1853</v>
      </c>
      <c r="I24" s="3">
        <v>205.6</v>
      </c>
      <c r="J24" s="3">
        <f>I24*1000</f>
        <v>205600</v>
      </c>
      <c r="K24" s="3">
        <v>1.91</v>
      </c>
      <c r="L24" s="4">
        <v>1096937.125</v>
      </c>
      <c r="M24" s="4">
        <v>1572901.2549805399</v>
      </c>
      <c r="N24" s="4">
        <v>1040926.49835684</v>
      </c>
      <c r="O24" s="4">
        <v>2390050.90093539</v>
      </c>
      <c r="P24" s="4">
        <v>2569932.4906699699</v>
      </c>
      <c r="Q24" s="4">
        <v>2527722.45798659</v>
      </c>
      <c r="R24" s="7">
        <f>AVERAGE(L24:Q24)</f>
        <v>1866411.7879882215</v>
      </c>
    </row>
    <row r="25" spans="2:18" x14ac:dyDescent="0.25">
      <c r="B25" s="3" t="s">
        <v>107</v>
      </c>
      <c r="C25" s="3" t="s">
        <v>108</v>
      </c>
      <c r="D25" s="3">
        <v>2</v>
      </c>
      <c r="E25" s="3">
        <v>1</v>
      </c>
      <c r="F25" s="3">
        <v>1</v>
      </c>
      <c r="G25" s="3">
        <v>1</v>
      </c>
      <c r="H25" s="3">
        <v>950</v>
      </c>
      <c r="I25" s="3">
        <v>104.9</v>
      </c>
      <c r="J25" s="3">
        <f>I25*1000</f>
        <v>104900</v>
      </c>
      <c r="K25" s="3">
        <v>2.35</v>
      </c>
      <c r="L25" s="4">
        <v>57474988</v>
      </c>
      <c r="M25" s="4">
        <v>63103889.141103096</v>
      </c>
      <c r="N25" s="4">
        <v>62635267.382094599</v>
      </c>
      <c r="O25" s="4">
        <v>62131461.1113846</v>
      </c>
      <c r="P25" s="4">
        <v>65127147.793214001</v>
      </c>
      <c r="Q25" s="4">
        <v>63185477.854933403</v>
      </c>
      <c r="R25" s="7">
        <f>AVERAGE(L25:Q25)</f>
        <v>62276371.88045495</v>
      </c>
    </row>
    <row r="26" spans="2:18" x14ac:dyDescent="0.25">
      <c r="B26" s="3" t="s">
        <v>73</v>
      </c>
      <c r="C26" s="3" t="s">
        <v>74</v>
      </c>
      <c r="D26" s="3">
        <v>2</v>
      </c>
      <c r="E26" s="3">
        <v>1</v>
      </c>
      <c r="F26" s="3">
        <v>2</v>
      </c>
      <c r="G26" s="3">
        <v>1</v>
      </c>
      <c r="H26" s="3">
        <v>472</v>
      </c>
      <c r="I26" s="3">
        <v>51.5</v>
      </c>
      <c r="J26" s="3">
        <f>I26*1000</f>
        <v>51500</v>
      </c>
      <c r="K26" s="3">
        <v>4.12</v>
      </c>
      <c r="L26" s="4">
        <v>558746</v>
      </c>
      <c r="M26" s="4">
        <v>596686.54068590701</v>
      </c>
      <c r="N26" s="4">
        <v>621638.87799867999</v>
      </c>
      <c r="O26" s="4">
        <v>489284.86795870698</v>
      </c>
      <c r="P26" s="4">
        <v>509727.145296962</v>
      </c>
      <c r="Q26" s="4">
        <v>539383.95765669097</v>
      </c>
      <c r="R26" s="7">
        <f>AVERAGE(L26:Q26)</f>
        <v>552577.89826615772</v>
      </c>
    </row>
    <row r="27" spans="2:18" x14ac:dyDescent="0.25">
      <c r="B27" s="3" t="s">
        <v>63</v>
      </c>
      <c r="C27" s="3" t="s">
        <v>64</v>
      </c>
      <c r="D27" s="3">
        <v>2</v>
      </c>
      <c r="E27" s="3">
        <v>1</v>
      </c>
      <c r="F27" s="3">
        <v>2</v>
      </c>
      <c r="G27" s="3">
        <v>1</v>
      </c>
      <c r="H27" s="3">
        <v>1071</v>
      </c>
      <c r="I27" s="3">
        <v>114.2</v>
      </c>
      <c r="J27" s="3">
        <f>I27*1000</f>
        <v>114200</v>
      </c>
      <c r="K27" s="3">
        <v>5.16</v>
      </c>
      <c r="L27" s="4">
        <v>1434762240</v>
      </c>
      <c r="M27" s="4">
        <v>1378687851.94993</v>
      </c>
      <c r="N27" s="4">
        <v>1172450603.3792901</v>
      </c>
      <c r="O27" s="4">
        <v>904905570.01289201</v>
      </c>
      <c r="P27" s="4">
        <v>762023059.25228906</v>
      </c>
      <c r="Q27" s="4">
        <v>686442684.74109697</v>
      </c>
      <c r="R27" s="7">
        <f>AVERAGE(L27:Q27)</f>
        <v>1056545334.8892498</v>
      </c>
    </row>
    <row r="28" spans="2:18" x14ac:dyDescent="0.25">
      <c r="B28" s="3" t="s">
        <v>103</v>
      </c>
      <c r="C28" s="3" t="s">
        <v>104</v>
      </c>
      <c r="D28" s="3">
        <v>5</v>
      </c>
      <c r="E28" s="3">
        <v>1</v>
      </c>
      <c r="F28" s="3">
        <v>1</v>
      </c>
      <c r="G28" s="3">
        <v>1</v>
      </c>
      <c r="H28" s="3">
        <v>481</v>
      </c>
      <c r="I28" s="3">
        <v>55.7</v>
      </c>
      <c r="J28" s="3">
        <f>I28*1000</f>
        <v>55700</v>
      </c>
      <c r="K28" s="3">
        <v>2.41</v>
      </c>
      <c r="L28" s="4">
        <v>3693527</v>
      </c>
      <c r="M28" s="4">
        <v>3946815.9714736301</v>
      </c>
      <c r="N28" s="4">
        <v>3845139.0031196601</v>
      </c>
      <c r="O28" s="4">
        <v>8308265.4889221601</v>
      </c>
      <c r="P28" s="4">
        <v>7347826.2403657697</v>
      </c>
      <c r="Q28" s="4">
        <v>7770895.5078138504</v>
      </c>
      <c r="R28" s="7">
        <f>AVERAGE(L28:Q28)</f>
        <v>5818744.8686158461</v>
      </c>
    </row>
    <row r="29" spans="2:18" x14ac:dyDescent="0.25">
      <c r="B29" s="3" t="s">
        <v>33</v>
      </c>
      <c r="C29" s="3" t="s">
        <v>34</v>
      </c>
      <c r="D29" s="3">
        <v>11</v>
      </c>
      <c r="E29" s="3">
        <v>1</v>
      </c>
      <c r="F29" s="3">
        <v>6</v>
      </c>
      <c r="G29" s="3">
        <v>1</v>
      </c>
      <c r="H29" s="3">
        <v>89</v>
      </c>
      <c r="I29" s="3">
        <v>10.199999999999999</v>
      </c>
      <c r="J29" s="3">
        <f>I29*1000</f>
        <v>10200</v>
      </c>
      <c r="K29" s="3">
        <v>12.65</v>
      </c>
      <c r="L29" s="4">
        <v>1380460.25</v>
      </c>
      <c r="M29" s="4">
        <v>1127956.5224940199</v>
      </c>
      <c r="N29" s="4">
        <v>1046643.75365769</v>
      </c>
      <c r="O29" s="4">
        <v>1295420.1686740399</v>
      </c>
      <c r="P29" s="4">
        <v>1218503.44703326</v>
      </c>
      <c r="Q29" s="4">
        <v>1008143.36394803</v>
      </c>
      <c r="R29" s="7">
        <f>AVERAGE(L29:Q29)</f>
        <v>1179521.25096784</v>
      </c>
    </row>
    <row r="30" spans="2:18" x14ac:dyDescent="0.25">
      <c r="B30" s="3" t="s">
        <v>113</v>
      </c>
      <c r="C30" s="3" t="s">
        <v>114</v>
      </c>
      <c r="D30" s="3">
        <v>4</v>
      </c>
      <c r="E30" s="3">
        <v>1</v>
      </c>
      <c r="F30" s="3">
        <v>1</v>
      </c>
      <c r="G30" s="3">
        <v>1</v>
      </c>
      <c r="H30" s="3">
        <v>756</v>
      </c>
      <c r="I30" s="3">
        <v>75.400000000000006</v>
      </c>
      <c r="J30" s="3">
        <f>I30*1000</f>
        <v>75400</v>
      </c>
      <c r="K30" s="3">
        <v>1.98</v>
      </c>
      <c r="L30" s="4">
        <v>32732292</v>
      </c>
      <c r="M30" s="4">
        <v>34323015.569596298</v>
      </c>
      <c r="N30" s="4">
        <v>32041952.666590899</v>
      </c>
      <c r="O30" s="4">
        <v>39232388.717182398</v>
      </c>
      <c r="P30" s="4">
        <v>38599246.588522099</v>
      </c>
      <c r="Q30" s="4">
        <v>40674122.305831604</v>
      </c>
      <c r="R30" s="7">
        <f>AVERAGE(L30:Q30)</f>
        <v>36267169.641287215</v>
      </c>
    </row>
    <row r="31" spans="2:18" x14ac:dyDescent="0.25">
      <c r="B31" s="3" t="s">
        <v>37</v>
      </c>
      <c r="C31" s="3" t="s">
        <v>38</v>
      </c>
      <c r="D31" s="3">
        <v>8</v>
      </c>
      <c r="E31" s="3">
        <v>1</v>
      </c>
      <c r="F31" s="3">
        <v>5</v>
      </c>
      <c r="G31" s="3">
        <v>1</v>
      </c>
      <c r="H31" s="3">
        <v>247</v>
      </c>
      <c r="I31" s="3">
        <v>26</v>
      </c>
      <c r="J31" s="3">
        <f>I31*1000</f>
        <v>26000</v>
      </c>
      <c r="K31" s="3">
        <v>12.36</v>
      </c>
      <c r="L31" s="4">
        <v>13342530</v>
      </c>
      <c r="M31" s="4">
        <v>13138347.366147101</v>
      </c>
      <c r="N31" s="4">
        <v>15464551.9894804</v>
      </c>
      <c r="O31" s="4">
        <v>15779480.436964801</v>
      </c>
      <c r="P31" s="4">
        <v>15295321.2700943</v>
      </c>
      <c r="Q31" s="4">
        <v>15374492.235437799</v>
      </c>
      <c r="R31" s="7">
        <f>AVERAGE(L31:Q31)</f>
        <v>14732453.883020734</v>
      </c>
    </row>
    <row r="32" spans="2:18" x14ac:dyDescent="0.25">
      <c r="B32" s="3" t="s">
        <v>91</v>
      </c>
      <c r="C32" s="3" t="s">
        <v>92</v>
      </c>
      <c r="D32" s="3">
        <v>16</v>
      </c>
      <c r="E32" s="3">
        <v>1</v>
      </c>
      <c r="F32" s="3">
        <v>1</v>
      </c>
      <c r="G32" s="3">
        <v>1</v>
      </c>
      <c r="H32" s="3">
        <v>208</v>
      </c>
      <c r="I32" s="3">
        <v>23.6</v>
      </c>
      <c r="J32" s="3">
        <f>I32*1000</f>
        <v>23600</v>
      </c>
      <c r="K32" s="3">
        <v>2.68</v>
      </c>
      <c r="L32" s="4">
        <v>80411264</v>
      </c>
      <c r="M32" s="4">
        <v>59858208.104773097</v>
      </c>
      <c r="N32" s="4">
        <v>35289347.509162903</v>
      </c>
      <c r="O32" s="4">
        <v>59694694.932434902</v>
      </c>
      <c r="P32" s="4">
        <v>41684425.479626402</v>
      </c>
      <c r="Q32" s="4">
        <v>17541608.139733601</v>
      </c>
      <c r="R32" s="7">
        <f>AVERAGE(L32:Q32)</f>
        <v>49079924.694288492</v>
      </c>
    </row>
    <row r="33" spans="2:18" x14ac:dyDescent="0.25">
      <c r="B33" s="3" t="s">
        <v>17</v>
      </c>
      <c r="C33" s="3" t="s">
        <v>18</v>
      </c>
      <c r="D33" s="3">
        <v>2</v>
      </c>
      <c r="E33" s="3">
        <v>1</v>
      </c>
      <c r="F33" s="3">
        <v>24</v>
      </c>
      <c r="G33" s="3">
        <v>1</v>
      </c>
      <c r="H33" s="3">
        <v>998</v>
      </c>
      <c r="I33" s="3">
        <v>107.5</v>
      </c>
      <c r="J33" s="3">
        <f>I33*1000</f>
        <v>107500</v>
      </c>
      <c r="K33" s="3">
        <v>67.650000000000006</v>
      </c>
      <c r="L33" s="4">
        <v>462243818.5</v>
      </c>
      <c r="M33" s="4">
        <v>368710915.12355</v>
      </c>
      <c r="N33" s="4">
        <v>318951906.07362098</v>
      </c>
      <c r="O33" s="4">
        <v>319798157.34745002</v>
      </c>
      <c r="P33" s="4">
        <v>260687398.10106301</v>
      </c>
      <c r="Q33" s="4">
        <v>227902570.32471201</v>
      </c>
      <c r="R33" s="7">
        <f>AVERAGE(L33:Q33)</f>
        <v>326382460.91173267</v>
      </c>
    </row>
    <row r="34" spans="2:18" x14ac:dyDescent="0.25">
      <c r="B34" s="3" t="s">
        <v>109</v>
      </c>
      <c r="C34" s="3" t="s">
        <v>110</v>
      </c>
      <c r="D34" s="3">
        <v>7</v>
      </c>
      <c r="E34" s="3">
        <v>1</v>
      </c>
      <c r="F34" s="3">
        <v>1</v>
      </c>
      <c r="G34" s="3">
        <v>1</v>
      </c>
      <c r="H34" s="3">
        <v>259</v>
      </c>
      <c r="I34" s="3">
        <v>29.5</v>
      </c>
      <c r="J34" s="3">
        <f>I34*1000</f>
        <v>29500</v>
      </c>
      <c r="K34" s="3">
        <v>2.31</v>
      </c>
      <c r="L34" s="4">
        <v>1642051</v>
      </c>
      <c r="M34" s="4">
        <v>1542847.68502853</v>
      </c>
      <c r="N34" s="4">
        <v>1140310.78905298</v>
      </c>
      <c r="O34" s="4">
        <v>978693.41930144897</v>
      </c>
      <c r="P34" s="4">
        <v>805959.47942795104</v>
      </c>
      <c r="Q34" s="4">
        <v>474978.51729003998</v>
      </c>
      <c r="R34" s="7">
        <f>AVERAGE(L34:Q34)</f>
        <v>1097473.4816834917</v>
      </c>
    </row>
    <row r="35" spans="2:18" x14ac:dyDescent="0.25">
      <c r="B35" s="3" t="s">
        <v>99</v>
      </c>
      <c r="C35" s="3" t="s">
        <v>100</v>
      </c>
      <c r="D35" s="3">
        <v>8</v>
      </c>
      <c r="E35" s="3">
        <v>1</v>
      </c>
      <c r="F35" s="3">
        <v>1</v>
      </c>
      <c r="G35" s="3">
        <v>1</v>
      </c>
      <c r="H35" s="3">
        <v>238</v>
      </c>
      <c r="I35" s="3">
        <v>26.3</v>
      </c>
      <c r="J35" s="3">
        <f>I35*1000</f>
        <v>26300</v>
      </c>
      <c r="K35" s="3">
        <v>2.48</v>
      </c>
      <c r="L35" s="4">
        <v>3817023.5</v>
      </c>
      <c r="M35" s="4">
        <v>3215040.0004026401</v>
      </c>
      <c r="N35" s="4">
        <v>7707290.8994237697</v>
      </c>
      <c r="O35" s="4">
        <v>4207659.62052486</v>
      </c>
      <c r="P35" s="4">
        <v>4238115.4672033601</v>
      </c>
      <c r="Q35" s="4">
        <v>5236068.9716777699</v>
      </c>
      <c r="R35" s="7">
        <f>AVERAGE(L35:Q35)</f>
        <v>4736866.4098720672</v>
      </c>
    </row>
    <row r="36" spans="2:18" x14ac:dyDescent="0.25">
      <c r="B36" s="3" t="s">
        <v>23</v>
      </c>
      <c r="C36" s="3" t="s">
        <v>24</v>
      </c>
      <c r="D36" s="3">
        <v>1</v>
      </c>
      <c r="E36" s="3">
        <v>1</v>
      </c>
      <c r="F36" s="3">
        <v>9</v>
      </c>
      <c r="G36" s="3">
        <v>1</v>
      </c>
      <c r="H36" s="3">
        <v>995</v>
      </c>
      <c r="I36" s="3">
        <v>108.4</v>
      </c>
      <c r="J36" s="3">
        <f>I36*1000</f>
        <v>108400</v>
      </c>
      <c r="K36" s="3">
        <v>17.7</v>
      </c>
      <c r="L36" s="4">
        <v>3385452</v>
      </c>
      <c r="M36" s="4">
        <v>3163093.4116320601</v>
      </c>
      <c r="N36" s="4">
        <v>3673535.1590511999</v>
      </c>
      <c r="O36" s="4">
        <v>3882364.5149050499</v>
      </c>
      <c r="P36" s="4">
        <v>3945833.9825432999</v>
      </c>
      <c r="Q36" s="4">
        <v>3974718.8587078</v>
      </c>
      <c r="R36" s="7">
        <f>AVERAGE(L36:Q36)</f>
        <v>3670832.9878065684</v>
      </c>
    </row>
    <row r="37" spans="2:18" x14ac:dyDescent="0.25">
      <c r="B37" s="3" t="s">
        <v>65</v>
      </c>
      <c r="C37" s="3" t="s">
        <v>66</v>
      </c>
      <c r="D37" s="3">
        <v>3</v>
      </c>
      <c r="E37" s="3">
        <v>1</v>
      </c>
      <c r="F37" s="3">
        <v>2</v>
      </c>
      <c r="G37" s="3">
        <v>1</v>
      </c>
      <c r="H37" s="3">
        <v>885</v>
      </c>
      <c r="I37" s="3">
        <v>100.6</v>
      </c>
      <c r="J37" s="3">
        <f>I37*1000</f>
        <v>100600</v>
      </c>
      <c r="K37" s="3">
        <v>4.9000000000000004</v>
      </c>
      <c r="L37" s="4">
        <v>2369927.75</v>
      </c>
      <c r="M37" s="4">
        <v>2435599.2445886601</v>
      </c>
      <c r="N37" s="4">
        <v>2295763.07360117</v>
      </c>
      <c r="O37" s="4">
        <v>2177714.70169021</v>
      </c>
      <c r="P37" s="4">
        <v>2066086.3338488799</v>
      </c>
      <c r="Q37" s="4">
        <v>1523308.38733928</v>
      </c>
      <c r="R37" s="7">
        <f>AVERAGE(L37:Q37)</f>
        <v>2144733.2485113665</v>
      </c>
    </row>
    <row r="38" spans="2:18" x14ac:dyDescent="0.25">
      <c r="B38" s="3" t="s">
        <v>29</v>
      </c>
      <c r="C38" s="3" t="s">
        <v>30</v>
      </c>
      <c r="D38" s="3">
        <v>5</v>
      </c>
      <c r="E38" s="3">
        <v>2</v>
      </c>
      <c r="F38" s="3">
        <v>7</v>
      </c>
      <c r="G38" s="3">
        <v>1</v>
      </c>
      <c r="H38" s="3">
        <v>305</v>
      </c>
      <c r="I38" s="3">
        <v>33.799999999999997</v>
      </c>
      <c r="J38" s="3">
        <f>I38*1000</f>
        <v>33800</v>
      </c>
      <c r="K38" s="3">
        <v>14.9</v>
      </c>
      <c r="L38" s="4">
        <v>1113230.5625</v>
      </c>
      <c r="M38" s="4">
        <v>974777.05951056303</v>
      </c>
      <c r="N38" s="4">
        <v>1163202.94143091</v>
      </c>
      <c r="O38" s="4">
        <v>958874.02627049899</v>
      </c>
      <c r="P38" s="4">
        <v>1027133.13243753</v>
      </c>
      <c r="Q38" s="4">
        <v>1164472.1374107399</v>
      </c>
      <c r="R38" s="7">
        <f>AVERAGE(L38:Q38)</f>
        <v>1066948.3099267071</v>
      </c>
    </row>
    <row r="39" spans="2:18" x14ac:dyDescent="0.25">
      <c r="B39" s="3" t="s">
        <v>43</v>
      </c>
      <c r="C39" s="3" t="s">
        <v>44</v>
      </c>
      <c r="D39" s="3">
        <v>6</v>
      </c>
      <c r="E39" s="3">
        <v>2</v>
      </c>
      <c r="F39" s="3">
        <v>4</v>
      </c>
      <c r="G39" s="3">
        <v>1</v>
      </c>
      <c r="H39" s="3">
        <v>234</v>
      </c>
      <c r="I39" s="3">
        <v>26.1</v>
      </c>
      <c r="J39" s="3">
        <f>I39*1000</f>
        <v>26100</v>
      </c>
      <c r="K39" s="3">
        <v>8.23</v>
      </c>
      <c r="L39" s="4">
        <v>757268.0625</v>
      </c>
      <c r="M39" s="4">
        <v>577181.19112652901</v>
      </c>
      <c r="N39" s="4">
        <v>696594.16394793498</v>
      </c>
      <c r="O39" s="4">
        <v>803882.10594007804</v>
      </c>
      <c r="P39" s="4">
        <v>759301.08810046199</v>
      </c>
      <c r="Q39" s="4">
        <v>906165.93904630898</v>
      </c>
      <c r="R39" s="7">
        <f>AVERAGE(L39:Q39)</f>
        <v>750065.42511021893</v>
      </c>
    </row>
    <row r="40" spans="2:18" x14ac:dyDescent="0.25">
      <c r="B40" s="3" t="s">
        <v>39</v>
      </c>
      <c r="C40" s="3" t="s">
        <v>40</v>
      </c>
      <c r="D40" s="3">
        <v>28</v>
      </c>
      <c r="E40" s="3">
        <v>1</v>
      </c>
      <c r="F40" s="3">
        <v>3</v>
      </c>
      <c r="G40" s="3">
        <v>1</v>
      </c>
      <c r="H40" s="3">
        <v>116</v>
      </c>
      <c r="I40" s="3">
        <v>13.3</v>
      </c>
      <c r="J40" s="3">
        <f>I40*1000</f>
        <v>13300</v>
      </c>
      <c r="K40" s="3">
        <v>10.08</v>
      </c>
      <c r="L40" s="4">
        <v>7486245</v>
      </c>
      <c r="M40" s="4">
        <v>7112055.3158224998</v>
      </c>
      <c r="N40" s="4">
        <v>5431908.1039902801</v>
      </c>
      <c r="O40" s="4">
        <v>8621048.9168178607</v>
      </c>
      <c r="P40" s="4">
        <v>8501238.2870367505</v>
      </c>
      <c r="Q40" s="4">
        <v>5112293.1889182599</v>
      </c>
      <c r="R40" s="7">
        <f>AVERAGE(L40:Q40)</f>
        <v>7044131.4687642753</v>
      </c>
    </row>
    <row r="41" spans="2:18" x14ac:dyDescent="0.25">
      <c r="B41" s="3" t="s">
        <v>81</v>
      </c>
      <c r="C41" s="3" t="s">
        <v>82</v>
      </c>
      <c r="D41" s="3">
        <v>34</v>
      </c>
      <c r="E41" s="3">
        <v>1</v>
      </c>
      <c r="F41" s="3">
        <v>1</v>
      </c>
      <c r="G41" s="3">
        <v>1</v>
      </c>
      <c r="H41" s="3">
        <v>98</v>
      </c>
      <c r="I41" s="3">
        <v>11.3</v>
      </c>
      <c r="J41" s="3">
        <f>I41*1000</f>
        <v>11300</v>
      </c>
      <c r="K41" s="3">
        <v>3.16</v>
      </c>
      <c r="L41" s="4">
        <v>80411264</v>
      </c>
      <c r="M41" s="4">
        <v>59858208.104773097</v>
      </c>
      <c r="N41" s="4">
        <v>35289347.509162903</v>
      </c>
      <c r="O41" s="4">
        <v>59694694.932434902</v>
      </c>
      <c r="P41" s="4">
        <v>41684425.479626402</v>
      </c>
      <c r="Q41" s="4">
        <v>17541608.139733601</v>
      </c>
      <c r="R41" s="7">
        <f>AVERAGE(L41:Q41)</f>
        <v>49079924.694288492</v>
      </c>
    </row>
    <row r="42" spans="2:18" x14ac:dyDescent="0.25">
      <c r="B42" s="3" t="s">
        <v>97</v>
      </c>
      <c r="C42" s="3" t="s">
        <v>98</v>
      </c>
      <c r="D42" s="3">
        <v>3</v>
      </c>
      <c r="E42" s="3">
        <v>1</v>
      </c>
      <c r="F42" s="3">
        <v>1</v>
      </c>
      <c r="G42" s="3">
        <v>1</v>
      </c>
      <c r="H42" s="3">
        <v>520</v>
      </c>
      <c r="I42" s="3">
        <v>59.1</v>
      </c>
      <c r="J42" s="3">
        <f>I42*1000</f>
        <v>59100</v>
      </c>
      <c r="K42" s="3">
        <v>2.52</v>
      </c>
      <c r="L42" s="4">
        <v>6469345</v>
      </c>
      <c r="M42" s="4">
        <v>8030453.2491573803</v>
      </c>
      <c r="N42" s="4">
        <v>8442675.1434869803</v>
      </c>
      <c r="O42" s="4">
        <v>7668737.6671476001</v>
      </c>
      <c r="P42" s="4">
        <v>8078301.21467904</v>
      </c>
      <c r="Q42" s="4">
        <v>9982028.1829600092</v>
      </c>
      <c r="R42" s="7">
        <f>AVERAGE(L42:Q42)</f>
        <v>8111923.4095718348</v>
      </c>
    </row>
    <row r="43" spans="2:18" x14ac:dyDescent="0.25">
      <c r="B43" s="3" t="s">
        <v>27</v>
      </c>
      <c r="C43" s="3" t="s">
        <v>28</v>
      </c>
      <c r="D43" s="3">
        <v>18</v>
      </c>
      <c r="E43" s="3">
        <v>1</v>
      </c>
      <c r="F43" s="3">
        <v>5</v>
      </c>
      <c r="G43" s="3">
        <v>1</v>
      </c>
      <c r="H43" s="3">
        <v>170</v>
      </c>
      <c r="I43" s="3">
        <v>18.7</v>
      </c>
      <c r="J43" s="3">
        <f>I43*1000</f>
        <v>18700</v>
      </c>
      <c r="K43" s="3">
        <v>15.46</v>
      </c>
      <c r="L43" s="4">
        <v>7486245</v>
      </c>
      <c r="M43" s="4">
        <v>7112055.3158224998</v>
      </c>
      <c r="N43" s="4">
        <v>5431908.1039902801</v>
      </c>
      <c r="O43" s="4">
        <v>8621048.9168178607</v>
      </c>
      <c r="P43" s="4">
        <v>8501238.2870367505</v>
      </c>
      <c r="Q43" s="4">
        <v>5112293.1889182599</v>
      </c>
      <c r="R43" s="7">
        <f>AVERAGE(L43:Q43)</f>
        <v>7044131.4687642753</v>
      </c>
    </row>
    <row r="44" spans="2:18" x14ac:dyDescent="0.25">
      <c r="B44" s="3" t="s">
        <v>79</v>
      </c>
      <c r="C44" s="3" t="s">
        <v>80</v>
      </c>
      <c r="D44" s="3">
        <v>14</v>
      </c>
      <c r="E44" s="3">
        <v>1</v>
      </c>
      <c r="F44" s="3">
        <v>1</v>
      </c>
      <c r="G44" s="3">
        <v>1</v>
      </c>
      <c r="H44" s="3">
        <v>182</v>
      </c>
      <c r="I44" s="3">
        <v>20</v>
      </c>
      <c r="J44" s="3">
        <f>I44*1000</f>
        <v>20000</v>
      </c>
      <c r="K44" s="3">
        <v>3.18</v>
      </c>
      <c r="L44" s="4">
        <v>6698224</v>
      </c>
      <c r="M44" s="4">
        <v>6056767.5986484597</v>
      </c>
      <c r="N44" s="4">
        <v>3712521.9826563802</v>
      </c>
      <c r="O44" s="4">
        <v>5435038.17484615</v>
      </c>
      <c r="P44" s="4">
        <v>5818609.9571545897</v>
      </c>
      <c r="Q44" s="4">
        <v>3103935.1755559999</v>
      </c>
      <c r="R44" s="7">
        <f>AVERAGE(L44:Q44)</f>
        <v>5137516.1481435969</v>
      </c>
    </row>
    <row r="45" spans="2:18" x14ac:dyDescent="0.25">
      <c r="B45" s="3" t="s">
        <v>67</v>
      </c>
      <c r="C45" s="3" t="s">
        <v>68</v>
      </c>
      <c r="D45" s="3">
        <v>1</v>
      </c>
      <c r="E45" s="3">
        <v>1</v>
      </c>
      <c r="F45" s="3">
        <v>2</v>
      </c>
      <c r="G45" s="3">
        <v>1</v>
      </c>
      <c r="H45" s="3">
        <v>1045</v>
      </c>
      <c r="I45" s="3">
        <v>111.9</v>
      </c>
      <c r="J45" s="3">
        <f>I45*1000</f>
        <v>111900</v>
      </c>
      <c r="K45" s="3">
        <v>4.78</v>
      </c>
      <c r="L45" s="4">
        <v>26371208</v>
      </c>
      <c r="M45" s="4">
        <v>25318474.054272499</v>
      </c>
      <c r="N45" s="4">
        <v>20775616.326809201</v>
      </c>
      <c r="O45" s="4">
        <v>26137859.822486699</v>
      </c>
      <c r="P45" s="4">
        <v>27173008.0582719</v>
      </c>
      <c r="Q45" s="4">
        <v>23179906.678048499</v>
      </c>
      <c r="R45" s="7">
        <f>AVERAGE(L45:Q45)</f>
        <v>24826012.156648133</v>
      </c>
    </row>
    <row r="46" spans="2:18" x14ac:dyDescent="0.25">
      <c r="B46" s="3" t="s">
        <v>47</v>
      </c>
      <c r="C46" s="3" t="s">
        <v>48</v>
      </c>
      <c r="D46" s="3">
        <v>2</v>
      </c>
      <c r="E46" s="3">
        <v>1</v>
      </c>
      <c r="F46" s="3">
        <v>3</v>
      </c>
      <c r="G46" s="3">
        <v>1</v>
      </c>
      <c r="H46" s="3">
        <v>1496</v>
      </c>
      <c r="I46" s="3">
        <v>168.5</v>
      </c>
      <c r="J46" s="3">
        <f>I46*1000</f>
        <v>168500</v>
      </c>
      <c r="K46" s="3">
        <v>7.22</v>
      </c>
      <c r="L46" s="4">
        <v>122232272</v>
      </c>
      <c r="M46" s="4">
        <v>111247958.420588</v>
      </c>
      <c r="N46" s="4">
        <v>117283769.930124</v>
      </c>
      <c r="O46" s="4">
        <v>145066041.08949399</v>
      </c>
      <c r="P46" s="4">
        <v>135270728.59672701</v>
      </c>
      <c r="Q46" s="4">
        <v>151433470.22029299</v>
      </c>
      <c r="R46" s="7">
        <f>AVERAGE(L46:Q46)</f>
        <v>130422373.37620433</v>
      </c>
    </row>
    <row r="47" spans="2:18" x14ac:dyDescent="0.25">
      <c r="B47" s="3" t="s">
        <v>57</v>
      </c>
      <c r="C47" s="3" t="s">
        <v>58</v>
      </c>
      <c r="D47" s="3">
        <v>4</v>
      </c>
      <c r="E47" s="3">
        <v>1</v>
      </c>
      <c r="F47" s="3">
        <v>4</v>
      </c>
      <c r="G47" s="3">
        <v>1</v>
      </c>
      <c r="H47" s="3">
        <v>986</v>
      </c>
      <c r="I47" s="3">
        <v>112.9</v>
      </c>
      <c r="J47" s="3">
        <f>I47*1000</f>
        <v>112900</v>
      </c>
      <c r="K47" s="3">
        <v>6.03</v>
      </c>
      <c r="L47" s="4">
        <v>4017500.25</v>
      </c>
      <c r="M47" s="4">
        <v>2348853.2557996502</v>
      </c>
      <c r="N47" s="4">
        <v>2761571.2982684001</v>
      </c>
      <c r="O47" s="4">
        <v>3117973.1013822998</v>
      </c>
      <c r="P47" s="4">
        <v>3626557.38780245</v>
      </c>
      <c r="Q47" s="4">
        <v>2743726.24855942</v>
      </c>
      <c r="R47" s="7">
        <f>AVERAGE(L47:Q47)</f>
        <v>3102696.9236353706</v>
      </c>
    </row>
    <row r="48" spans="2:18" x14ac:dyDescent="0.25">
      <c r="B48" s="3" t="s">
        <v>121</v>
      </c>
      <c r="C48" s="3" t="s">
        <v>122</v>
      </c>
      <c r="D48" s="3">
        <v>2</v>
      </c>
      <c r="E48" s="3">
        <v>1</v>
      </c>
      <c r="F48" s="3">
        <v>1</v>
      </c>
      <c r="G48" s="3">
        <v>1</v>
      </c>
      <c r="H48" s="3">
        <v>444</v>
      </c>
      <c r="I48" s="3">
        <v>50.5</v>
      </c>
      <c r="J48" s="3">
        <f>I48*1000</f>
        <v>50500</v>
      </c>
      <c r="K48" s="3">
        <v>1.9</v>
      </c>
      <c r="L48" s="4">
        <v>4771592</v>
      </c>
      <c r="M48" s="4">
        <v>4460135.3912929399</v>
      </c>
      <c r="N48" s="4">
        <v>4879051.1013114704</v>
      </c>
      <c r="O48" s="4">
        <v>4739392.5833085002</v>
      </c>
      <c r="P48" s="4">
        <v>5601697.50392948</v>
      </c>
      <c r="Q48" s="4">
        <v>5083809.0694070105</v>
      </c>
      <c r="R48" s="7">
        <f>AVERAGE(L48:Q48)</f>
        <v>4922612.9415415674</v>
      </c>
    </row>
    <row r="49" spans="2:18" x14ac:dyDescent="0.25">
      <c r="B49" s="3" t="s">
        <v>25</v>
      </c>
      <c r="C49" s="3" t="s">
        <v>26</v>
      </c>
      <c r="D49" s="3">
        <v>1</v>
      </c>
      <c r="E49" s="3">
        <v>1</v>
      </c>
      <c r="F49" s="3">
        <v>7</v>
      </c>
      <c r="G49" s="3">
        <v>1</v>
      </c>
      <c r="H49" s="3">
        <v>866</v>
      </c>
      <c r="I49" s="3">
        <v>96</v>
      </c>
      <c r="J49" s="3">
        <f>I49*1000</f>
        <v>96000</v>
      </c>
      <c r="K49" s="3">
        <v>16.62</v>
      </c>
      <c r="L49" s="4">
        <v>573848.8125</v>
      </c>
      <c r="M49" s="4">
        <v>474329.03122538998</v>
      </c>
      <c r="N49" s="4">
        <v>296511.80092762399</v>
      </c>
      <c r="O49" s="4">
        <v>803415.61450769205</v>
      </c>
      <c r="P49" s="4">
        <v>560838.92944388895</v>
      </c>
      <c r="Q49" s="4">
        <v>580076.36418363196</v>
      </c>
      <c r="R49" s="7">
        <f>AVERAGE(L49:Q49)</f>
        <v>548170.09213137114</v>
      </c>
    </row>
    <row r="50" spans="2:18" x14ac:dyDescent="0.25">
      <c r="B50" s="3" t="s">
        <v>53</v>
      </c>
      <c r="C50" s="3" t="s">
        <v>54</v>
      </c>
      <c r="D50" s="3">
        <v>6</v>
      </c>
      <c r="E50" s="3">
        <v>1</v>
      </c>
      <c r="F50" s="3">
        <v>3</v>
      </c>
      <c r="G50" s="3">
        <v>1</v>
      </c>
      <c r="H50" s="3">
        <v>139</v>
      </c>
      <c r="I50" s="3">
        <v>14.7</v>
      </c>
      <c r="J50" s="3">
        <f>I50*1000</f>
        <v>14700</v>
      </c>
      <c r="K50" s="3">
        <v>6.41</v>
      </c>
      <c r="L50" s="4">
        <v>321616.09375</v>
      </c>
      <c r="M50" s="4">
        <v>288546.93356624502</v>
      </c>
      <c r="N50" s="4">
        <v>312570.70450539002</v>
      </c>
      <c r="O50" s="4">
        <v>317596.11654385802</v>
      </c>
      <c r="P50" s="4">
        <v>318235.08213596197</v>
      </c>
      <c r="Q50" s="4">
        <v>300455.193014641</v>
      </c>
      <c r="R50" s="7">
        <f>AVERAGE(L50:Q50)</f>
        <v>309836.68725268269</v>
      </c>
    </row>
    <row r="51" spans="2:18" x14ac:dyDescent="0.25">
      <c r="B51" s="3" t="s">
        <v>89</v>
      </c>
      <c r="C51" s="3" t="s">
        <v>90</v>
      </c>
      <c r="D51" s="3">
        <v>29</v>
      </c>
      <c r="E51" s="3">
        <v>1</v>
      </c>
      <c r="F51" s="3">
        <v>1</v>
      </c>
      <c r="G51" s="3">
        <v>1</v>
      </c>
      <c r="H51" s="3">
        <v>129</v>
      </c>
      <c r="I51" s="3">
        <v>15.2</v>
      </c>
      <c r="J51" s="3">
        <f>I51*1000</f>
        <v>15200</v>
      </c>
      <c r="K51" s="3">
        <v>2.73</v>
      </c>
      <c r="L51" s="4">
        <v>3175189.5</v>
      </c>
      <c r="M51" s="4">
        <v>5265750.66961262</v>
      </c>
      <c r="N51" s="4">
        <v>4509100.3485950399</v>
      </c>
      <c r="O51" s="4">
        <v>4475537.5357685797</v>
      </c>
      <c r="P51" s="4">
        <v>5385400.0684162499</v>
      </c>
      <c r="Q51" s="4">
        <v>3901446.7081730799</v>
      </c>
      <c r="R51" s="7">
        <f>AVERAGE(L51:Q51)</f>
        <v>4452070.8050942617</v>
      </c>
    </row>
    <row r="52" spans="2:18" x14ac:dyDescent="0.25">
      <c r="B52" s="3" t="s">
        <v>75</v>
      </c>
      <c r="C52" s="3" t="s">
        <v>76</v>
      </c>
      <c r="D52" s="3">
        <v>2</v>
      </c>
      <c r="E52" s="3">
        <v>1</v>
      </c>
      <c r="F52" s="3">
        <v>2</v>
      </c>
      <c r="G52" s="3">
        <v>1</v>
      </c>
      <c r="H52" s="3">
        <v>439</v>
      </c>
      <c r="I52" s="3">
        <v>49.2</v>
      </c>
      <c r="J52" s="3">
        <f>I52*1000</f>
        <v>49200</v>
      </c>
      <c r="K52" s="3">
        <v>3.95</v>
      </c>
      <c r="L52" s="4">
        <v>463542.125</v>
      </c>
      <c r="M52" s="4">
        <v>148642.01289507499</v>
      </c>
      <c r="N52" s="4">
        <v>116554.67933596201</v>
      </c>
      <c r="O52" s="4">
        <v>258485.215983117</v>
      </c>
      <c r="P52" s="4">
        <v>162261.71256535299</v>
      </c>
      <c r="Q52" s="4">
        <v>140928.638999816</v>
      </c>
      <c r="R52" s="7">
        <f>AVERAGE(L52:Q52)</f>
        <v>215069.06412988718</v>
      </c>
    </row>
    <row r="53" spans="2:18" x14ac:dyDescent="0.25">
      <c r="B53" s="3" t="s">
        <v>83</v>
      </c>
      <c r="C53" s="3" t="s">
        <v>84</v>
      </c>
      <c r="D53" s="3">
        <v>4</v>
      </c>
      <c r="E53" s="3">
        <v>1</v>
      </c>
      <c r="F53" s="3">
        <v>1</v>
      </c>
      <c r="G53" s="3">
        <v>1</v>
      </c>
      <c r="H53" s="3">
        <v>536</v>
      </c>
      <c r="I53" s="3">
        <v>59.8</v>
      </c>
      <c r="J53" s="3">
        <f>I53*1000</f>
        <v>59800</v>
      </c>
      <c r="K53" s="3">
        <v>2.96</v>
      </c>
      <c r="L53" s="4">
        <v>6493126</v>
      </c>
      <c r="M53" s="4">
        <v>5191132.2791634602</v>
      </c>
      <c r="N53" s="4">
        <v>4325629.3552904399</v>
      </c>
      <c r="O53" s="4">
        <v>5317556.7000273904</v>
      </c>
      <c r="P53" s="4">
        <v>4222696.7711070897</v>
      </c>
      <c r="Q53" s="4">
        <v>3938895.5970808901</v>
      </c>
      <c r="R53" s="7">
        <f>AVERAGE(L53:Q53)</f>
        <v>4914839.4504448781</v>
      </c>
    </row>
    <row r="54" spans="2:18" x14ac:dyDescent="0.25">
      <c r="B54" s="3" t="s">
        <v>111</v>
      </c>
      <c r="C54" s="3" t="s">
        <v>112</v>
      </c>
      <c r="D54" s="3">
        <v>1</v>
      </c>
      <c r="E54" s="3">
        <v>1</v>
      </c>
      <c r="F54" s="3">
        <v>1</v>
      </c>
      <c r="G54" s="3">
        <v>1</v>
      </c>
      <c r="H54" s="3">
        <v>630</v>
      </c>
      <c r="I54" s="3">
        <v>71.900000000000006</v>
      </c>
      <c r="J54" s="3">
        <f>I54*1000</f>
        <v>71900</v>
      </c>
      <c r="K54" s="3">
        <v>1.99</v>
      </c>
      <c r="L54" s="4">
        <v>1199657.75</v>
      </c>
      <c r="M54" s="4">
        <v>1399989.5352064101</v>
      </c>
      <c r="N54" s="4">
        <v>1809401.8579965499</v>
      </c>
      <c r="O54" s="4">
        <v>1686478.7868904001</v>
      </c>
      <c r="P54" s="4">
        <v>2033764.75363603</v>
      </c>
      <c r="Q54" s="4">
        <v>1985543.59498794</v>
      </c>
      <c r="R54" s="7">
        <f>AVERAGE(L54:Q54)</f>
        <v>1685806.0464528885</v>
      </c>
    </row>
    <row r="55" spans="2:18" x14ac:dyDescent="0.25">
      <c r="B55" s="3" t="s">
        <v>93</v>
      </c>
      <c r="C55" s="3" t="s">
        <v>94</v>
      </c>
      <c r="D55" s="3">
        <v>7</v>
      </c>
      <c r="E55" s="3">
        <v>1</v>
      </c>
      <c r="F55" s="3">
        <v>1</v>
      </c>
      <c r="G55" s="3">
        <v>1</v>
      </c>
      <c r="H55" s="3">
        <v>451</v>
      </c>
      <c r="I55" s="3">
        <v>49</v>
      </c>
      <c r="J55" s="3">
        <f>I55*1000</f>
        <v>49000</v>
      </c>
      <c r="K55" s="3">
        <v>2.57</v>
      </c>
      <c r="L55" s="4">
        <v>2369927.75</v>
      </c>
      <c r="M55" s="4">
        <v>2435599.2445886601</v>
      </c>
      <c r="N55" s="4">
        <v>2295763.07360117</v>
      </c>
      <c r="O55" s="4">
        <v>2177714.70169021</v>
      </c>
      <c r="P55" s="4">
        <v>2066086.3338488799</v>
      </c>
      <c r="Q55" s="4">
        <v>1523308.38733928</v>
      </c>
      <c r="R55" s="7">
        <f>AVERAGE(L55:Q55)</f>
        <v>2144733.2485113665</v>
      </c>
    </row>
    <row r="56" spans="2:18" x14ac:dyDescent="0.25">
      <c r="B56" s="3" t="s">
        <v>77</v>
      </c>
      <c r="C56" s="3" t="s">
        <v>78</v>
      </c>
      <c r="D56" s="3">
        <v>2</v>
      </c>
      <c r="E56" s="3">
        <v>1</v>
      </c>
      <c r="F56" s="3">
        <v>2</v>
      </c>
      <c r="G56" s="3">
        <v>1</v>
      </c>
      <c r="H56" s="3">
        <v>804</v>
      </c>
      <c r="I56" s="3">
        <v>90.7</v>
      </c>
      <c r="J56" s="3">
        <f>I56*1000</f>
        <v>90700</v>
      </c>
      <c r="K56" s="3">
        <v>3.95</v>
      </c>
      <c r="L56" s="4">
        <v>6408502.5</v>
      </c>
      <c r="M56" s="4">
        <v>4423202.8230280299</v>
      </c>
      <c r="N56" s="4">
        <v>2882784.4783539502</v>
      </c>
      <c r="O56" s="4">
        <v>5027503.7661312995</v>
      </c>
      <c r="P56" s="4">
        <v>4381465.1088752998</v>
      </c>
      <c r="Q56" s="4">
        <v>2497710.2488312898</v>
      </c>
      <c r="R56" s="7">
        <f>AVERAGE(L56:Q56)</f>
        <v>4270194.8208699785</v>
      </c>
    </row>
  </sheetData>
  <autoFilter ref="A2:R56" xr:uid="{00000000-0001-0000-0000-000000000000}">
    <sortState xmlns:xlrd2="http://schemas.microsoft.com/office/spreadsheetml/2017/richdata2" ref="A3:R56">
      <sortCondition sortBy="fontColor" ref="A2:A56" dxfId="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20220425_HCPs_Pertuzumab.pdResult using Thermo Proteome Discoverer 2.5.0.400</dc:description>
  <cp:lastModifiedBy>Lisa</cp:lastModifiedBy>
  <dcterms:modified xsi:type="dcterms:W3CDTF">2022-04-26T08:37:41Z</dcterms:modified>
</cp:coreProperties>
</file>