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esktop\Colin HCPs\20220426_NewPD Search\Originals - Modified\"/>
    </mc:Choice>
  </mc:AlternateContent>
  <xr:revisionPtr revIDLastSave="0" documentId="13_ncr:1_{166AA621-E92F-4EAF-9071-09588D54C2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teins" sheetId="1" r:id="rId1"/>
  </sheets>
  <definedNames>
    <definedName name="_xlnm._FilterDatabase" localSheetId="0" hidden="1">Proteins!$A$2:$R$65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U5" i="1"/>
  <c r="V5" i="1"/>
  <c r="W5" i="1" s="1"/>
  <c r="X5" i="1" s="1"/>
  <c r="Y5" i="1" s="1"/>
  <c r="T6" i="1"/>
  <c r="U6" i="1"/>
  <c r="V6" i="1"/>
  <c r="W6" i="1"/>
  <c r="X6" i="1"/>
  <c r="Y6" i="1" s="1"/>
  <c r="T7" i="1"/>
  <c r="U7" i="1" s="1"/>
  <c r="V7" i="1" s="1"/>
  <c r="W7" i="1" s="1"/>
  <c r="X7" i="1" s="1"/>
  <c r="Y7" i="1" s="1"/>
  <c r="T8" i="1"/>
  <c r="U8" i="1" s="1"/>
  <c r="V8" i="1" s="1"/>
  <c r="W8" i="1" s="1"/>
  <c r="X8" i="1" s="1"/>
  <c r="Y8" i="1" s="1"/>
  <c r="T9" i="1"/>
  <c r="U9" i="1"/>
  <c r="V9" i="1"/>
  <c r="W9" i="1" s="1"/>
  <c r="X9" i="1" s="1"/>
  <c r="Y9" i="1" s="1"/>
  <c r="T10" i="1"/>
  <c r="U10" i="1"/>
  <c r="V10" i="1"/>
  <c r="W10" i="1"/>
  <c r="X10" i="1"/>
  <c r="Y10" i="1" s="1"/>
  <c r="T11" i="1"/>
  <c r="U11" i="1" s="1"/>
  <c r="V11" i="1" s="1"/>
  <c r="W11" i="1" s="1"/>
  <c r="X11" i="1" s="1"/>
  <c r="Y11" i="1" s="1"/>
  <c r="T4" i="1"/>
  <c r="V4" i="1"/>
  <c r="Y4" i="1"/>
  <c r="U4" i="1"/>
  <c r="W4" i="1" s="1"/>
  <c r="X4" i="1" s="1"/>
  <c r="U3" i="1"/>
  <c r="V3" i="1" s="1"/>
  <c r="W3" i="1" s="1"/>
  <c r="X3" i="1" s="1"/>
  <c r="Y3" i="1" s="1"/>
  <c r="R5" i="1"/>
  <c r="R10" i="1"/>
  <c r="R11" i="1"/>
  <c r="R6" i="1"/>
  <c r="R9" i="1"/>
  <c r="R8" i="1"/>
  <c r="R19" i="1"/>
  <c r="R58" i="1"/>
  <c r="R35" i="1"/>
  <c r="R63" i="1"/>
  <c r="R51" i="1"/>
  <c r="R43" i="1"/>
  <c r="R53" i="1"/>
  <c r="R41" i="1"/>
  <c r="R15" i="1"/>
  <c r="R54" i="1"/>
  <c r="R30" i="1"/>
  <c r="R57" i="1"/>
  <c r="R60" i="1"/>
  <c r="R39" i="1"/>
  <c r="R20" i="1"/>
  <c r="R22" i="1"/>
  <c r="R26" i="1"/>
  <c r="R3" i="1"/>
  <c r="R14" i="1"/>
  <c r="R37" i="1"/>
  <c r="R29" i="1"/>
  <c r="R52" i="1"/>
  <c r="R34" i="1"/>
  <c r="R48" i="1"/>
  <c r="R28" i="1"/>
  <c r="R49" i="1"/>
  <c r="R64" i="1"/>
  <c r="R33" i="1"/>
  <c r="R50" i="1"/>
  <c r="R12" i="1"/>
  <c r="R56" i="1"/>
  <c r="R61" i="1"/>
  <c r="R36" i="1"/>
  <c r="R18" i="1"/>
  <c r="R23" i="1"/>
  <c r="R31" i="1"/>
  <c r="R4" i="1"/>
  <c r="R47" i="1"/>
  <c r="R62" i="1"/>
  <c r="R24" i="1"/>
  <c r="R21" i="1"/>
  <c r="R46" i="1"/>
  <c r="R25" i="1"/>
  <c r="R44" i="1"/>
  <c r="R13" i="1"/>
  <c r="R16" i="1"/>
  <c r="R40" i="1"/>
  <c r="R38" i="1"/>
  <c r="R17" i="1"/>
  <c r="R59" i="1"/>
  <c r="R55" i="1"/>
  <c r="R42" i="1"/>
  <c r="R65" i="1"/>
  <c r="R45" i="1"/>
  <c r="R27" i="1"/>
  <c r="R32" i="1"/>
  <c r="R7" i="1"/>
  <c r="J5" i="1"/>
  <c r="J10" i="1"/>
  <c r="J11" i="1"/>
  <c r="J6" i="1"/>
  <c r="J9" i="1"/>
  <c r="J8" i="1"/>
  <c r="J19" i="1"/>
  <c r="J58" i="1"/>
  <c r="J35" i="1"/>
  <c r="J63" i="1"/>
  <c r="J51" i="1"/>
  <c r="J43" i="1"/>
  <c r="J53" i="1"/>
  <c r="J41" i="1"/>
  <c r="J15" i="1"/>
  <c r="J54" i="1"/>
  <c r="J30" i="1"/>
  <c r="J57" i="1"/>
  <c r="J60" i="1"/>
  <c r="J39" i="1"/>
  <c r="J20" i="1"/>
  <c r="J22" i="1"/>
  <c r="J26" i="1"/>
  <c r="J3" i="1"/>
  <c r="J14" i="1"/>
  <c r="J37" i="1"/>
  <c r="J29" i="1"/>
  <c r="J52" i="1"/>
  <c r="J34" i="1"/>
  <c r="J48" i="1"/>
  <c r="J28" i="1"/>
  <c r="J49" i="1"/>
  <c r="J64" i="1"/>
  <c r="J33" i="1"/>
  <c r="J50" i="1"/>
  <c r="J12" i="1"/>
  <c r="J56" i="1"/>
  <c r="J61" i="1"/>
  <c r="J36" i="1"/>
  <c r="J18" i="1"/>
  <c r="J23" i="1"/>
  <c r="J31" i="1"/>
  <c r="J4" i="1"/>
  <c r="J47" i="1"/>
  <c r="J62" i="1"/>
  <c r="J24" i="1"/>
  <c r="J21" i="1"/>
  <c r="J46" i="1"/>
  <c r="J25" i="1"/>
  <c r="J44" i="1"/>
  <c r="J13" i="1"/>
  <c r="J16" i="1"/>
  <c r="J40" i="1"/>
  <c r="J38" i="1"/>
  <c r="J17" i="1"/>
  <c r="J59" i="1"/>
  <c r="J55" i="1"/>
  <c r="J42" i="1"/>
  <c r="J65" i="1"/>
  <c r="J45" i="1"/>
  <c r="J27" i="1"/>
  <c r="J32" i="1"/>
  <c r="J7" i="1"/>
</calcChain>
</file>

<file path=xl/sharedStrings.xml><?xml version="1.0" encoding="utf-8"?>
<sst xmlns="http://schemas.openxmlformats.org/spreadsheetml/2006/main" count="164" uniqueCount="158">
  <si>
    <t>Accession</t>
  </si>
  <si>
    <t>Description</t>
  </si>
  <si>
    <t>Coverage [%]</t>
  </si>
  <si>
    <t># Peptides</t>
  </si>
  <si>
    <t># PSMs</t>
  </si>
  <si>
    <t># Unique Peptides</t>
  </si>
  <si>
    <t># AAs</t>
  </si>
  <si>
    <t>MW [kDa]</t>
  </si>
  <si>
    <t>Score Sequest HT: Sequest HT</t>
  </si>
  <si>
    <t>Abundances (Normalized): F31: Sample</t>
  </si>
  <si>
    <t>Abundances (Normalized): F32: Sample</t>
  </si>
  <si>
    <t>Abundances (Normalized): F33: Sample</t>
  </si>
  <si>
    <t>Abundances (Normalized): F34: Sample</t>
  </si>
  <si>
    <t>Abundances (Normalized): F35: Sample</t>
  </si>
  <si>
    <t>Abundances (Normalized): F36: Sample</t>
  </si>
  <si>
    <t>XR_003484695.2_153609277_68aa</t>
  </si>
  <si>
    <t>gene=XR_003484695.2_153609277_68aa seq_id=NC_048597.1 type=cds</t>
  </si>
  <si>
    <t>XR_004769536.1_115897545_69aa</t>
  </si>
  <si>
    <t>gene=XR_004769536.1_115897545_69aa seq_id=NC_048597.1 type=cds</t>
  </si>
  <si>
    <t/>
  </si>
  <si>
    <t>XM_027396516.2_395555797_23aa</t>
  </si>
  <si>
    <t>gene=XM_027396516.2_395555797_23aa seq_id=NC_048595.1 type=cds</t>
  </si>
  <si>
    <t>XM_027396304.2_386313216_36aa</t>
  </si>
  <si>
    <t>gene=XM_027396304.2_386313216_36aa seq_id=NC_048595.1 type=cds</t>
  </si>
  <si>
    <t>XR_004768902.1_249918667_98aa</t>
  </si>
  <si>
    <t>gene=XR_004768902.1_249918667_98aa seq_id=NC_048596.1 type=cds</t>
  </si>
  <si>
    <t>XM_027413962.2_103500090_39aa</t>
  </si>
  <si>
    <t>gene=XM_027413962.2_103500090_39aa seq_id=NC_048597.1 type=cds</t>
  </si>
  <si>
    <t>XM_027429672.2_86498462_66aa</t>
  </si>
  <si>
    <t>gene=XM_027429672.2_86498462_66aa seq_id=NC_048601.1 type=cds</t>
  </si>
  <si>
    <t>G3I9Y2</t>
  </si>
  <si>
    <t>Outer dense fiber protein 2 OS=Cricetulus griseus OX=10029 GN=I79_020393 PE=4 SV=1</t>
  </si>
  <si>
    <t>A0A3L7GY94</t>
  </si>
  <si>
    <t>SNRPN (Fragment) OS=Cricetulus griseus OX=10029 GN=CgPICR_022070 PE=4 SV=1</t>
  </si>
  <si>
    <t>G3H069</t>
  </si>
  <si>
    <t>Coiled-coil domain-containing protein KIAA1407 OS=Cricetulus griseus OX=10029 GN=I79_003544 PE=4 SV=1</t>
  </si>
  <si>
    <t>A0A061I9N3</t>
  </si>
  <si>
    <t>Kinetochore-associated protein 1 OS=Cricetulus griseus OX=10029 GN=H671_4g12373 PE=4 SV=1</t>
  </si>
  <si>
    <t>A0A3L7HKZ4</t>
  </si>
  <si>
    <t>USP21 OS=Cricetulus griseus OX=10029 GN=CgPICR_010240 PE=3 SV=1</t>
  </si>
  <si>
    <t>A0A3L7IAG7</t>
  </si>
  <si>
    <t>ATXN10 (Fragment) OS=Cricetulus griseus OX=10029 GN=CgPICR_000037 PE=4 SV=1</t>
  </si>
  <si>
    <t>A0A3L7HDB3</t>
  </si>
  <si>
    <t>AK1 OS=Cricetulus griseus OX=10029 GN=CgPICR_015447 PE=3 SV=1</t>
  </si>
  <si>
    <t>A0A3L7IBS0</t>
  </si>
  <si>
    <t>MARCH4 OS=Cricetulus griseus OX=10029 GN=CgPICR_000437 PE=4 SV=1</t>
  </si>
  <si>
    <t>G3IKU4</t>
  </si>
  <si>
    <t>CST complex subunit STN1 OS=Cricetulus griseus OX=10029 GN=I79_024498 PE=4 SV=1</t>
  </si>
  <si>
    <t>A0A3L7HC31</t>
  </si>
  <si>
    <t>PPP1R9B OS=Cricetulus griseus OX=10029 GN=CgPICR_018801 PE=4 SV=1</t>
  </si>
  <si>
    <t>G3HGZ9</t>
  </si>
  <si>
    <t>Zinc finger CCCH-type with G patch domain-containing protein OS=Cricetulus griseus OX=10029 GN=I79_009894 PE=4 SV=1</t>
  </si>
  <si>
    <t>A0A3L7H295</t>
  </si>
  <si>
    <t>MAGEE1 OS=Cricetulus griseus OX=10029 GN=CgPICR_008097 PE=4 SV=1</t>
  </si>
  <si>
    <t>A0A3L7GN12</t>
  </si>
  <si>
    <t>KIAA0100 OS=Cricetulus griseus OX=10029 GN=CgPICR_003480 PE=4 SV=1</t>
  </si>
  <si>
    <t>A0A3L7IIN1</t>
  </si>
  <si>
    <t>MEST OS=Cricetulus griseus OX=10029 GN=CgPICR_009142 PE=4 SV=1</t>
  </si>
  <si>
    <t>G3I9P8</t>
  </si>
  <si>
    <t>V-set and transmembrane domain-containing protein 2A OS=Cricetulus griseus OX=10029 GN=I79_020304 PE=4 SV=1</t>
  </si>
  <si>
    <t>G3I449</t>
  </si>
  <si>
    <t>Tubulin-specific chaperone D OS=Cricetulus griseus OX=10029 GN=I79_018226 PE=4 SV=1</t>
  </si>
  <si>
    <t>G3HS82</t>
  </si>
  <si>
    <t>Death domain-containing protein CRADD OS=Cricetulus griseus OX=10029 GN=I79_013708 PE=4 SV=1</t>
  </si>
  <si>
    <t>P63286</t>
  </si>
  <si>
    <t>Chaperone protein ClpB OS=Escherichia coli O6:H1 (strain CFT073 / ATCC 700928 / UPEC) OX=199310 GN=clpB PE=3 SV=1</t>
  </si>
  <si>
    <t>G3ILP2</t>
  </si>
  <si>
    <t>Lipoyl synthase, mitochondrial OS=Cricetulus griseus OX=10029 GN=LIAS PE=3 SV=1</t>
  </si>
  <si>
    <t>G3GRX8</t>
  </si>
  <si>
    <t>KCNG4 OS=Cricetulus griseus OX=10029 GN=CgPICR_015905 PE=3 SV=1</t>
  </si>
  <si>
    <t>G3HKN0</t>
  </si>
  <si>
    <t>Insulin-like growth factor 2 mRNA-binding protein 2 OS=Cricetulus griseus OX=10029 GN=I79_011259 PE=4 SV=1</t>
  </si>
  <si>
    <t>A0A3L7HK64</t>
  </si>
  <si>
    <t>RPL9 OS=Cricetulus griseus OX=10029 GN=CgPICR_001011 PE=4 SV=1</t>
  </si>
  <si>
    <t>G3H1M3</t>
  </si>
  <si>
    <t>Uncharacterized protein OS=Cricetulus griseus OX=10029 GN=I79_004072 PE=4 SV=1</t>
  </si>
  <si>
    <t>A0A3L7HU69</t>
  </si>
  <si>
    <t>SCUBE2 OS=Cricetulus griseus OX=10029 GN=CgPICR_010872 PE=4 SV=1</t>
  </si>
  <si>
    <t>G3HNF2</t>
  </si>
  <si>
    <t>Presenilin OS=Cricetulus griseus OX=10029 GN=I79_012290 PE=3 SV=1</t>
  </si>
  <si>
    <t>A0A3L7HLD3</t>
  </si>
  <si>
    <t>IGH-1A OS=Cricetulus griseus OX=10029 GN=CgPICR_019954 PE=4 SV=1</t>
  </si>
  <si>
    <t>A0A061I9J9</t>
  </si>
  <si>
    <t>Putative UPF0505 protein C16orf62 like protein OS=Cricetulus griseus OX=10029 GN=H671_3g9716 PE=4 SV=1</t>
  </si>
  <si>
    <t>G3H1Q3</t>
  </si>
  <si>
    <t>von Willebrand factor A domain-containing protein 3B OS=Cricetulus griseus OX=10029 GN=I79_004085 PE=4 SV=1</t>
  </si>
  <si>
    <t>A0A3L7HL16</t>
  </si>
  <si>
    <t>Non-specific serine/threonine protein kinase OS=Cricetulus griseus OX=10029 GN=CgPICR_019913 PE=4 SV=1</t>
  </si>
  <si>
    <t>A0A3L7GX59</t>
  </si>
  <si>
    <t>IGHV3-23 OS=Cricetulus griseus OX=10029 GN=CgPICR_022531 PE=4 SV=1</t>
  </si>
  <si>
    <t>A0A3L7H3V8</t>
  </si>
  <si>
    <t>IQSEC2 OS=Cricetulus griseus OX=10029 GN=CgPICR_020225 PE=4 SV=1</t>
  </si>
  <si>
    <t>A0A061INC4</t>
  </si>
  <si>
    <t>B-cell CLL/lymphoma 9 protein OS=Cricetulus griseus OX=10029 GN=H671_1g1335 PE=4 SV=1</t>
  </si>
  <si>
    <t>G3GZM4</t>
  </si>
  <si>
    <t>CUB and sushi domain-containing protein 1 OS=Cricetulus griseus OX=10029 GN=I79_003312 PE=4 SV=1</t>
  </si>
  <si>
    <t>G3IFA8</t>
  </si>
  <si>
    <t>Serine protease 33 OS=Cricetulus griseus OX=10029 GN=I79_022429 PE=3 SV=1</t>
  </si>
  <si>
    <t>G3I381</t>
  </si>
  <si>
    <t>Zinc finger protein with KRAB and SCAN domains 5 OS=Cricetulus griseus OX=10029 GN=I79_017882 PE=4 SV=1</t>
  </si>
  <si>
    <t>G3HA60</t>
  </si>
  <si>
    <t>Cyclic AMP-responsive element-binding protein 3 2 OS=Cricetulus griseus OX=10029 GN=H671_1g1538 PE=4 SV=1</t>
  </si>
  <si>
    <t>G3HNJ3</t>
  </si>
  <si>
    <t>Clusterin OS=Cricetulus griseus OX=10029 GN=I79_012331 PE=3 SV=1</t>
  </si>
  <si>
    <t>A0A3L7HW23</t>
  </si>
  <si>
    <t>Uncharacterized protein OS=Cricetulus griseus OX=10029 GN=CgPICR_009870 PE=3 SV=1</t>
  </si>
  <si>
    <t>A0A061IA98</t>
  </si>
  <si>
    <t>Bromodomain containing protein OS=Cricetulus griseus OX=10029 GN=H671_3g11310 PE=4 SV=1</t>
  </si>
  <si>
    <t>G3I1A3</t>
  </si>
  <si>
    <t>Uncharacterized protein OS=Cricetulus griseus OX=10029 GN=I79_017154 PE=4 SV=1</t>
  </si>
  <si>
    <t>G3I6I0</t>
  </si>
  <si>
    <t>Serine/threonine/tyrosine-interacting protein OS=Cricetulus griseus OX=10029 GN=I79_019104 PE=4 SV=1</t>
  </si>
  <si>
    <t>A0A3L7HX34</t>
  </si>
  <si>
    <t>Uncharacterized protein OS=Cricetulus griseus OX=10029 GN=CgPICR_009871 PE=3 SV=1</t>
  </si>
  <si>
    <t>G3HZZ6</t>
  </si>
  <si>
    <t>DKKL1 OS=Cricetulus griseus OX=10029 GN=CgPICR_019302 PE=4 SV=1</t>
  </si>
  <si>
    <t>A0A3L7I3L0</t>
  </si>
  <si>
    <t>Uncharacterized protein OS=Cricetulus griseus OX=10029 GN=CgPICR_003221 PE=4 SV=1</t>
  </si>
  <si>
    <t>Q06BU8</t>
  </si>
  <si>
    <t>L-lactate dehydrogenase OS=Cricetulus griseus OX=10029 PE=2 SV=1</t>
  </si>
  <si>
    <t>G3IJ40</t>
  </si>
  <si>
    <t>Uncharacterized protein C1orf170-like OS=Cricetulus griseus OX=10029 GN=I79_023871 PE=4 SV=1</t>
  </si>
  <si>
    <t>A0A3L7IDC5</t>
  </si>
  <si>
    <t>ADAM9 OS=Cricetulus griseus OX=10029 GN=CgPICR_017140 PE=4 SV=1</t>
  </si>
  <si>
    <t>A0A3L7IJN0</t>
  </si>
  <si>
    <t>PRSS2 OS=Cricetulus griseus OX=10029 GN=CgPICR_006790 PE=3 SV=1</t>
  </si>
  <si>
    <t>G3IGX7</t>
  </si>
  <si>
    <t>Guanylate-binding protein 5 OS=Cricetulus griseus OX=10029 GN=I79_023054 PE=4 SV=1</t>
  </si>
  <si>
    <t>A0A3L7GNP2</t>
  </si>
  <si>
    <t>TMEM102 OS=Cricetulus griseus OX=10029 GN=CgPICR_003670 PE=4 SV=1</t>
  </si>
  <si>
    <t>A0A3L7H8S5</t>
  </si>
  <si>
    <t>Angiotensin-converting enzyme OS=Cricetulus griseus OX=10029 GN=CgPICR_016828 PE=3 SV=1</t>
  </si>
  <si>
    <t>A0A3L7IAN3</t>
  </si>
  <si>
    <t>MAPK8IP2 OS=Cricetulus griseus OX=10029 GN=CgPICR_000076 PE=4 SV=1</t>
  </si>
  <si>
    <t>A0A061I2E8</t>
  </si>
  <si>
    <t>Ubiquitin carboxyl-terminal hydrolase 7-like protein OS=Cricetulus griseus OX=10029 GN=H671_7g18767 PE=3 SV=1</t>
  </si>
  <si>
    <t>A0A3L7I075</t>
  </si>
  <si>
    <t>FUK OS=Cricetulus griseus OX=10029 GN=CgPICR_005705 PE=4 SV=1</t>
  </si>
  <si>
    <t>G3HPL0</t>
  </si>
  <si>
    <t>Uncharacterized protein OS=Cricetulus griseus OX=10029 GN=I79_012724 PE=4 SV=1</t>
  </si>
  <si>
    <t>G3H2I6</t>
  </si>
  <si>
    <t>Neural cell adhesion molecule 1 OS=Cricetulus griseus OX=10029 GN=I79_004399 PE=4 SV=1</t>
  </si>
  <si>
    <t>Note</t>
  </si>
  <si>
    <t>MW [Da]</t>
  </si>
  <si>
    <t>Average</t>
  </si>
  <si>
    <t>x</t>
  </si>
  <si>
    <t>Standard</t>
  </si>
  <si>
    <t>Quantifiable</t>
  </si>
  <si>
    <t>per 3ug inj.</t>
  </si>
  <si>
    <t>fmol</t>
  </si>
  <si>
    <t>mol</t>
  </si>
  <si>
    <t>g HCP</t>
  </si>
  <si>
    <t>g HCP/ug protein</t>
  </si>
  <si>
    <t>g HCP/mg</t>
  </si>
  <si>
    <t>ppm</t>
  </si>
  <si>
    <t>fmol on col:</t>
  </si>
  <si>
    <t xml:space="preserve">ESTIMATED! </t>
  </si>
  <si>
    <t>For Hi3 quan - 3 unique peptides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</si>
</sst>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b/>
      <sz val="11"/>
      <color rgb="FFFF0000"/>
      <name val="Calibri"/>
      <family val="2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 val="double"/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 applyNumberFormat="0" applyFont="0" applyFill="0"/>
    <xf numFmtId="0" fontId="2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Fill="1" applyBorder="1"/>
    <xf numFmtId="11" fontId="0" fillId="0" borderId="1" xfId="0" applyNumberFormat="1" applyFill="1" applyBorder="1"/>
    <xf numFmtId="0" fontId="0" fillId="0" borderId="0" xfId="0" applyFill="1"/>
    <xf numFmtId="11" fontId="0" fillId="0" borderId="0" xfId="0" applyNumberFormat="1" applyFill="1"/>
    <xf numFmtId="0" fontId="3" fillId="0" borderId="2" xfId="0" applyFont="1" applyFill="1" applyBorder="1"/>
    <xf numFmtId="0" fontId="3" fillId="0" borderId="4" xfId="0" applyFont="1" applyFill="1" applyBorder="1"/>
    <xf numFmtId="11" fontId="3" fillId="0" borderId="4" xfId="0" applyNumberFormat="1" applyFont="1" applyFill="1" applyBorder="1"/>
    <xf numFmtId="11" fontId="3" fillId="0" borderId="5" xfId="0" applyNumberFormat="1" applyFont="1" applyFill="1" applyBorder="1"/>
    <xf numFmtId="0" fontId="3" fillId="0" borderId="2" xfId="0" applyFont="1" applyBorder="1"/>
    <xf numFmtId="0" fontId="4" fillId="0" borderId="0" xfId="0" applyFont="1" applyFill="1"/>
    <xf numFmtId="0" fontId="4" fillId="0" borderId="3" xfId="0" applyFont="1" applyFill="1" applyBorder="1"/>
    <xf numFmtId="11" fontId="4" fillId="0" borderId="3" xfId="0" applyNumberFormat="1" applyFont="1" applyFill="1" applyBorder="1"/>
    <xf numFmtId="11" fontId="4" fillId="0" borderId="0" xfId="0" applyNumberFormat="1" applyFont="1" applyFill="1"/>
    <xf numFmtId="0" fontId="4" fillId="0" borderId="0" xfId="0" applyFont="1"/>
    <xf numFmtId="0" fontId="5" fillId="0" borderId="0" xfId="0" applyFont="1" applyFill="1"/>
    <xf numFmtId="0" fontId="5" fillId="0" borderId="1" xfId="0" applyFont="1" applyFill="1" applyBorder="1"/>
    <xf numFmtId="11" fontId="5" fillId="0" borderId="1" xfId="0" applyNumberFormat="1" applyFont="1" applyFill="1" applyBorder="1"/>
    <xf numFmtId="11" fontId="5" fillId="0" borderId="0" xfId="0" applyNumberFormat="1" applyFont="1" applyFill="1"/>
    <xf numFmtId="0" fontId="5" fillId="0" borderId="0" xfId="0" applyFont="1"/>
    <xf numFmtId="0" fontId="6" fillId="0" borderId="0" xfId="0" applyFont="1" applyFill="1"/>
    <xf numFmtId="0" fontId="6" fillId="0" borderId="1" xfId="0" applyFont="1" applyFill="1" applyBorder="1"/>
    <xf numFmtId="11" fontId="6" fillId="0" borderId="1" xfId="0" applyNumberFormat="1" applyFont="1" applyFill="1" applyBorder="1"/>
    <xf numFmtId="11" fontId="6" fillId="0" borderId="0" xfId="0" applyNumberFormat="1" applyFont="1" applyFill="1"/>
    <xf numFmtId="0" fontId="6" fillId="0" borderId="0" xfId="0" applyFont="1"/>
    <xf numFmtId="11" fontId="3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2" fontId="5" fillId="0" borderId="0" xfId="0" applyNumberFormat="1" applyFont="1"/>
    <xf numFmtId="164" fontId="8" fillId="0" borderId="0" xfId="1" applyNumberFormat="1" applyFont="1" applyFill="1" applyAlignment="1">
      <alignment horizontal="center"/>
    </xf>
    <xf numFmtId="2" fontId="6" fillId="0" borderId="0" xfId="0" applyNumberFormat="1" applyFont="1"/>
    <xf numFmtId="164" fontId="9" fillId="0" borderId="0" xfId="1" applyNumberFormat="1" applyFont="1" applyFill="1" applyAlignment="1">
      <alignment horizontal="center"/>
    </xf>
    <xf numFmtId="0" fontId="10" fillId="0" borderId="0" xfId="0" applyFont="1"/>
  </cellXfs>
  <cellStyles count="2">
    <cellStyle name="Good" xfId="1" builtinId="26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5"/>
  <sheetViews>
    <sheetView tabSelected="1" workbookViewId="0">
      <selection activeCell="X13" sqref="X13"/>
    </sheetView>
  </sheetViews>
  <sheetFormatPr defaultRowHeight="15" x14ac:dyDescent="0.25"/>
  <cols>
    <col min="1" max="11" width="9.140625" style="4"/>
    <col min="12" max="18" width="12.140625" style="5" customWidth="1"/>
    <col min="20" max="20" width="9.28515625" bestFit="1" customWidth="1"/>
    <col min="21" max="21" width="12" bestFit="1" customWidth="1"/>
    <col min="22" max="25" width="9.28515625" bestFit="1" customWidth="1"/>
  </cols>
  <sheetData>
    <row r="1" spans="1:26" x14ac:dyDescent="0.25">
      <c r="V1" s="1" t="s">
        <v>148</v>
      </c>
    </row>
    <row r="2" spans="1:26" s="10" customFormat="1" x14ac:dyDescent="0.25">
      <c r="A2" s="6" t="s">
        <v>142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143</v>
      </c>
      <c r="K2" s="7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9" t="s">
        <v>144</v>
      </c>
      <c r="T2" s="9" t="s">
        <v>149</v>
      </c>
      <c r="U2" s="9" t="s">
        <v>150</v>
      </c>
      <c r="V2" s="9" t="s">
        <v>151</v>
      </c>
      <c r="W2" s="9" t="s">
        <v>152</v>
      </c>
      <c r="X2" s="9" t="s">
        <v>153</v>
      </c>
      <c r="Y2" s="26" t="s">
        <v>154</v>
      </c>
    </row>
    <row r="3" spans="1:26" s="15" customFormat="1" x14ac:dyDescent="0.25">
      <c r="A3" s="11" t="s">
        <v>146</v>
      </c>
      <c r="B3" s="12" t="s">
        <v>64</v>
      </c>
      <c r="C3" s="12" t="s">
        <v>65</v>
      </c>
      <c r="D3" s="12">
        <v>11</v>
      </c>
      <c r="E3" s="12">
        <v>6</v>
      </c>
      <c r="F3" s="12">
        <v>330</v>
      </c>
      <c r="G3" s="12">
        <v>6</v>
      </c>
      <c r="H3" s="12">
        <v>857</v>
      </c>
      <c r="I3" s="12">
        <v>95.5</v>
      </c>
      <c r="J3" s="12">
        <f>I3*1000</f>
        <v>95500</v>
      </c>
      <c r="K3" s="12">
        <v>988.7</v>
      </c>
      <c r="L3" s="13">
        <v>513158699.93489599</v>
      </c>
      <c r="M3" s="13">
        <v>509180514.22847903</v>
      </c>
      <c r="N3" s="13">
        <v>525168424.268269</v>
      </c>
      <c r="O3" s="13">
        <v>436084572.871571</v>
      </c>
      <c r="P3" s="13">
        <v>423383474.74029601</v>
      </c>
      <c r="Q3" s="13">
        <v>418603586.39317</v>
      </c>
      <c r="R3" s="14">
        <f>AVERAGE(L3:Q3)</f>
        <v>470929878.73944682</v>
      </c>
      <c r="S3" s="15" t="s">
        <v>155</v>
      </c>
      <c r="T3" s="27">
        <v>150</v>
      </c>
      <c r="U3" s="11">
        <f>T3*(10^-15)</f>
        <v>1.5000000000000002E-13</v>
      </c>
      <c r="V3" s="14">
        <f>U3*J3</f>
        <v>1.4325000000000001E-8</v>
      </c>
      <c r="W3" s="14">
        <f>V3/3</f>
        <v>4.7750000000000006E-9</v>
      </c>
      <c r="X3" s="14">
        <f>W3/0.001</f>
        <v>4.7750000000000009E-6</v>
      </c>
      <c r="Y3" s="28">
        <f>X3*1000000000</f>
        <v>4775.0000000000009</v>
      </c>
    </row>
    <row r="4" spans="1:26" s="20" customFormat="1" x14ac:dyDescent="0.25">
      <c r="A4" s="16" t="s">
        <v>147</v>
      </c>
      <c r="B4" s="17" t="s">
        <v>102</v>
      </c>
      <c r="C4" s="17" t="s">
        <v>103</v>
      </c>
      <c r="D4" s="17">
        <v>22</v>
      </c>
      <c r="E4" s="17">
        <v>7</v>
      </c>
      <c r="F4" s="17">
        <v>14</v>
      </c>
      <c r="G4" s="17">
        <v>7</v>
      </c>
      <c r="H4" s="17">
        <v>447</v>
      </c>
      <c r="I4" s="17">
        <v>51.7</v>
      </c>
      <c r="J4" s="17">
        <f>I4*1000</f>
        <v>51700</v>
      </c>
      <c r="K4" s="17">
        <v>35.33</v>
      </c>
      <c r="L4" s="18">
        <v>438412.53125</v>
      </c>
      <c r="M4" s="18">
        <v>452101.817090386</v>
      </c>
      <c r="N4" s="18">
        <v>432159.887913774</v>
      </c>
      <c r="O4" s="18">
        <v>506563.20190811798</v>
      </c>
      <c r="P4" s="18">
        <v>536719.05464084505</v>
      </c>
      <c r="Q4" s="18">
        <v>514954.08848893899</v>
      </c>
      <c r="R4" s="19">
        <f>AVERAGE(L4:Q4)</f>
        <v>480151.76354867703</v>
      </c>
      <c r="T4" s="29">
        <f>$T$3/$R$3*R4</f>
        <v>0.15293734329426539</v>
      </c>
      <c r="U4" s="16">
        <f>T4*(10^-15)</f>
        <v>1.529373432942654E-16</v>
      </c>
      <c r="V4" s="19">
        <f>U4*J4</f>
        <v>7.9068606483135214E-12</v>
      </c>
      <c r="W4" s="19">
        <f>V4/3</f>
        <v>2.6356202161045071E-12</v>
      </c>
      <c r="X4" s="19">
        <f>W4/0.001</f>
        <v>2.6356202161045073E-9</v>
      </c>
      <c r="Y4" s="30">
        <f>X4*1000000000</f>
        <v>2.6356202161045075</v>
      </c>
    </row>
    <row r="5" spans="1:26" s="25" customFormat="1" x14ac:dyDescent="0.25">
      <c r="A5" s="21" t="s">
        <v>145</v>
      </c>
      <c r="B5" s="22" t="s">
        <v>17</v>
      </c>
      <c r="C5" s="22" t="s">
        <v>18</v>
      </c>
      <c r="D5" s="22">
        <v>28</v>
      </c>
      <c r="E5" s="22">
        <v>1</v>
      </c>
      <c r="F5" s="22">
        <v>2</v>
      </c>
      <c r="G5" s="22">
        <v>1</v>
      </c>
      <c r="H5" s="22">
        <v>69</v>
      </c>
      <c r="I5" s="22">
        <v>7.1</v>
      </c>
      <c r="J5" s="22">
        <f>I5*1000</f>
        <v>7100</v>
      </c>
      <c r="K5" s="22">
        <v>5.23</v>
      </c>
      <c r="L5" s="23">
        <v>1873170.25</v>
      </c>
      <c r="M5" s="23">
        <v>1716911.11142813</v>
      </c>
      <c r="N5" s="23">
        <v>1789283.00111268</v>
      </c>
      <c r="O5" s="23">
        <v>1730038.6680965</v>
      </c>
      <c r="P5" s="23">
        <v>1770076.3114140499</v>
      </c>
      <c r="Q5" s="23">
        <v>1834804.8815322099</v>
      </c>
      <c r="R5" s="24">
        <f>AVERAGE(L5:Q5)</f>
        <v>1785714.037263928</v>
      </c>
      <c r="T5" s="31">
        <f t="shared" ref="T5:T11" si="0">$T$3/$R$3*R5</f>
        <v>0.56878341698464951</v>
      </c>
      <c r="U5" s="21">
        <f t="shared" ref="U5:U11" si="1">T5*(10^-15)</f>
        <v>5.6878341698464952E-16</v>
      </c>
      <c r="V5" s="24">
        <f t="shared" ref="V5:V11" si="2">U5*J5</f>
        <v>4.0383622605910116E-12</v>
      </c>
      <c r="W5" s="24">
        <f t="shared" ref="W5:W11" si="3">V5/3</f>
        <v>1.3461207535303371E-12</v>
      </c>
      <c r="X5" s="24">
        <f t="shared" ref="X5:X11" si="4">W5/0.001</f>
        <v>1.3461207535303371E-9</v>
      </c>
      <c r="Y5" s="32">
        <f t="shared" ref="Y5:Y11" si="5">X5*1000000000</f>
        <v>1.346120753530337</v>
      </c>
      <c r="Z5" s="33" t="s">
        <v>156</v>
      </c>
    </row>
    <row r="6" spans="1:26" s="25" customFormat="1" x14ac:dyDescent="0.25">
      <c r="A6" s="21" t="s">
        <v>145</v>
      </c>
      <c r="B6" s="22" t="s">
        <v>24</v>
      </c>
      <c r="C6" s="22" t="s">
        <v>25</v>
      </c>
      <c r="D6" s="22">
        <v>33</v>
      </c>
      <c r="E6" s="22">
        <v>1</v>
      </c>
      <c r="F6" s="22">
        <v>2</v>
      </c>
      <c r="G6" s="22">
        <v>1</v>
      </c>
      <c r="H6" s="22">
        <v>98</v>
      </c>
      <c r="I6" s="22">
        <v>10.7</v>
      </c>
      <c r="J6" s="22">
        <f>I6*1000</f>
        <v>10700</v>
      </c>
      <c r="K6" s="22">
        <v>5.0199999999999996</v>
      </c>
      <c r="L6" s="23">
        <v>2440693.25</v>
      </c>
      <c r="M6" s="23">
        <v>2135616.0693232599</v>
      </c>
      <c r="N6" s="23">
        <v>209592.17981660299</v>
      </c>
      <c r="O6" s="23">
        <v>4002888.3416569</v>
      </c>
      <c r="P6" s="23">
        <v>3829761.4166655499</v>
      </c>
      <c r="Q6" s="23">
        <v>2616587.96969321</v>
      </c>
      <c r="R6" s="24">
        <f>AVERAGE(L6:Q6)</f>
        <v>2539189.8711925871</v>
      </c>
      <c r="T6" s="31">
        <f t="shared" si="0"/>
        <v>0.80877960366073554</v>
      </c>
      <c r="U6" s="21">
        <f t="shared" si="1"/>
        <v>8.0877960366073563E-16</v>
      </c>
      <c r="V6" s="24">
        <f t="shared" si="2"/>
        <v>8.6539417591698718E-12</v>
      </c>
      <c r="W6" s="24">
        <f t="shared" si="3"/>
        <v>2.8846472530566241E-12</v>
      </c>
      <c r="X6" s="24">
        <f t="shared" si="4"/>
        <v>2.8846472530566242E-9</v>
      </c>
      <c r="Y6" s="32">
        <f t="shared" si="5"/>
        <v>2.8846472530566243</v>
      </c>
      <c r="Z6" s="25" t="s">
        <v>157</v>
      </c>
    </row>
    <row r="7" spans="1:26" s="25" customFormat="1" x14ac:dyDescent="0.25">
      <c r="A7" s="21" t="s">
        <v>145</v>
      </c>
      <c r="B7" s="22" t="s">
        <v>15</v>
      </c>
      <c r="C7" s="22" t="s">
        <v>16</v>
      </c>
      <c r="D7" s="22">
        <v>46</v>
      </c>
      <c r="E7" s="22">
        <v>1</v>
      </c>
      <c r="F7" s="22">
        <v>1</v>
      </c>
      <c r="G7" s="22">
        <v>1</v>
      </c>
      <c r="H7" s="22">
        <v>68</v>
      </c>
      <c r="I7" s="22">
        <v>7.7</v>
      </c>
      <c r="J7" s="22">
        <f>I7*1000</f>
        <v>7700</v>
      </c>
      <c r="K7" s="22">
        <v>2.3199999999999998</v>
      </c>
      <c r="L7" s="23">
        <v>2440693.25</v>
      </c>
      <c r="M7" s="23">
        <v>2135616.0693232599</v>
      </c>
      <c r="N7" s="23">
        <v>209592.17981660299</v>
      </c>
      <c r="O7" s="23">
        <v>4002888.3416569</v>
      </c>
      <c r="P7" s="23">
        <v>3829761.4166655499</v>
      </c>
      <c r="Q7" s="23">
        <v>2616587.96969321</v>
      </c>
      <c r="R7" s="24">
        <f>AVERAGE(L7:Q7)</f>
        <v>2539189.8711925871</v>
      </c>
      <c r="T7" s="31">
        <f t="shared" si="0"/>
        <v>0.80877960366073554</v>
      </c>
      <c r="U7" s="21">
        <f t="shared" si="1"/>
        <v>8.0877960366073563E-16</v>
      </c>
      <c r="V7" s="24">
        <f t="shared" si="2"/>
        <v>6.2276029481876642E-12</v>
      </c>
      <c r="W7" s="24">
        <f t="shared" si="3"/>
        <v>2.0758676493958879E-12</v>
      </c>
      <c r="X7" s="24">
        <f t="shared" si="4"/>
        <v>2.0758676493958879E-9</v>
      </c>
      <c r="Y7" s="32">
        <f t="shared" si="5"/>
        <v>2.0758676493958879</v>
      </c>
    </row>
    <row r="8" spans="1:26" s="25" customFormat="1" x14ac:dyDescent="0.25">
      <c r="A8" s="21" t="s">
        <v>145</v>
      </c>
      <c r="B8" s="22" t="s">
        <v>28</v>
      </c>
      <c r="C8" s="22" t="s">
        <v>29</v>
      </c>
      <c r="D8" s="22">
        <v>58</v>
      </c>
      <c r="E8" s="22">
        <v>1</v>
      </c>
      <c r="F8" s="22">
        <v>1</v>
      </c>
      <c r="G8" s="22">
        <v>1</v>
      </c>
      <c r="H8" s="22">
        <v>66</v>
      </c>
      <c r="I8" s="22">
        <v>6.4</v>
      </c>
      <c r="J8" s="22">
        <f>I8*1000</f>
        <v>6400</v>
      </c>
      <c r="K8" s="22">
        <v>2.94</v>
      </c>
      <c r="L8" s="23">
        <v>26409200</v>
      </c>
      <c r="M8" s="23">
        <v>21070706.814718999</v>
      </c>
      <c r="N8" s="23">
        <v>16271618.335163999</v>
      </c>
      <c r="O8" s="23">
        <v>26254639.231366601</v>
      </c>
      <c r="P8" s="23">
        <v>24890382.1681666</v>
      </c>
      <c r="Q8" s="23">
        <v>16372497.6414543</v>
      </c>
      <c r="R8" s="24">
        <f>AVERAGE(L8:Q8)</f>
        <v>21878174.031811751</v>
      </c>
      <c r="T8" s="31">
        <f t="shared" si="0"/>
        <v>6.9686088161491577</v>
      </c>
      <c r="U8" s="21">
        <f t="shared" si="1"/>
        <v>6.9686088161491586E-15</v>
      </c>
      <c r="V8" s="24">
        <f t="shared" si="2"/>
        <v>4.4599096423354613E-11</v>
      </c>
      <c r="W8" s="24">
        <f t="shared" si="3"/>
        <v>1.4866365474451536E-11</v>
      </c>
      <c r="X8" s="24">
        <f t="shared" si="4"/>
        <v>1.4866365474451535E-8</v>
      </c>
      <c r="Y8" s="32">
        <f t="shared" si="5"/>
        <v>14.866365474451536</v>
      </c>
    </row>
    <row r="9" spans="1:26" s="25" customFormat="1" x14ac:dyDescent="0.25">
      <c r="A9" s="21" t="s">
        <v>145</v>
      </c>
      <c r="B9" s="22" t="s">
        <v>26</v>
      </c>
      <c r="C9" s="22" t="s">
        <v>27</v>
      </c>
      <c r="D9" s="22">
        <v>38</v>
      </c>
      <c r="E9" s="22">
        <v>1</v>
      </c>
      <c r="F9" s="22">
        <v>1</v>
      </c>
      <c r="G9" s="22">
        <v>1</v>
      </c>
      <c r="H9" s="22">
        <v>39</v>
      </c>
      <c r="I9" s="22">
        <v>4.2</v>
      </c>
      <c r="J9" s="22">
        <f>I9*1000</f>
        <v>4200</v>
      </c>
      <c r="K9" s="22">
        <v>2.2400000000000002</v>
      </c>
      <c r="L9" s="23">
        <v>36240464</v>
      </c>
      <c r="M9" s="23">
        <v>29848772.285253301</v>
      </c>
      <c r="N9" s="23">
        <v>27260043.2162259</v>
      </c>
      <c r="O9" s="23">
        <v>37268026.019965999</v>
      </c>
      <c r="P9" s="23">
        <v>30058500.229855198</v>
      </c>
      <c r="Q9" s="23">
        <v>26760987.105390102</v>
      </c>
      <c r="R9" s="24">
        <f>AVERAGE(L9:Q9)</f>
        <v>31239465.476115089</v>
      </c>
      <c r="T9" s="31">
        <f t="shared" si="0"/>
        <v>9.9503557386509769</v>
      </c>
      <c r="U9" s="21">
        <f t="shared" si="1"/>
        <v>9.9503557386509771E-15</v>
      </c>
      <c r="V9" s="24">
        <f t="shared" si="2"/>
        <v>4.1791494102334102E-11</v>
      </c>
      <c r="W9" s="24">
        <f t="shared" si="3"/>
        <v>1.3930498034111367E-11</v>
      </c>
      <c r="X9" s="24">
        <f t="shared" si="4"/>
        <v>1.3930498034111366E-8</v>
      </c>
      <c r="Y9" s="32">
        <f t="shared" si="5"/>
        <v>13.930498034111366</v>
      </c>
    </row>
    <row r="10" spans="1:26" s="25" customFormat="1" x14ac:dyDescent="0.25">
      <c r="A10" s="21" t="s">
        <v>145</v>
      </c>
      <c r="B10" s="22" t="s">
        <v>20</v>
      </c>
      <c r="C10" s="22" t="s">
        <v>21</v>
      </c>
      <c r="D10" s="22">
        <v>91</v>
      </c>
      <c r="E10" s="22">
        <v>1</v>
      </c>
      <c r="F10" s="22">
        <v>42</v>
      </c>
      <c r="G10" s="22">
        <v>1</v>
      </c>
      <c r="H10" s="22">
        <v>23</v>
      </c>
      <c r="I10" s="22">
        <v>2.2999999999999998</v>
      </c>
      <c r="J10" s="22">
        <f>I10*1000</f>
        <v>2300</v>
      </c>
      <c r="K10" s="22">
        <v>118.75</v>
      </c>
      <c r="L10" s="23">
        <v>1737767322</v>
      </c>
      <c r="M10" s="23">
        <v>1486871125.16113</v>
      </c>
      <c r="N10" s="23">
        <v>1372000127.6524401</v>
      </c>
      <c r="O10" s="23">
        <v>1763857275.92927</v>
      </c>
      <c r="P10" s="23">
        <v>1524273449.9382</v>
      </c>
      <c r="Q10" s="23">
        <v>1431577688.1705</v>
      </c>
      <c r="R10" s="24">
        <f>AVERAGE(L10:Q10)</f>
        <v>1552724498.1419232</v>
      </c>
      <c r="T10" s="31">
        <f t="shared" si="0"/>
        <v>494.57187839667898</v>
      </c>
      <c r="U10" s="21">
        <f t="shared" si="1"/>
        <v>4.9457187839667901E-13</v>
      </c>
      <c r="V10" s="24">
        <f t="shared" si="2"/>
        <v>1.1375153203123617E-9</v>
      </c>
      <c r="W10" s="24">
        <f t="shared" si="3"/>
        <v>3.791717734374539E-10</v>
      </c>
      <c r="X10" s="24">
        <f t="shared" si="4"/>
        <v>3.7917177343745387E-7</v>
      </c>
      <c r="Y10" s="32">
        <f t="shared" si="5"/>
        <v>379.17177343745385</v>
      </c>
    </row>
    <row r="11" spans="1:26" s="25" customFormat="1" x14ac:dyDescent="0.25">
      <c r="A11" s="21" t="s">
        <v>145</v>
      </c>
      <c r="B11" s="22" t="s">
        <v>22</v>
      </c>
      <c r="C11" s="22" t="s">
        <v>23</v>
      </c>
      <c r="D11" s="22">
        <v>86</v>
      </c>
      <c r="E11" s="22">
        <v>1</v>
      </c>
      <c r="F11" s="22">
        <v>3</v>
      </c>
      <c r="G11" s="22">
        <v>1</v>
      </c>
      <c r="H11" s="22">
        <v>36</v>
      </c>
      <c r="I11" s="22">
        <v>4.2</v>
      </c>
      <c r="J11" s="22">
        <f>I11*1000</f>
        <v>4200</v>
      </c>
      <c r="K11" s="22">
        <v>2.81</v>
      </c>
      <c r="L11" s="23">
        <v>53620274</v>
      </c>
      <c r="M11" s="23">
        <v>45035032.469229497</v>
      </c>
      <c r="N11" s="23">
        <v>35071552.646304697</v>
      </c>
      <c r="O11" s="23">
        <v>54492958.384789102</v>
      </c>
      <c r="P11" s="23">
        <v>50247757.614114799</v>
      </c>
      <c r="Q11" s="23">
        <v>35671381.700685598</v>
      </c>
      <c r="R11" s="24">
        <f>AVERAGE(L11:Q11)</f>
        <v>45689826.135853946</v>
      </c>
      <c r="T11" s="31">
        <f t="shared" si="0"/>
        <v>14.553066666152096</v>
      </c>
      <c r="U11" s="21">
        <f t="shared" si="1"/>
        <v>1.4553066666152098E-14</v>
      </c>
      <c r="V11" s="24">
        <f t="shared" si="2"/>
        <v>6.1122879997838809E-11</v>
      </c>
      <c r="W11" s="24">
        <f t="shared" si="3"/>
        <v>2.0374293332612936E-11</v>
      </c>
      <c r="X11" s="24">
        <f t="shared" si="4"/>
        <v>2.0374293332612936E-8</v>
      </c>
      <c r="Y11" s="32">
        <f t="shared" si="5"/>
        <v>20.374293332612936</v>
      </c>
    </row>
    <row r="12" spans="1:26" x14ac:dyDescent="0.25">
      <c r="B12" s="2" t="s">
        <v>88</v>
      </c>
      <c r="C12" s="2" t="s">
        <v>89</v>
      </c>
      <c r="D12" s="2">
        <v>3</v>
      </c>
      <c r="E12" s="2">
        <v>2</v>
      </c>
      <c r="F12" s="2">
        <v>2</v>
      </c>
      <c r="G12" s="2">
        <v>2</v>
      </c>
      <c r="H12" s="2">
        <v>439</v>
      </c>
      <c r="I12" s="2">
        <v>49.2</v>
      </c>
      <c r="J12" s="2">
        <f>I12*1000</f>
        <v>49200</v>
      </c>
      <c r="K12" s="2">
        <v>4.8099999999999996</v>
      </c>
      <c r="L12" s="3">
        <v>1328578.75</v>
      </c>
      <c r="M12" s="3">
        <v>172486.591746727</v>
      </c>
      <c r="N12" s="3">
        <v>62075.9354351734</v>
      </c>
      <c r="O12" s="3">
        <v>895181.16513048601</v>
      </c>
      <c r="P12" s="3">
        <v>177896.098896793</v>
      </c>
      <c r="Q12" s="3">
        <v>121484.646188688</v>
      </c>
      <c r="R12" s="5">
        <f>AVERAGE(L12:Q12)</f>
        <v>459617.19789964455</v>
      </c>
    </row>
    <row r="13" spans="1:26" x14ac:dyDescent="0.25">
      <c r="B13" s="2" t="s">
        <v>118</v>
      </c>
      <c r="C13" s="2" t="s">
        <v>119</v>
      </c>
      <c r="D13" s="2">
        <v>3</v>
      </c>
      <c r="E13" s="2">
        <v>1</v>
      </c>
      <c r="F13" s="2">
        <v>6</v>
      </c>
      <c r="G13" s="2">
        <v>1</v>
      </c>
      <c r="H13" s="2">
        <v>332</v>
      </c>
      <c r="I13" s="2">
        <v>36.5</v>
      </c>
      <c r="J13" s="2">
        <f>I13*1000</f>
        <v>36500</v>
      </c>
      <c r="K13" s="2">
        <v>12.96</v>
      </c>
      <c r="L13" s="3">
        <v>400674.53125</v>
      </c>
      <c r="M13" s="3">
        <v>326196.52559239301</v>
      </c>
      <c r="N13" s="3">
        <v>328233.88750220003</v>
      </c>
      <c r="O13" s="3">
        <v>294856.06727612199</v>
      </c>
      <c r="P13" s="3">
        <v>345611.09962218697</v>
      </c>
      <c r="Q13" s="3">
        <v>288185.988067789</v>
      </c>
      <c r="R13" s="5">
        <f>AVERAGE(L13:Q13)</f>
        <v>330626.34988511517</v>
      </c>
    </row>
    <row r="14" spans="1:26" x14ac:dyDescent="0.25">
      <c r="B14" s="2" t="s">
        <v>66</v>
      </c>
      <c r="C14" s="2" t="s">
        <v>67</v>
      </c>
      <c r="D14" s="2">
        <v>5</v>
      </c>
      <c r="E14" s="2">
        <v>1</v>
      </c>
      <c r="F14" s="2">
        <v>2</v>
      </c>
      <c r="G14" s="2">
        <v>1</v>
      </c>
      <c r="H14" s="2">
        <v>352</v>
      </c>
      <c r="I14" s="2">
        <v>39.1</v>
      </c>
      <c r="J14" s="2">
        <f>I14*1000</f>
        <v>39100</v>
      </c>
      <c r="K14" s="2">
        <v>1.92</v>
      </c>
      <c r="L14" s="3">
        <v>1292245.875</v>
      </c>
      <c r="M14" s="3">
        <v>1254841.1364323599</v>
      </c>
      <c r="N14" s="3">
        <v>1119431.1264232099</v>
      </c>
      <c r="O14" s="3">
        <v>980321.96026700397</v>
      </c>
      <c r="P14" s="3">
        <v>1089214.3060085699</v>
      </c>
      <c r="Q14" s="3">
        <v>770468.16545947199</v>
      </c>
      <c r="R14" s="5">
        <f>AVERAGE(L14:Q14)</f>
        <v>1084420.4282651024</v>
      </c>
    </row>
    <row r="15" spans="1:26" x14ac:dyDescent="0.25">
      <c r="B15" s="2" t="s">
        <v>46</v>
      </c>
      <c r="C15" s="2" t="s">
        <v>47</v>
      </c>
      <c r="D15" s="2">
        <v>7</v>
      </c>
      <c r="E15" s="2">
        <v>1</v>
      </c>
      <c r="F15" s="2">
        <v>1</v>
      </c>
      <c r="G15" s="2">
        <v>1</v>
      </c>
      <c r="H15" s="2">
        <v>378</v>
      </c>
      <c r="I15" s="2">
        <v>43.5</v>
      </c>
      <c r="J15" s="2">
        <f>I15*1000</f>
        <v>43500</v>
      </c>
      <c r="K15" s="2">
        <v>2.8</v>
      </c>
      <c r="L15" s="3">
        <v>74990776</v>
      </c>
      <c r="M15" s="3">
        <v>67279194.889104202</v>
      </c>
      <c r="N15" s="3">
        <v>73030837.915476501</v>
      </c>
      <c r="O15" s="3">
        <v>75818626.264223903</v>
      </c>
      <c r="P15" s="3">
        <v>70029610.093085706</v>
      </c>
      <c r="Q15" s="3">
        <v>75945050.717711896</v>
      </c>
      <c r="R15" s="5">
        <f>AVERAGE(L15:Q15)</f>
        <v>72849015.979933694</v>
      </c>
    </row>
    <row r="16" spans="1:26" x14ac:dyDescent="0.25">
      <c r="B16" s="2" t="s">
        <v>120</v>
      </c>
      <c r="C16" s="2" t="s">
        <v>121</v>
      </c>
      <c r="D16" s="2">
        <v>4</v>
      </c>
      <c r="E16" s="2">
        <v>1</v>
      </c>
      <c r="F16" s="2">
        <v>3</v>
      </c>
      <c r="G16" s="2">
        <v>1</v>
      </c>
      <c r="H16" s="2">
        <v>719</v>
      </c>
      <c r="I16" s="2">
        <v>76.2</v>
      </c>
      <c r="J16" s="2">
        <f>I16*1000</f>
        <v>76200</v>
      </c>
      <c r="K16" s="2">
        <v>3.37</v>
      </c>
      <c r="L16" s="3">
        <v>7008204</v>
      </c>
      <c r="M16" s="3">
        <v>5816577.6494386401</v>
      </c>
      <c r="N16" s="3">
        <v>2000095.3015036399</v>
      </c>
      <c r="O16" s="3">
        <v>7955926.9058748297</v>
      </c>
      <c r="P16" s="3">
        <v>4773062.5223505301</v>
      </c>
      <c r="Q16" s="3">
        <v>3397038.9548477</v>
      </c>
      <c r="R16" s="5">
        <f>AVERAGE(L16:Q16)</f>
        <v>5158484.2223358909</v>
      </c>
    </row>
    <row r="17" spans="2:18" x14ac:dyDescent="0.25">
      <c r="B17" s="2" t="s">
        <v>126</v>
      </c>
      <c r="C17" s="2" t="s">
        <v>127</v>
      </c>
      <c r="D17" s="2">
        <v>9</v>
      </c>
      <c r="E17" s="2">
        <v>1</v>
      </c>
      <c r="F17" s="2">
        <v>4</v>
      </c>
      <c r="G17" s="2">
        <v>1</v>
      </c>
      <c r="H17" s="2">
        <v>202</v>
      </c>
      <c r="I17" s="2">
        <v>22.9</v>
      </c>
      <c r="J17" s="2">
        <f>I17*1000</f>
        <v>22900</v>
      </c>
      <c r="K17" s="2">
        <v>10.24</v>
      </c>
      <c r="L17" s="3">
        <v>2703832</v>
      </c>
      <c r="M17" s="3">
        <v>2785942.7084821099</v>
      </c>
      <c r="N17" s="3">
        <v>2513309.5923514599</v>
      </c>
      <c r="O17" s="3">
        <v>21068107.523517899</v>
      </c>
      <c r="P17" s="3">
        <v>20394361.094009899</v>
      </c>
      <c r="Q17" s="3">
        <v>20590019.265015401</v>
      </c>
      <c r="R17" s="5">
        <f>AVERAGE(L17:Q17)</f>
        <v>11675928.69722946</v>
      </c>
    </row>
    <row r="18" spans="2:18" x14ac:dyDescent="0.25">
      <c r="B18" s="2" t="s">
        <v>96</v>
      </c>
      <c r="C18" s="2" t="s">
        <v>97</v>
      </c>
      <c r="D18" s="2">
        <v>17</v>
      </c>
      <c r="E18" s="2">
        <v>1</v>
      </c>
      <c r="F18" s="2">
        <v>1</v>
      </c>
      <c r="G18" s="2">
        <v>1</v>
      </c>
      <c r="H18" s="2">
        <v>259</v>
      </c>
      <c r="I18" s="2">
        <v>27.6</v>
      </c>
      <c r="J18" s="2">
        <f>I18*1000</f>
        <v>27600</v>
      </c>
      <c r="K18" s="2">
        <v>3.01</v>
      </c>
      <c r="L18" s="3">
        <v>6365328</v>
      </c>
      <c r="M18" s="3">
        <v>8114627.6414617896</v>
      </c>
      <c r="N18" s="3">
        <v>10254258.2436607</v>
      </c>
      <c r="O18" s="3">
        <v>7150464.3624769701</v>
      </c>
      <c r="P18" s="3">
        <v>7813222.29119909</v>
      </c>
      <c r="Q18" s="3">
        <v>10297797.770492001</v>
      </c>
      <c r="R18" s="5">
        <f>AVERAGE(L18:Q18)</f>
        <v>8332616.3848817581</v>
      </c>
    </row>
    <row r="19" spans="2:18" x14ac:dyDescent="0.25">
      <c r="B19" s="2" t="s">
        <v>30</v>
      </c>
      <c r="C19" s="2" t="s">
        <v>31</v>
      </c>
      <c r="D19" s="2">
        <v>2</v>
      </c>
      <c r="E19" s="2">
        <v>1</v>
      </c>
      <c r="F19" s="2">
        <v>4</v>
      </c>
      <c r="G19" s="2">
        <v>1</v>
      </c>
      <c r="H19" s="2">
        <v>590</v>
      </c>
      <c r="I19" s="2">
        <v>68.5</v>
      </c>
      <c r="J19" s="2">
        <f>I19*1000</f>
        <v>68500</v>
      </c>
      <c r="K19" s="2">
        <v>7.77</v>
      </c>
      <c r="L19" s="3">
        <v>2953337</v>
      </c>
      <c r="M19" s="3">
        <v>3212325.7404544498</v>
      </c>
      <c r="N19" s="3">
        <v>3276408.33163901</v>
      </c>
      <c r="O19" s="3">
        <v>2805506.7369535798</v>
      </c>
      <c r="P19" s="3">
        <v>2647051.1519447202</v>
      </c>
      <c r="Q19" s="3">
        <v>3151673.86527206</v>
      </c>
      <c r="R19" s="5">
        <f>AVERAGE(L19:Q19)</f>
        <v>3007717.1377106365</v>
      </c>
    </row>
    <row r="20" spans="2:18" x14ac:dyDescent="0.25">
      <c r="B20" s="2" t="s">
        <v>58</v>
      </c>
      <c r="C20" s="2" t="s">
        <v>59</v>
      </c>
      <c r="D20" s="2">
        <v>3</v>
      </c>
      <c r="E20" s="2">
        <v>1</v>
      </c>
      <c r="F20" s="2">
        <v>1</v>
      </c>
      <c r="G20" s="2">
        <v>1</v>
      </c>
      <c r="H20" s="2">
        <v>236</v>
      </c>
      <c r="I20" s="2">
        <v>26.2</v>
      </c>
      <c r="J20" s="2">
        <f>I20*1000</f>
        <v>26200</v>
      </c>
      <c r="K20" s="2">
        <v>2.0099999999999998</v>
      </c>
      <c r="L20" s="3">
        <v>2640911.75</v>
      </c>
      <c r="M20" s="3">
        <v>2627191.7966092802</v>
      </c>
      <c r="N20" s="3">
        <v>1996297.88490583</v>
      </c>
      <c r="O20" s="3">
        <v>4430057.4174142098</v>
      </c>
      <c r="P20" s="3">
        <v>4506367.2325094696</v>
      </c>
      <c r="Q20" s="3">
        <v>4568406.8338040896</v>
      </c>
      <c r="R20" s="5">
        <f>AVERAGE(L20:Q20)</f>
        <v>3461538.8192071468</v>
      </c>
    </row>
    <row r="21" spans="2:18" x14ac:dyDescent="0.25">
      <c r="B21" s="2" t="s">
        <v>110</v>
      </c>
      <c r="C21" s="2" t="s">
        <v>111</v>
      </c>
      <c r="D21" s="2">
        <v>10</v>
      </c>
      <c r="E21" s="2">
        <v>1</v>
      </c>
      <c r="F21" s="2">
        <v>3</v>
      </c>
      <c r="G21" s="2">
        <v>1</v>
      </c>
      <c r="H21" s="2">
        <v>223</v>
      </c>
      <c r="I21" s="2">
        <v>25.5</v>
      </c>
      <c r="J21" s="2">
        <f>I21*1000</f>
        <v>25500</v>
      </c>
      <c r="K21" s="2">
        <v>7.99</v>
      </c>
      <c r="L21" s="3">
        <v>59713600</v>
      </c>
      <c r="M21" s="3">
        <v>69974067.291225001</v>
      </c>
      <c r="N21" s="3">
        <v>64956868.9360862</v>
      </c>
      <c r="O21" s="3">
        <v>64400331.316188201</v>
      </c>
      <c r="P21" s="3">
        <v>56339204.427933998</v>
      </c>
      <c r="Q21" s="3">
        <v>55398505.7278312</v>
      </c>
      <c r="R21" s="5">
        <f>AVERAGE(L21:Q21)</f>
        <v>61797096.283210762</v>
      </c>
    </row>
    <row r="22" spans="2:18" x14ac:dyDescent="0.25">
      <c r="B22" s="2" t="s">
        <v>60</v>
      </c>
      <c r="C22" s="2" t="s">
        <v>61</v>
      </c>
      <c r="D22" s="2">
        <v>3</v>
      </c>
      <c r="E22" s="2">
        <v>1</v>
      </c>
      <c r="F22" s="2">
        <v>1</v>
      </c>
      <c r="G22" s="2">
        <v>1</v>
      </c>
      <c r="H22" s="2">
        <v>1134</v>
      </c>
      <c r="I22" s="2">
        <v>126.4</v>
      </c>
      <c r="J22" s="2">
        <f>I22*1000</f>
        <v>126400</v>
      </c>
      <c r="K22" s="2">
        <v>2.9</v>
      </c>
      <c r="L22" s="3">
        <v>6973454.5</v>
      </c>
      <c r="M22" s="3">
        <v>7266401.9622795396</v>
      </c>
      <c r="N22" s="3">
        <v>7447612.3853947101</v>
      </c>
      <c r="O22" s="3">
        <v>7062990.9454951202</v>
      </c>
      <c r="P22" s="3">
        <v>7630459.6381178098</v>
      </c>
      <c r="Q22" s="3">
        <v>7354572.5103321699</v>
      </c>
      <c r="R22" s="5">
        <f>AVERAGE(L22:Q22)</f>
        <v>7289248.6569365589</v>
      </c>
    </row>
    <row r="23" spans="2:18" x14ac:dyDescent="0.25">
      <c r="B23" s="2" t="s">
        <v>98</v>
      </c>
      <c r="C23" s="2" t="s">
        <v>99</v>
      </c>
      <c r="D23" s="2">
        <v>5</v>
      </c>
      <c r="E23" s="2">
        <v>1</v>
      </c>
      <c r="F23" s="2">
        <v>1</v>
      </c>
      <c r="G23" s="2">
        <v>1</v>
      </c>
      <c r="H23" s="2">
        <v>341</v>
      </c>
      <c r="I23" s="2">
        <v>39.4</v>
      </c>
      <c r="J23" s="2">
        <f>I23*1000</f>
        <v>39400</v>
      </c>
      <c r="K23" s="2">
        <v>2.63</v>
      </c>
      <c r="L23" s="3">
        <v>32872458</v>
      </c>
      <c r="M23" s="3">
        <v>35555910.934592903</v>
      </c>
      <c r="N23" s="3">
        <v>42024600.576693103</v>
      </c>
      <c r="O23" s="3">
        <v>34544248.595069498</v>
      </c>
      <c r="P23" s="3">
        <v>34915672.121515401</v>
      </c>
      <c r="Q23" s="3">
        <v>38117373.335523501</v>
      </c>
      <c r="R23" s="5">
        <f>AVERAGE(L23:Q23)</f>
        <v>36338377.260565728</v>
      </c>
    </row>
    <row r="24" spans="2:18" x14ac:dyDescent="0.25">
      <c r="B24" s="2" t="s">
        <v>108</v>
      </c>
      <c r="C24" s="2" t="s">
        <v>109</v>
      </c>
      <c r="D24" s="2">
        <v>26</v>
      </c>
      <c r="E24" s="2">
        <v>1</v>
      </c>
      <c r="F24" s="2">
        <v>3</v>
      </c>
      <c r="G24" s="2">
        <v>1</v>
      </c>
      <c r="H24" s="2">
        <v>66</v>
      </c>
      <c r="I24" s="2">
        <v>7.4</v>
      </c>
      <c r="J24" s="2">
        <f>I24*1000</f>
        <v>7400</v>
      </c>
      <c r="K24" s="2">
        <v>7.64</v>
      </c>
      <c r="L24" s="3">
        <v>1873170.25</v>
      </c>
      <c r="M24" s="3">
        <v>1716911.11142813</v>
      </c>
      <c r="N24" s="3">
        <v>1789283.00111268</v>
      </c>
      <c r="O24" s="3">
        <v>1730038.6680965</v>
      </c>
      <c r="P24" s="3">
        <v>1770076.3114140499</v>
      </c>
      <c r="Q24" s="3">
        <v>1834804.8815322099</v>
      </c>
      <c r="R24" s="5">
        <f>AVERAGE(L24:Q24)</f>
        <v>1785714.037263928</v>
      </c>
    </row>
    <row r="25" spans="2:18" x14ac:dyDescent="0.25">
      <c r="B25" s="2" t="s">
        <v>114</v>
      </c>
      <c r="C25" s="2" t="s">
        <v>115</v>
      </c>
      <c r="D25" s="2">
        <v>8</v>
      </c>
      <c r="E25" s="2">
        <v>1</v>
      </c>
      <c r="F25" s="2">
        <v>4</v>
      </c>
      <c r="G25" s="2">
        <v>1</v>
      </c>
      <c r="H25" s="2">
        <v>230</v>
      </c>
      <c r="I25" s="2">
        <v>26.3</v>
      </c>
      <c r="J25" s="2">
        <f>I25*1000</f>
        <v>26300</v>
      </c>
      <c r="K25" s="2">
        <v>9.8800000000000008</v>
      </c>
      <c r="L25" s="3">
        <v>2398110</v>
      </c>
      <c r="M25" s="3">
        <v>1855242.02867959</v>
      </c>
      <c r="N25" s="3">
        <v>946141.72892319504</v>
      </c>
      <c r="O25" s="3">
        <v>1023640.29223826</v>
      </c>
      <c r="P25" s="3">
        <v>1478131.03879243</v>
      </c>
      <c r="Q25" s="3">
        <v>2666902.3618080802</v>
      </c>
      <c r="R25" s="5">
        <f>AVERAGE(L25:Q25)</f>
        <v>1728027.9084069256</v>
      </c>
    </row>
    <row r="26" spans="2:18" x14ac:dyDescent="0.25">
      <c r="B26" s="2" t="s">
        <v>62</v>
      </c>
      <c r="C26" s="2" t="s">
        <v>63</v>
      </c>
      <c r="D26" s="2">
        <v>31</v>
      </c>
      <c r="E26" s="2">
        <v>1</v>
      </c>
      <c r="F26" s="2">
        <v>2</v>
      </c>
      <c r="G26" s="2">
        <v>1</v>
      </c>
      <c r="H26" s="2">
        <v>117</v>
      </c>
      <c r="I26" s="2">
        <v>13.1</v>
      </c>
      <c r="J26" s="2">
        <f>I26*1000</f>
        <v>13100</v>
      </c>
      <c r="K26" s="2">
        <v>5.5</v>
      </c>
      <c r="L26" s="3">
        <v>26665466</v>
      </c>
      <c r="M26" s="3">
        <v>27201027.868075099</v>
      </c>
      <c r="N26" s="3">
        <v>33617437.587797999</v>
      </c>
      <c r="O26" s="3">
        <v>32116689.568657599</v>
      </c>
      <c r="P26" s="3">
        <v>30246335.135763399</v>
      </c>
      <c r="Q26" s="3">
        <v>34773023.362378903</v>
      </c>
      <c r="R26" s="5">
        <f>AVERAGE(L26:Q26)</f>
        <v>30769996.58711217</v>
      </c>
    </row>
    <row r="27" spans="2:18" x14ac:dyDescent="0.25">
      <c r="B27" s="2" t="s">
        <v>138</v>
      </c>
      <c r="C27" s="2" t="s">
        <v>139</v>
      </c>
      <c r="D27" s="2">
        <v>7</v>
      </c>
      <c r="E27" s="2">
        <v>1</v>
      </c>
      <c r="F27" s="2">
        <v>1</v>
      </c>
      <c r="G27" s="2">
        <v>1</v>
      </c>
      <c r="H27" s="2">
        <v>99</v>
      </c>
      <c r="I27" s="2">
        <v>11.1</v>
      </c>
      <c r="J27" s="2">
        <f>I27*1000</f>
        <v>11100</v>
      </c>
      <c r="K27" s="2">
        <v>2.08</v>
      </c>
      <c r="L27" s="3">
        <v>4233275</v>
      </c>
      <c r="M27" s="3">
        <v>4779305.7122328999</v>
      </c>
      <c r="N27" s="3">
        <v>5741054.0350045003</v>
      </c>
      <c r="O27" s="3">
        <v>4222911.1061775899</v>
      </c>
      <c r="P27" s="3">
        <v>4929328.0394544797</v>
      </c>
      <c r="Q27" s="3">
        <v>5881961.1343663102</v>
      </c>
      <c r="R27" s="5">
        <f>AVERAGE(L27:Q27)</f>
        <v>4964639.171205963</v>
      </c>
    </row>
    <row r="28" spans="2:18" x14ac:dyDescent="0.25">
      <c r="B28" s="2" t="s">
        <v>78</v>
      </c>
      <c r="C28" s="2" t="s">
        <v>79</v>
      </c>
      <c r="D28" s="2">
        <v>4</v>
      </c>
      <c r="E28" s="2">
        <v>1</v>
      </c>
      <c r="F28" s="2">
        <v>1</v>
      </c>
      <c r="G28" s="2">
        <v>1</v>
      </c>
      <c r="H28" s="2">
        <v>467</v>
      </c>
      <c r="I28" s="2">
        <v>52.7</v>
      </c>
      <c r="J28" s="2">
        <f>I28*1000</f>
        <v>52700</v>
      </c>
      <c r="K28" s="2">
        <v>2.36</v>
      </c>
      <c r="L28" s="3">
        <v>940483.8125</v>
      </c>
      <c r="M28" s="3">
        <v>820788.75963490503</v>
      </c>
      <c r="N28" s="3">
        <v>753735.28740828298</v>
      </c>
      <c r="O28" s="3">
        <v>702047.85978319298</v>
      </c>
      <c r="P28" s="3">
        <v>861936.74805947696</v>
      </c>
      <c r="Q28" s="3">
        <v>578461.79556926002</v>
      </c>
      <c r="R28" s="5">
        <f>AVERAGE(L28:Q28)</f>
        <v>776242.37715918629</v>
      </c>
    </row>
    <row r="29" spans="2:18" x14ac:dyDescent="0.25">
      <c r="B29" s="2" t="s">
        <v>70</v>
      </c>
      <c r="C29" s="2" t="s">
        <v>71</v>
      </c>
      <c r="D29" s="2">
        <v>2</v>
      </c>
      <c r="E29" s="2">
        <v>1</v>
      </c>
      <c r="F29" s="2">
        <v>1</v>
      </c>
      <c r="G29" s="2">
        <v>1</v>
      </c>
      <c r="H29" s="2">
        <v>530</v>
      </c>
      <c r="I29" s="2">
        <v>58.6</v>
      </c>
      <c r="J29" s="2">
        <f>I29*1000</f>
        <v>58600</v>
      </c>
      <c r="K29" s="2">
        <v>1.9</v>
      </c>
      <c r="L29" s="3">
        <v>543812.375</v>
      </c>
      <c r="M29" s="3">
        <v>461651.37434876198</v>
      </c>
      <c r="N29" s="3">
        <v>511858.015524571</v>
      </c>
      <c r="O29" s="3">
        <v>583091.968230178</v>
      </c>
      <c r="P29" s="3">
        <v>604484.18388804898</v>
      </c>
      <c r="Q29" s="3">
        <v>380146.36879360199</v>
      </c>
      <c r="R29" s="5">
        <f>AVERAGE(L29:Q29)</f>
        <v>514174.0476308603</v>
      </c>
    </row>
    <row r="30" spans="2:18" x14ac:dyDescent="0.25">
      <c r="B30" s="2" t="s">
        <v>50</v>
      </c>
      <c r="C30" s="2" t="s">
        <v>51</v>
      </c>
      <c r="D30" s="2">
        <v>14</v>
      </c>
      <c r="E30" s="2">
        <v>1</v>
      </c>
      <c r="F30" s="2">
        <v>1</v>
      </c>
      <c r="G30" s="2">
        <v>1</v>
      </c>
      <c r="H30" s="2">
        <v>188</v>
      </c>
      <c r="I30" s="2">
        <v>21.1</v>
      </c>
      <c r="J30" s="2">
        <f>I30*1000</f>
        <v>21100</v>
      </c>
      <c r="K30" s="2">
        <v>2.9</v>
      </c>
      <c r="L30" s="3">
        <v>19793128</v>
      </c>
      <c r="M30" s="3">
        <v>22200039.0581691</v>
      </c>
      <c r="N30" s="3">
        <v>30329430.4917803</v>
      </c>
      <c r="O30" s="3">
        <v>22497053.295991302</v>
      </c>
      <c r="P30" s="3">
        <v>26396562.839566201</v>
      </c>
      <c r="Q30" s="3">
        <v>30707452.9393778</v>
      </c>
      <c r="R30" s="5">
        <f>AVERAGE(L30:Q30)</f>
        <v>25320611.104147449</v>
      </c>
    </row>
    <row r="31" spans="2:18" x14ac:dyDescent="0.25">
      <c r="B31" s="2" t="s">
        <v>100</v>
      </c>
      <c r="C31" s="2" t="s">
        <v>101</v>
      </c>
      <c r="D31" s="2">
        <v>9</v>
      </c>
      <c r="E31" s="2">
        <v>1</v>
      </c>
      <c r="F31" s="2">
        <v>2</v>
      </c>
      <c r="G31" s="2">
        <v>1</v>
      </c>
      <c r="H31" s="2">
        <v>487</v>
      </c>
      <c r="I31" s="2">
        <v>54</v>
      </c>
      <c r="J31" s="2">
        <f>I31*1000</f>
        <v>54000</v>
      </c>
      <c r="K31" s="2">
        <v>3.27</v>
      </c>
      <c r="L31" s="3">
        <v>20257202</v>
      </c>
      <c r="M31" s="3">
        <v>19607376.661744401</v>
      </c>
      <c r="N31" s="3">
        <v>15329594.9819948</v>
      </c>
      <c r="O31" s="3">
        <v>21117473.084567402</v>
      </c>
      <c r="P31" s="3">
        <v>15434475.796164701</v>
      </c>
      <c r="Q31" s="3">
        <v>16552490.604407899</v>
      </c>
      <c r="R31" s="5">
        <f>AVERAGE(L31:Q31)</f>
        <v>18049768.854813203</v>
      </c>
    </row>
    <row r="32" spans="2:18" x14ac:dyDescent="0.25">
      <c r="B32" s="2" t="s">
        <v>140</v>
      </c>
      <c r="C32" s="2" t="s">
        <v>141</v>
      </c>
      <c r="D32" s="2">
        <v>2</v>
      </c>
      <c r="E32" s="2">
        <v>1</v>
      </c>
      <c r="F32" s="2">
        <v>1</v>
      </c>
      <c r="G32" s="2">
        <v>1</v>
      </c>
      <c r="H32" s="2">
        <v>1071</v>
      </c>
      <c r="I32" s="2">
        <v>114.2</v>
      </c>
      <c r="J32" s="2">
        <f>I32*1000</f>
        <v>114200</v>
      </c>
      <c r="K32" s="2">
        <v>2.4</v>
      </c>
      <c r="L32" s="3">
        <v>1663008640</v>
      </c>
      <c r="M32" s="3">
        <v>1712182598.5196099</v>
      </c>
      <c r="N32" s="3">
        <v>1594746478.4955201</v>
      </c>
      <c r="O32" s="3">
        <v>1833882802.36659</v>
      </c>
      <c r="P32" s="3">
        <v>1748484354.4197299</v>
      </c>
      <c r="Q32" s="3">
        <v>1675986693.95011</v>
      </c>
      <c r="R32" s="5">
        <f>AVERAGE(L32:Q32)</f>
        <v>1704715261.2919266</v>
      </c>
    </row>
    <row r="33" spans="2:18" x14ac:dyDescent="0.25">
      <c r="B33" s="2" t="s">
        <v>84</v>
      </c>
      <c r="C33" s="2" t="s">
        <v>85</v>
      </c>
      <c r="D33" s="2">
        <v>7</v>
      </c>
      <c r="E33" s="2">
        <v>1</v>
      </c>
      <c r="F33" s="2">
        <v>6</v>
      </c>
      <c r="G33" s="2">
        <v>1</v>
      </c>
      <c r="H33" s="2">
        <v>295</v>
      </c>
      <c r="I33" s="2">
        <v>33.4</v>
      </c>
      <c r="J33" s="2">
        <f>I33*1000</f>
        <v>33400</v>
      </c>
      <c r="K33" s="2">
        <v>15.22</v>
      </c>
      <c r="L33" s="3">
        <v>3913431.75</v>
      </c>
      <c r="M33" s="3">
        <v>5212883.4084403804</v>
      </c>
      <c r="N33" s="3">
        <v>8755112.2040529996</v>
      </c>
      <c r="O33" s="3">
        <v>10114005.300522801</v>
      </c>
      <c r="P33" s="3">
        <v>5940391.1832379298</v>
      </c>
      <c r="Q33" s="3">
        <v>5837667.0525554596</v>
      </c>
      <c r="R33" s="5">
        <f>AVERAGE(L33:Q33)</f>
        <v>6628915.1498015942</v>
      </c>
    </row>
    <row r="34" spans="2:18" x14ac:dyDescent="0.25">
      <c r="B34" s="2" t="s">
        <v>74</v>
      </c>
      <c r="C34" s="2" t="s">
        <v>75</v>
      </c>
      <c r="D34" s="2">
        <v>11</v>
      </c>
      <c r="E34" s="2">
        <v>1</v>
      </c>
      <c r="F34" s="2">
        <v>6</v>
      </c>
      <c r="G34" s="2">
        <v>1</v>
      </c>
      <c r="H34" s="2">
        <v>89</v>
      </c>
      <c r="I34" s="2">
        <v>10.199999999999999</v>
      </c>
      <c r="J34" s="2">
        <f>I34*1000</f>
        <v>10200</v>
      </c>
      <c r="K34" s="2">
        <v>12.53</v>
      </c>
      <c r="L34" s="3">
        <v>1228716.625</v>
      </c>
      <c r="M34" s="3">
        <v>1279848.6097643501</v>
      </c>
      <c r="N34" s="3">
        <v>1248712.34295383</v>
      </c>
      <c r="O34" s="3">
        <v>1655590.46339186</v>
      </c>
      <c r="P34" s="3">
        <v>1456199.87560641</v>
      </c>
      <c r="Q34" s="3">
        <v>1087014.60996732</v>
      </c>
      <c r="R34" s="5">
        <f>AVERAGE(L34:Q34)</f>
        <v>1326013.7544472951</v>
      </c>
    </row>
    <row r="35" spans="2:18" x14ac:dyDescent="0.25">
      <c r="B35" s="2" t="s">
        <v>34</v>
      </c>
      <c r="C35" s="2" t="s">
        <v>35</v>
      </c>
      <c r="D35" s="2">
        <v>4</v>
      </c>
      <c r="E35" s="2">
        <v>1</v>
      </c>
      <c r="F35" s="2">
        <v>1</v>
      </c>
      <c r="G35" s="2">
        <v>1</v>
      </c>
      <c r="H35" s="2">
        <v>387</v>
      </c>
      <c r="I35" s="2">
        <v>46.1</v>
      </c>
      <c r="J35" s="2">
        <f>I35*1000</f>
        <v>46100</v>
      </c>
      <c r="K35" s="2">
        <v>2.67</v>
      </c>
      <c r="L35" s="3">
        <v>940483.8125</v>
      </c>
      <c r="M35" s="3">
        <v>820788.75963490503</v>
      </c>
      <c r="N35" s="3">
        <v>753735.28740828298</v>
      </c>
      <c r="O35" s="3">
        <v>702047.85978319298</v>
      </c>
      <c r="P35" s="3">
        <v>861936.74805947696</v>
      </c>
      <c r="Q35" s="3">
        <v>578461.79556926002</v>
      </c>
      <c r="R35" s="5">
        <f>AVERAGE(L35:Q35)</f>
        <v>776242.37715918629</v>
      </c>
    </row>
    <row r="36" spans="2:18" x14ac:dyDescent="0.25">
      <c r="B36" s="2" t="s">
        <v>94</v>
      </c>
      <c r="C36" s="2" t="s">
        <v>95</v>
      </c>
      <c r="D36" s="2">
        <v>1</v>
      </c>
      <c r="E36" s="2">
        <v>1</v>
      </c>
      <c r="F36" s="2">
        <v>1</v>
      </c>
      <c r="G36" s="2">
        <v>1</v>
      </c>
      <c r="H36" s="2">
        <v>3110</v>
      </c>
      <c r="I36" s="2">
        <v>338.4</v>
      </c>
      <c r="J36" s="2">
        <f>I36*1000</f>
        <v>338400</v>
      </c>
      <c r="K36" s="2">
        <v>2.81</v>
      </c>
      <c r="L36" s="3">
        <v>20257202</v>
      </c>
      <c r="M36" s="3">
        <v>19607376.661744401</v>
      </c>
      <c r="N36" s="3">
        <v>15329594.9819948</v>
      </c>
      <c r="O36" s="3">
        <v>21117473.084567402</v>
      </c>
      <c r="P36" s="3">
        <v>15434475.796164701</v>
      </c>
      <c r="Q36" s="3">
        <v>16552490.604407899</v>
      </c>
      <c r="R36" s="5">
        <f>AVERAGE(L36:Q36)</f>
        <v>18049768.854813203</v>
      </c>
    </row>
    <row r="37" spans="2:18" x14ac:dyDescent="0.25">
      <c r="B37" s="2" t="s">
        <v>68</v>
      </c>
      <c r="C37" s="2" t="s">
        <v>69</v>
      </c>
      <c r="D37" s="2">
        <v>4</v>
      </c>
      <c r="E37" s="2">
        <v>1</v>
      </c>
      <c r="F37" s="2">
        <v>1</v>
      </c>
      <c r="G37" s="2">
        <v>1</v>
      </c>
      <c r="H37" s="2">
        <v>505</v>
      </c>
      <c r="I37" s="2">
        <v>57.1</v>
      </c>
      <c r="J37" s="2">
        <f>I37*1000</f>
        <v>57100</v>
      </c>
      <c r="K37" s="2">
        <v>2.65</v>
      </c>
      <c r="L37" s="3">
        <v>51592064</v>
      </c>
      <c r="M37" s="3">
        <v>49332049.791548803</v>
      </c>
      <c r="N37" s="3">
        <v>36670697.351563498</v>
      </c>
      <c r="O37" s="3">
        <v>43072952.903896503</v>
      </c>
      <c r="P37" s="3">
        <v>35490258.571641997</v>
      </c>
      <c r="Q37" s="3">
        <v>37104895.522041596</v>
      </c>
      <c r="R37" s="5">
        <f>AVERAGE(L37:Q37)</f>
        <v>42210486.356782064</v>
      </c>
    </row>
    <row r="38" spans="2:18" x14ac:dyDescent="0.25">
      <c r="B38" s="2" t="s">
        <v>124</v>
      </c>
      <c r="C38" s="2" t="s">
        <v>125</v>
      </c>
      <c r="D38" s="2">
        <v>8</v>
      </c>
      <c r="E38" s="2">
        <v>1</v>
      </c>
      <c r="F38" s="2">
        <v>4</v>
      </c>
      <c r="G38" s="2">
        <v>1</v>
      </c>
      <c r="H38" s="2">
        <v>247</v>
      </c>
      <c r="I38" s="2">
        <v>26</v>
      </c>
      <c r="J38" s="2">
        <f>I38*1000</f>
        <v>26000</v>
      </c>
      <c r="K38" s="2">
        <v>10.34</v>
      </c>
      <c r="L38" s="3">
        <v>9028258</v>
      </c>
      <c r="M38" s="3">
        <v>8530392.3818623107</v>
      </c>
      <c r="N38" s="3">
        <v>8831101.3417138495</v>
      </c>
      <c r="O38" s="3">
        <v>8996537.1312277503</v>
      </c>
      <c r="P38" s="3">
        <v>8539517.4516700301</v>
      </c>
      <c r="Q38" s="3">
        <v>9502238.0200186595</v>
      </c>
      <c r="R38" s="5">
        <f>AVERAGE(L38:Q38)</f>
        <v>8904674.0544154327</v>
      </c>
    </row>
    <row r="39" spans="2:18" x14ac:dyDescent="0.25">
      <c r="B39" s="2" t="s">
        <v>56</v>
      </c>
      <c r="C39" s="2" t="s">
        <v>57</v>
      </c>
      <c r="D39" s="2">
        <v>10</v>
      </c>
      <c r="E39" s="2">
        <v>1</v>
      </c>
      <c r="F39" s="2">
        <v>1</v>
      </c>
      <c r="G39" s="2">
        <v>1</v>
      </c>
      <c r="H39" s="2">
        <v>326</v>
      </c>
      <c r="I39" s="2">
        <v>37.6</v>
      </c>
      <c r="J39" s="2">
        <f>I39*1000</f>
        <v>37600</v>
      </c>
      <c r="K39" s="2">
        <v>3.11</v>
      </c>
      <c r="L39" s="3">
        <v>15105782</v>
      </c>
      <c r="M39" s="3">
        <v>14239508.096765401</v>
      </c>
      <c r="N39" s="3">
        <v>17823137.639475901</v>
      </c>
      <c r="O39" s="3">
        <v>15580676.398000401</v>
      </c>
      <c r="P39" s="3">
        <v>17295701.562159602</v>
      </c>
      <c r="Q39" s="3">
        <v>19634311.572696298</v>
      </c>
      <c r="R39" s="5">
        <f>AVERAGE(L39:Q39)</f>
        <v>16613186.211516267</v>
      </c>
    </row>
    <row r="40" spans="2:18" x14ac:dyDescent="0.25">
      <c r="B40" s="2" t="s">
        <v>122</v>
      </c>
      <c r="C40" s="2" t="s">
        <v>123</v>
      </c>
      <c r="D40" s="2">
        <v>2</v>
      </c>
      <c r="E40" s="2">
        <v>1</v>
      </c>
      <c r="F40" s="2">
        <v>5</v>
      </c>
      <c r="G40" s="2">
        <v>1</v>
      </c>
      <c r="H40" s="2">
        <v>850</v>
      </c>
      <c r="I40" s="2">
        <v>94.1</v>
      </c>
      <c r="J40" s="2">
        <f>I40*1000</f>
        <v>94100</v>
      </c>
      <c r="K40" s="2">
        <v>12.08</v>
      </c>
      <c r="L40" s="3">
        <v>328409280</v>
      </c>
      <c r="M40" s="3">
        <v>339732786.94955897</v>
      </c>
      <c r="N40" s="3">
        <v>339022474.159917</v>
      </c>
      <c r="O40" s="3">
        <v>316663554.97383797</v>
      </c>
      <c r="P40" s="3">
        <v>311399320.30663598</v>
      </c>
      <c r="Q40" s="3">
        <v>250787475.17276499</v>
      </c>
      <c r="R40" s="5">
        <f>AVERAGE(L40:Q40)</f>
        <v>314335815.26045245</v>
      </c>
    </row>
    <row r="41" spans="2:18" x14ac:dyDescent="0.25">
      <c r="B41" s="2" t="s">
        <v>44</v>
      </c>
      <c r="C41" s="2" t="s">
        <v>45</v>
      </c>
      <c r="D41" s="2">
        <v>16</v>
      </c>
      <c r="E41" s="2">
        <v>1</v>
      </c>
      <c r="F41" s="2">
        <v>2</v>
      </c>
      <c r="G41" s="2">
        <v>1</v>
      </c>
      <c r="H41" s="2">
        <v>208</v>
      </c>
      <c r="I41" s="2">
        <v>23.6</v>
      </c>
      <c r="J41" s="2">
        <f>I41*1000</f>
        <v>23600</v>
      </c>
      <c r="K41" s="2">
        <v>2.64</v>
      </c>
      <c r="L41" s="3">
        <v>53620274</v>
      </c>
      <c r="M41" s="3">
        <v>45035032.469229497</v>
      </c>
      <c r="N41" s="3">
        <v>35071552.646304697</v>
      </c>
      <c r="O41" s="3">
        <v>54492958.384789102</v>
      </c>
      <c r="P41" s="3">
        <v>50247757.614114799</v>
      </c>
      <c r="Q41" s="3">
        <v>35671381.700685598</v>
      </c>
      <c r="R41" s="5">
        <f>AVERAGE(L41:Q41)</f>
        <v>45689826.135853946</v>
      </c>
    </row>
    <row r="42" spans="2:18" x14ac:dyDescent="0.25">
      <c r="B42" s="2" t="s">
        <v>132</v>
      </c>
      <c r="C42" s="2" t="s">
        <v>133</v>
      </c>
      <c r="D42" s="2">
        <v>2</v>
      </c>
      <c r="E42" s="2">
        <v>1</v>
      </c>
      <c r="F42" s="2">
        <v>10</v>
      </c>
      <c r="G42" s="2">
        <v>1</v>
      </c>
      <c r="H42" s="2">
        <v>998</v>
      </c>
      <c r="I42" s="2">
        <v>107.5</v>
      </c>
      <c r="J42" s="2">
        <f>I42*1000</f>
        <v>107500</v>
      </c>
      <c r="K42" s="2">
        <v>30.08</v>
      </c>
      <c r="L42" s="3">
        <v>320144120</v>
      </c>
      <c r="M42" s="3">
        <v>313778227.031295</v>
      </c>
      <c r="N42" s="3">
        <v>337226805.751831</v>
      </c>
      <c r="O42" s="3">
        <v>318352117.913688</v>
      </c>
      <c r="P42" s="3">
        <v>224703240.69138199</v>
      </c>
      <c r="Q42" s="3">
        <v>258037137.61258799</v>
      </c>
      <c r="R42" s="5">
        <f>AVERAGE(L42:Q42)</f>
        <v>295373608.16679734</v>
      </c>
    </row>
    <row r="43" spans="2:18" x14ac:dyDescent="0.25">
      <c r="B43" s="2" t="s">
        <v>40</v>
      </c>
      <c r="C43" s="2" t="s">
        <v>41</v>
      </c>
      <c r="D43" s="2">
        <v>7</v>
      </c>
      <c r="E43" s="2">
        <v>1</v>
      </c>
      <c r="F43" s="2">
        <v>10</v>
      </c>
      <c r="G43" s="2">
        <v>1</v>
      </c>
      <c r="H43" s="2">
        <v>259</v>
      </c>
      <c r="I43" s="2">
        <v>29.5</v>
      </c>
      <c r="J43" s="2">
        <f>I43*1000</f>
        <v>29500</v>
      </c>
      <c r="K43" s="2">
        <v>24.03</v>
      </c>
      <c r="L43" s="3">
        <v>1873170.25</v>
      </c>
      <c r="M43" s="3">
        <v>1716911.11142813</v>
      </c>
      <c r="N43" s="3">
        <v>1789283.00111268</v>
      </c>
      <c r="O43" s="3">
        <v>1730038.6680965</v>
      </c>
      <c r="P43" s="3">
        <v>1770076.3114140499</v>
      </c>
      <c r="Q43" s="3">
        <v>1834804.8815322099</v>
      </c>
      <c r="R43" s="5">
        <f>AVERAGE(L43:Q43)</f>
        <v>1785714.037263928</v>
      </c>
    </row>
    <row r="44" spans="2:18" x14ac:dyDescent="0.25">
      <c r="B44" s="2" t="s">
        <v>116</v>
      </c>
      <c r="C44" s="2" t="s">
        <v>117</v>
      </c>
      <c r="D44" s="2">
        <v>7</v>
      </c>
      <c r="E44" s="2">
        <v>1</v>
      </c>
      <c r="F44" s="2">
        <v>1</v>
      </c>
      <c r="G44" s="2">
        <v>1</v>
      </c>
      <c r="H44" s="2">
        <v>510</v>
      </c>
      <c r="I44" s="2">
        <v>58</v>
      </c>
      <c r="J44" s="2">
        <f>I44*1000</f>
        <v>58000</v>
      </c>
      <c r="K44" s="2">
        <v>2.77</v>
      </c>
      <c r="L44" s="3">
        <v>4501110</v>
      </c>
      <c r="M44" s="3">
        <v>4296355.3662623903</v>
      </c>
      <c r="N44" s="3">
        <v>4333701.9711649297</v>
      </c>
      <c r="O44" s="3">
        <v>4012341.38245937</v>
      </c>
      <c r="P44" s="3">
        <v>4536355.0511768898</v>
      </c>
      <c r="Q44" s="3">
        <v>4398671.7267383402</v>
      </c>
      <c r="R44" s="5">
        <f>AVERAGE(L44:Q44)</f>
        <v>4346422.582966987</v>
      </c>
    </row>
    <row r="45" spans="2:18" x14ac:dyDescent="0.25">
      <c r="B45" s="2" t="s">
        <v>136</v>
      </c>
      <c r="C45" s="2" t="s">
        <v>137</v>
      </c>
      <c r="D45" s="2">
        <v>1</v>
      </c>
      <c r="E45" s="2">
        <v>1</v>
      </c>
      <c r="F45" s="2">
        <v>4</v>
      </c>
      <c r="G45" s="2">
        <v>1</v>
      </c>
      <c r="H45" s="2">
        <v>995</v>
      </c>
      <c r="I45" s="2">
        <v>108.4</v>
      </c>
      <c r="J45" s="2">
        <f>I45*1000</f>
        <v>108400</v>
      </c>
      <c r="K45" s="2">
        <v>7.7</v>
      </c>
      <c r="L45" s="3">
        <v>2953337</v>
      </c>
      <c r="M45" s="3">
        <v>3212325.7404544498</v>
      </c>
      <c r="N45" s="3">
        <v>3276408.33163901</v>
      </c>
      <c r="O45" s="3">
        <v>2805506.7369535798</v>
      </c>
      <c r="P45" s="3">
        <v>2647051.1519447202</v>
      </c>
      <c r="Q45" s="3">
        <v>3151673.86527206</v>
      </c>
      <c r="R45" s="5">
        <f>AVERAGE(L45:Q45)</f>
        <v>3007717.1377106365</v>
      </c>
    </row>
    <row r="46" spans="2:18" x14ac:dyDescent="0.25">
      <c r="B46" s="2" t="s">
        <v>112</v>
      </c>
      <c r="C46" s="2" t="s">
        <v>113</v>
      </c>
      <c r="D46" s="2">
        <v>5</v>
      </c>
      <c r="E46" s="2">
        <v>2</v>
      </c>
      <c r="F46" s="2">
        <v>6</v>
      </c>
      <c r="G46" s="2">
        <v>1</v>
      </c>
      <c r="H46" s="2">
        <v>305</v>
      </c>
      <c r="I46" s="2">
        <v>33.799999999999997</v>
      </c>
      <c r="J46" s="2">
        <f>I46*1000</f>
        <v>33800</v>
      </c>
      <c r="K46" s="2">
        <v>13.46</v>
      </c>
      <c r="L46" s="3">
        <v>1282163.46875</v>
      </c>
      <c r="M46" s="3">
        <v>1270533.9109547799</v>
      </c>
      <c r="N46" s="3">
        <v>1437490.4200760699</v>
      </c>
      <c r="O46" s="3">
        <v>980641.12066592905</v>
      </c>
      <c r="P46" s="3">
        <v>1126227.2077311</v>
      </c>
      <c r="Q46" s="3">
        <v>1135166.77854231</v>
      </c>
      <c r="R46" s="5">
        <f>AVERAGE(L46:Q46)</f>
        <v>1205370.4844533647</v>
      </c>
    </row>
    <row r="47" spans="2:18" x14ac:dyDescent="0.25">
      <c r="B47" s="2" t="s">
        <v>104</v>
      </c>
      <c r="C47" s="2" t="s">
        <v>105</v>
      </c>
      <c r="D47" s="2">
        <v>6</v>
      </c>
      <c r="E47" s="2">
        <v>2</v>
      </c>
      <c r="F47" s="2">
        <v>6</v>
      </c>
      <c r="G47" s="2">
        <v>1</v>
      </c>
      <c r="H47" s="2">
        <v>234</v>
      </c>
      <c r="I47" s="2">
        <v>26.1</v>
      </c>
      <c r="J47" s="2">
        <f>I47*1000</f>
        <v>26100</v>
      </c>
      <c r="K47" s="2">
        <v>13.23</v>
      </c>
      <c r="L47" s="3">
        <v>888777.5</v>
      </c>
      <c r="M47" s="3">
        <v>864830.91728971701</v>
      </c>
      <c r="N47" s="3">
        <v>851881.922714632</v>
      </c>
      <c r="O47" s="3">
        <v>794975.29513441597</v>
      </c>
      <c r="P47" s="3">
        <v>837997.93747881195</v>
      </c>
      <c r="Q47" s="3">
        <v>866900.90806095197</v>
      </c>
      <c r="R47" s="5">
        <f>AVERAGE(L47:Q47)</f>
        <v>850894.08011308825</v>
      </c>
    </row>
    <row r="48" spans="2:18" x14ac:dyDescent="0.25">
      <c r="B48" s="2" t="s">
        <v>76</v>
      </c>
      <c r="C48" s="2" t="s">
        <v>77</v>
      </c>
      <c r="D48" s="2">
        <v>2</v>
      </c>
      <c r="E48" s="2">
        <v>1</v>
      </c>
      <c r="F48" s="2">
        <v>2</v>
      </c>
      <c r="G48" s="2">
        <v>1</v>
      </c>
      <c r="H48" s="2">
        <v>790</v>
      </c>
      <c r="I48" s="2">
        <v>86</v>
      </c>
      <c r="J48" s="2">
        <f>I48*1000</f>
        <v>86000</v>
      </c>
      <c r="K48" s="2">
        <v>4.6100000000000003</v>
      </c>
      <c r="L48" s="3">
        <v>23251002</v>
      </c>
      <c r="M48" s="3">
        <v>22800672.632665001</v>
      </c>
      <c r="N48" s="3">
        <v>22425659.020497199</v>
      </c>
      <c r="O48" s="3">
        <v>22443196.5431845</v>
      </c>
      <c r="P48" s="3">
        <v>20803042.369221698</v>
      </c>
      <c r="Q48" s="3">
        <v>23885296.153971098</v>
      </c>
      <c r="R48" s="5">
        <f>AVERAGE(L48:Q48)</f>
        <v>22601478.119923249</v>
      </c>
    </row>
    <row r="49" spans="2:18" x14ac:dyDescent="0.25">
      <c r="B49" s="2" t="s">
        <v>80</v>
      </c>
      <c r="C49" s="2" t="s">
        <v>81</v>
      </c>
      <c r="D49" s="2">
        <v>3</v>
      </c>
      <c r="E49" s="2">
        <v>1</v>
      </c>
      <c r="F49" s="2">
        <v>14</v>
      </c>
      <c r="G49" s="2">
        <v>1</v>
      </c>
      <c r="H49" s="2">
        <v>541</v>
      </c>
      <c r="I49" s="2">
        <v>59.7</v>
      </c>
      <c r="J49" s="2">
        <f>I49*1000</f>
        <v>59700</v>
      </c>
      <c r="K49" s="2">
        <v>31.84</v>
      </c>
      <c r="L49" s="3">
        <v>12216202.5</v>
      </c>
      <c r="M49" s="3">
        <v>7440202.9849985698</v>
      </c>
      <c r="N49" s="3">
        <v>4874758.5258241296</v>
      </c>
      <c r="O49" s="3">
        <v>9342888.7445317693</v>
      </c>
      <c r="P49" s="3">
        <v>6958102.4212154001</v>
      </c>
      <c r="Q49" s="3">
        <v>5501202.1887268303</v>
      </c>
      <c r="R49" s="5">
        <f>AVERAGE(L49:Q49)</f>
        <v>7722226.2275494486</v>
      </c>
    </row>
    <row r="50" spans="2:18" x14ac:dyDescent="0.25">
      <c r="B50" s="2" t="s">
        <v>86</v>
      </c>
      <c r="C50" s="2" t="s">
        <v>87</v>
      </c>
      <c r="D50" s="2">
        <v>5</v>
      </c>
      <c r="E50" s="2">
        <v>1</v>
      </c>
      <c r="F50" s="2">
        <v>7</v>
      </c>
      <c r="G50" s="2">
        <v>1</v>
      </c>
      <c r="H50" s="2">
        <v>697</v>
      </c>
      <c r="I50" s="2">
        <v>77.8</v>
      </c>
      <c r="J50" s="2">
        <f>I50*1000</f>
        <v>77800</v>
      </c>
      <c r="K50" s="2">
        <v>14.76</v>
      </c>
      <c r="L50" s="3">
        <v>13594305.25</v>
      </c>
      <c r="M50" s="3">
        <v>19823113.3048748</v>
      </c>
      <c r="N50" s="3">
        <v>21558565.914097499</v>
      </c>
      <c r="O50" s="3">
        <v>16022707.2924645</v>
      </c>
      <c r="P50" s="3">
        <v>14589391.155549999</v>
      </c>
      <c r="Q50" s="3">
        <v>18230874.450192399</v>
      </c>
      <c r="R50" s="5">
        <f>AVERAGE(L50:Q50)</f>
        <v>17303159.561196532</v>
      </c>
    </row>
    <row r="51" spans="2:18" x14ac:dyDescent="0.25">
      <c r="B51" s="2" t="s">
        <v>38</v>
      </c>
      <c r="C51" s="2" t="s">
        <v>39</v>
      </c>
      <c r="D51" s="2">
        <v>3</v>
      </c>
      <c r="E51" s="2">
        <v>1</v>
      </c>
      <c r="F51" s="2">
        <v>5</v>
      </c>
      <c r="G51" s="2">
        <v>1</v>
      </c>
      <c r="H51" s="2">
        <v>680</v>
      </c>
      <c r="I51" s="2">
        <v>74.900000000000006</v>
      </c>
      <c r="J51" s="2">
        <f>I51*1000</f>
        <v>74900</v>
      </c>
      <c r="K51" s="2">
        <v>12.52</v>
      </c>
      <c r="L51" s="3">
        <v>1276726.125</v>
      </c>
      <c r="M51" s="3">
        <v>839803.41802649305</v>
      </c>
      <c r="N51" s="3">
        <v>924103.73369857494</v>
      </c>
      <c r="O51" s="3">
        <v>851854.16315656505</v>
      </c>
      <c r="P51" s="3">
        <v>638634.02546259004</v>
      </c>
      <c r="Q51" s="3">
        <v>814040.028737313</v>
      </c>
      <c r="R51" s="5">
        <f>AVERAGE(L51:Q51)</f>
        <v>890860.24901358935</v>
      </c>
    </row>
    <row r="52" spans="2:18" x14ac:dyDescent="0.25">
      <c r="B52" s="2" t="s">
        <v>72</v>
      </c>
      <c r="C52" s="2" t="s">
        <v>73</v>
      </c>
      <c r="D52" s="2">
        <v>34</v>
      </c>
      <c r="E52" s="2">
        <v>1</v>
      </c>
      <c r="F52" s="2">
        <v>5</v>
      </c>
      <c r="G52" s="2">
        <v>1</v>
      </c>
      <c r="H52" s="2">
        <v>98</v>
      </c>
      <c r="I52" s="2">
        <v>11.3</v>
      </c>
      <c r="J52" s="2">
        <f>I52*1000</f>
        <v>11300</v>
      </c>
      <c r="K52" s="2">
        <v>14.47</v>
      </c>
      <c r="L52" s="3">
        <v>26409200</v>
      </c>
      <c r="M52" s="3">
        <v>21070706.814718999</v>
      </c>
      <c r="N52" s="3">
        <v>16271618.335163999</v>
      </c>
      <c r="O52" s="3">
        <v>26254639.231366601</v>
      </c>
      <c r="P52" s="3">
        <v>24890382.1681666</v>
      </c>
      <c r="Q52" s="3">
        <v>16372497.6414543</v>
      </c>
      <c r="R52" s="5">
        <f>AVERAGE(L52:Q52)</f>
        <v>21878174.031811751</v>
      </c>
    </row>
    <row r="53" spans="2:18" x14ac:dyDescent="0.25">
      <c r="B53" s="2" t="s">
        <v>42</v>
      </c>
      <c r="C53" s="2" t="s">
        <v>43</v>
      </c>
      <c r="D53" s="2">
        <v>18</v>
      </c>
      <c r="E53" s="2">
        <v>1</v>
      </c>
      <c r="F53" s="2">
        <v>2</v>
      </c>
      <c r="G53" s="2">
        <v>1</v>
      </c>
      <c r="H53" s="2">
        <v>170</v>
      </c>
      <c r="I53" s="2">
        <v>18.7</v>
      </c>
      <c r="J53" s="2">
        <f>I53*1000</f>
        <v>18700</v>
      </c>
      <c r="K53" s="2">
        <v>6.09</v>
      </c>
      <c r="L53" s="3">
        <v>2440693.25</v>
      </c>
      <c r="M53" s="3">
        <v>2135616.0693232599</v>
      </c>
      <c r="N53" s="3">
        <v>209592.17981660299</v>
      </c>
      <c r="O53" s="3">
        <v>4002888.3416569</v>
      </c>
      <c r="P53" s="3">
        <v>3829761.4166655499</v>
      </c>
      <c r="Q53" s="3">
        <v>2616587.96969321</v>
      </c>
      <c r="R53" s="5">
        <f>AVERAGE(L53:Q53)</f>
        <v>2539189.8711925871</v>
      </c>
    </row>
    <row r="54" spans="2:18" x14ac:dyDescent="0.25">
      <c r="B54" s="2" t="s">
        <v>48</v>
      </c>
      <c r="C54" s="2" t="s">
        <v>49</v>
      </c>
      <c r="D54" s="2">
        <v>1</v>
      </c>
      <c r="E54" s="2">
        <v>1</v>
      </c>
      <c r="F54" s="2">
        <v>4</v>
      </c>
      <c r="G54" s="2">
        <v>1</v>
      </c>
      <c r="H54" s="2">
        <v>1045</v>
      </c>
      <c r="I54" s="2">
        <v>111.9</v>
      </c>
      <c r="J54" s="2">
        <f>I54*1000</f>
        <v>111900</v>
      </c>
      <c r="K54" s="2">
        <v>10.130000000000001</v>
      </c>
      <c r="L54" s="3">
        <v>27372574</v>
      </c>
      <c r="M54" s="3">
        <v>38535091.115777701</v>
      </c>
      <c r="N54" s="3">
        <v>37376738.914187402</v>
      </c>
      <c r="O54" s="3">
        <v>28292263.5188879</v>
      </c>
      <c r="P54" s="3">
        <v>32650805.252024502</v>
      </c>
      <c r="Q54" s="3">
        <v>33342008.0625824</v>
      </c>
      <c r="R54" s="5">
        <f>AVERAGE(L54:Q54)</f>
        <v>32928246.810576651</v>
      </c>
    </row>
    <row r="55" spans="2:18" x14ac:dyDescent="0.25">
      <c r="B55" s="2" t="s">
        <v>130</v>
      </c>
      <c r="C55" s="2" t="s">
        <v>131</v>
      </c>
      <c r="D55" s="2">
        <v>2</v>
      </c>
      <c r="E55" s="2">
        <v>1</v>
      </c>
      <c r="F55" s="2">
        <v>4</v>
      </c>
      <c r="G55" s="2">
        <v>1</v>
      </c>
      <c r="H55" s="2">
        <v>746</v>
      </c>
      <c r="I55" s="2">
        <v>87.3</v>
      </c>
      <c r="J55" s="2">
        <f>I55*1000</f>
        <v>87300</v>
      </c>
      <c r="K55" s="2">
        <v>7.67</v>
      </c>
      <c r="L55" s="3">
        <v>984672.5</v>
      </c>
      <c r="M55" s="3">
        <v>978094.430125596</v>
      </c>
      <c r="N55" s="3">
        <v>918124.66924656299</v>
      </c>
      <c r="O55" s="3" t="s">
        <v>19</v>
      </c>
      <c r="P55" s="3">
        <v>954607.69230343099</v>
      </c>
      <c r="Q55" s="3">
        <v>860018.79007180699</v>
      </c>
      <c r="R55" s="5">
        <f>AVERAGE(L55:Q55)</f>
        <v>939103.61634947942</v>
      </c>
    </row>
    <row r="56" spans="2:18" x14ac:dyDescent="0.25">
      <c r="B56" s="2" t="s">
        <v>90</v>
      </c>
      <c r="C56" s="2" t="s">
        <v>91</v>
      </c>
      <c r="D56" s="2">
        <v>2</v>
      </c>
      <c r="E56" s="2">
        <v>1</v>
      </c>
      <c r="F56" s="2">
        <v>1</v>
      </c>
      <c r="G56" s="2">
        <v>1</v>
      </c>
      <c r="H56" s="2">
        <v>1221</v>
      </c>
      <c r="I56" s="2">
        <v>134.6</v>
      </c>
      <c r="J56" s="2">
        <f>I56*1000</f>
        <v>134600</v>
      </c>
      <c r="K56" s="2">
        <v>2.81</v>
      </c>
      <c r="L56" s="3">
        <v>74990776</v>
      </c>
      <c r="M56" s="3">
        <v>67279194.889104202</v>
      </c>
      <c r="N56" s="3">
        <v>73030837.915476501</v>
      </c>
      <c r="O56" s="3">
        <v>75818626.264223903</v>
      </c>
      <c r="P56" s="3">
        <v>70029610.093085706</v>
      </c>
      <c r="Q56" s="3">
        <v>75945050.717711896</v>
      </c>
      <c r="R56" s="5">
        <f>AVERAGE(L56:Q56)</f>
        <v>72849015.979933694</v>
      </c>
    </row>
    <row r="57" spans="2:18" x14ac:dyDescent="0.25">
      <c r="B57" s="2" t="s">
        <v>52</v>
      </c>
      <c r="C57" s="2" t="s">
        <v>53</v>
      </c>
      <c r="D57" s="2">
        <v>2</v>
      </c>
      <c r="E57" s="2">
        <v>1</v>
      </c>
      <c r="F57" s="2">
        <v>5</v>
      </c>
      <c r="G57" s="2">
        <v>1</v>
      </c>
      <c r="H57" s="2">
        <v>969</v>
      </c>
      <c r="I57" s="2">
        <v>104.9</v>
      </c>
      <c r="J57" s="2">
        <f>I57*1000</f>
        <v>104900</v>
      </c>
      <c r="K57" s="2">
        <v>11.67</v>
      </c>
      <c r="L57" s="3">
        <v>7694213</v>
      </c>
      <c r="M57" s="3">
        <v>8003773.3288448602</v>
      </c>
      <c r="N57" s="3">
        <v>8060249.3470830796</v>
      </c>
      <c r="O57" s="3">
        <v>8524528.3661891092</v>
      </c>
      <c r="P57" s="3">
        <v>7950369.6143335998</v>
      </c>
      <c r="Q57" s="3">
        <v>7087769.6749967402</v>
      </c>
      <c r="R57" s="5">
        <f>AVERAGE(L57:Q57)</f>
        <v>7886817.2219078988</v>
      </c>
    </row>
    <row r="58" spans="2:18" x14ac:dyDescent="0.25">
      <c r="B58" s="2" t="s">
        <v>32</v>
      </c>
      <c r="C58" s="2" t="s">
        <v>33</v>
      </c>
      <c r="D58" s="2">
        <v>6</v>
      </c>
      <c r="E58" s="2">
        <v>1</v>
      </c>
      <c r="F58" s="2">
        <v>4</v>
      </c>
      <c r="G58" s="2">
        <v>1</v>
      </c>
      <c r="H58" s="2">
        <v>139</v>
      </c>
      <c r="I58" s="2">
        <v>14.7</v>
      </c>
      <c r="J58" s="2">
        <f>I58*1000</f>
        <v>14700</v>
      </c>
      <c r="K58" s="2">
        <v>7.9</v>
      </c>
      <c r="L58" s="3">
        <v>297106.21875</v>
      </c>
      <c r="M58" s="3">
        <v>254882.55229038501</v>
      </c>
      <c r="N58" s="3">
        <v>319573.36960826197</v>
      </c>
      <c r="O58" s="3">
        <v>320072.21593481698</v>
      </c>
      <c r="P58" s="3">
        <v>308850.01313946798</v>
      </c>
      <c r="Q58" s="3">
        <v>355257.83007759001</v>
      </c>
      <c r="R58" s="5">
        <f>AVERAGE(L58:Q58)</f>
        <v>309290.36663342029</v>
      </c>
    </row>
    <row r="59" spans="2:18" x14ac:dyDescent="0.25">
      <c r="B59" s="2" t="s">
        <v>128</v>
      </c>
      <c r="C59" s="2" t="s">
        <v>129</v>
      </c>
      <c r="D59" s="2">
        <v>3</v>
      </c>
      <c r="E59" s="2">
        <v>1</v>
      </c>
      <c r="F59" s="2">
        <v>1</v>
      </c>
      <c r="G59" s="2">
        <v>1</v>
      </c>
      <c r="H59" s="2">
        <v>509</v>
      </c>
      <c r="I59" s="2">
        <v>54.4</v>
      </c>
      <c r="J59" s="2">
        <f>I59*1000</f>
        <v>54400</v>
      </c>
      <c r="K59" s="2">
        <v>2.35</v>
      </c>
      <c r="L59" s="3">
        <v>1453546.625</v>
      </c>
      <c r="M59" s="3">
        <v>1518468.6571239899</v>
      </c>
      <c r="N59" s="3">
        <v>1141308.8135222699</v>
      </c>
      <c r="O59" s="3">
        <v>1869777.2079219201</v>
      </c>
      <c r="P59" s="3">
        <v>1477266.1377640199</v>
      </c>
      <c r="Q59" s="3">
        <v>1200780.9287298201</v>
      </c>
      <c r="R59" s="5">
        <f>AVERAGE(L59:Q59)</f>
        <v>1443524.72834367</v>
      </c>
    </row>
    <row r="60" spans="2:18" x14ac:dyDescent="0.25">
      <c r="B60" s="2" t="s">
        <v>54</v>
      </c>
      <c r="C60" s="2" t="s">
        <v>55</v>
      </c>
      <c r="D60" s="2">
        <v>2</v>
      </c>
      <c r="E60" s="2">
        <v>1</v>
      </c>
      <c r="F60" s="2">
        <v>2</v>
      </c>
      <c r="G60" s="2">
        <v>1</v>
      </c>
      <c r="H60" s="2">
        <v>2177</v>
      </c>
      <c r="I60" s="2">
        <v>247.1</v>
      </c>
      <c r="J60" s="2">
        <f>I60*1000</f>
        <v>247100</v>
      </c>
      <c r="K60" s="2">
        <v>6.05</v>
      </c>
      <c r="L60" s="3">
        <v>7471324.5</v>
      </c>
      <c r="M60" s="3">
        <v>6228714.24859659</v>
      </c>
      <c r="N60" s="3">
        <v>6623883.0555901397</v>
      </c>
      <c r="O60" s="3">
        <v>6738521.6366664097</v>
      </c>
      <c r="P60" s="3">
        <v>8188085.4922204502</v>
      </c>
      <c r="Q60" s="3">
        <v>7770365.5993582904</v>
      </c>
      <c r="R60" s="5">
        <f>AVERAGE(L60:Q60)</f>
        <v>7170149.0887386473</v>
      </c>
    </row>
    <row r="61" spans="2:18" x14ac:dyDescent="0.25">
      <c r="B61" s="2" t="s">
        <v>92</v>
      </c>
      <c r="C61" s="2" t="s">
        <v>93</v>
      </c>
      <c r="D61" s="2">
        <v>2</v>
      </c>
      <c r="E61" s="2">
        <v>1</v>
      </c>
      <c r="F61" s="2">
        <v>2</v>
      </c>
      <c r="G61" s="2">
        <v>1</v>
      </c>
      <c r="H61" s="2">
        <v>1531</v>
      </c>
      <c r="I61" s="2">
        <v>160.4</v>
      </c>
      <c r="J61" s="2">
        <f>I61*1000</f>
        <v>160400</v>
      </c>
      <c r="K61" s="2">
        <v>2.81</v>
      </c>
      <c r="L61" s="3">
        <v>53620274</v>
      </c>
      <c r="M61" s="3">
        <v>45035032.469229497</v>
      </c>
      <c r="N61" s="3">
        <v>35071552.646304697</v>
      </c>
      <c r="O61" s="3">
        <v>54492958.384789102</v>
      </c>
      <c r="P61" s="3">
        <v>50247757.614114799</v>
      </c>
      <c r="Q61" s="3">
        <v>35671381.700685598</v>
      </c>
      <c r="R61" s="5">
        <f>AVERAGE(L61:Q61)</f>
        <v>45689826.135853946</v>
      </c>
    </row>
    <row r="62" spans="2:18" x14ac:dyDescent="0.25">
      <c r="B62" s="2" t="s">
        <v>106</v>
      </c>
      <c r="C62" s="2" t="s">
        <v>107</v>
      </c>
      <c r="D62" s="2">
        <v>2</v>
      </c>
      <c r="E62" s="2">
        <v>1</v>
      </c>
      <c r="F62" s="2">
        <v>1</v>
      </c>
      <c r="G62" s="2">
        <v>1</v>
      </c>
      <c r="H62" s="2">
        <v>2034</v>
      </c>
      <c r="I62" s="2">
        <v>220.1</v>
      </c>
      <c r="J62" s="2">
        <f>I62*1000</f>
        <v>220100</v>
      </c>
      <c r="K62" s="2">
        <v>2.63</v>
      </c>
      <c r="L62" s="3">
        <v>26409200</v>
      </c>
      <c r="M62" s="3">
        <v>21070706.814718999</v>
      </c>
      <c r="N62" s="3">
        <v>16271618.335163999</v>
      </c>
      <c r="O62" s="3">
        <v>26254639.231366601</v>
      </c>
      <c r="P62" s="3">
        <v>24890382.1681666</v>
      </c>
      <c r="Q62" s="3">
        <v>16372497.6414543</v>
      </c>
      <c r="R62" s="5">
        <f>AVERAGE(L62:Q62)</f>
        <v>21878174.031811751</v>
      </c>
    </row>
    <row r="63" spans="2:18" x14ac:dyDescent="0.25">
      <c r="B63" s="2" t="s">
        <v>36</v>
      </c>
      <c r="C63" s="2" t="s">
        <v>37</v>
      </c>
      <c r="D63" s="2">
        <v>2</v>
      </c>
      <c r="E63" s="2">
        <v>1</v>
      </c>
      <c r="F63" s="2">
        <v>1</v>
      </c>
      <c r="G63" s="2">
        <v>1</v>
      </c>
      <c r="H63" s="2">
        <v>1466</v>
      </c>
      <c r="I63" s="2">
        <v>167.5</v>
      </c>
      <c r="J63" s="2">
        <f>I63*1000</f>
        <v>167500</v>
      </c>
      <c r="K63" s="2">
        <v>2.84</v>
      </c>
      <c r="L63" s="3">
        <v>8063621</v>
      </c>
      <c r="M63" s="3">
        <v>8702515.6276606005</v>
      </c>
      <c r="N63" s="3">
        <v>8753208.3950410094</v>
      </c>
      <c r="O63" s="3">
        <v>9211488.5308802295</v>
      </c>
      <c r="P63" s="3">
        <v>5509048.6131224101</v>
      </c>
      <c r="Q63" s="3">
        <v>5954359.9386631604</v>
      </c>
      <c r="R63" s="5">
        <f>AVERAGE(L63:Q63)</f>
        <v>7699040.3508945694</v>
      </c>
    </row>
    <row r="64" spans="2:18" x14ac:dyDescent="0.25">
      <c r="B64" s="2" t="s">
        <v>82</v>
      </c>
      <c r="C64" s="2" t="s">
        <v>83</v>
      </c>
      <c r="D64" s="2">
        <v>2</v>
      </c>
      <c r="E64" s="2">
        <v>1</v>
      </c>
      <c r="F64" s="2">
        <v>2</v>
      </c>
      <c r="G64" s="2">
        <v>1</v>
      </c>
      <c r="H64" s="2">
        <v>804</v>
      </c>
      <c r="I64" s="2">
        <v>90.7</v>
      </c>
      <c r="J64" s="2">
        <f>I64*1000</f>
        <v>90700</v>
      </c>
      <c r="K64" s="2">
        <v>3.91</v>
      </c>
      <c r="L64" s="3">
        <v>10803183</v>
      </c>
      <c r="M64" s="3">
        <v>9254687.3288121801</v>
      </c>
      <c r="N64" s="3">
        <v>5533477.8155930704</v>
      </c>
      <c r="O64" s="3">
        <v>11179866.484921001</v>
      </c>
      <c r="P64" s="3">
        <v>8047755.8374331295</v>
      </c>
      <c r="Q64" s="3">
        <v>5874336.3358141501</v>
      </c>
      <c r="R64" s="5">
        <f>AVERAGE(L64:Q64)</f>
        <v>8448884.4670955893</v>
      </c>
    </row>
    <row r="65" spans="2:18" x14ac:dyDescent="0.25">
      <c r="B65" s="2" t="s">
        <v>134</v>
      </c>
      <c r="C65" s="2" t="s">
        <v>135</v>
      </c>
      <c r="D65" s="2">
        <v>3</v>
      </c>
      <c r="E65" s="2">
        <v>1</v>
      </c>
      <c r="F65" s="2">
        <v>4</v>
      </c>
      <c r="G65" s="2">
        <v>1</v>
      </c>
      <c r="H65" s="2">
        <v>1110</v>
      </c>
      <c r="I65" s="2">
        <v>128.9</v>
      </c>
      <c r="J65" s="2">
        <f>I65*1000</f>
        <v>128900</v>
      </c>
      <c r="K65" s="2">
        <v>3.26</v>
      </c>
      <c r="L65" s="3">
        <v>27211074</v>
      </c>
      <c r="M65" s="3">
        <v>23964325.654510502</v>
      </c>
      <c r="N65" s="3">
        <v>18799934.311140701</v>
      </c>
      <c r="O65" s="3">
        <v>28238319.153422501</v>
      </c>
      <c r="P65" s="3">
        <v>25357375.445948198</v>
      </c>
      <c r="Q65" s="3">
        <v>19298884.0592313</v>
      </c>
      <c r="R65" s="5">
        <f>AVERAGE(L65:Q65)</f>
        <v>23811652.104042202</v>
      </c>
    </row>
  </sheetData>
  <autoFilter ref="A2:R65" xr:uid="{00000000-0001-0000-0000-000000000000}">
    <sortState xmlns:xlrd2="http://schemas.microsoft.com/office/spreadsheetml/2017/richdata2" ref="A3:R65">
      <sortCondition sortBy="fontColor" ref="A2:A65" dxfId="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20220425_HCPs_Vedolizumab.pdResult using Thermo Proteome Discoverer 2.5.0.400</dc:description>
  <cp:lastModifiedBy>Lisa</cp:lastModifiedBy>
  <dcterms:modified xsi:type="dcterms:W3CDTF">2022-04-26T08:40:39Z</dcterms:modified>
</cp:coreProperties>
</file>