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student\Documents\iGEM\MATLAB\"/>
    </mc:Choice>
  </mc:AlternateContent>
  <xr:revisionPtr revIDLastSave="0" documentId="13_ncr:1_{87939194-E2AF-4291-AF4B-EC1212231855}" xr6:coauthVersionLast="45" xr6:coauthVersionMax="45" xr10:uidLastSave="{00000000-0000-0000-0000-000000000000}"/>
  <bookViews>
    <workbookView xWindow="-90" yWindow="-90" windowWidth="19380" windowHeight="10380" activeTab="4" xr2:uid="{00000000-000D-0000-FFFF-FFFF00000000}"/>
  </bookViews>
  <sheets>
    <sheet name="PartCount" sheetId="1" r:id="rId1"/>
    <sheet name="DeNovoDesign" sheetId="2" r:id="rId2"/>
    <sheet name="Sheet1" sheetId="3" r:id="rId3"/>
    <sheet name="pduOperonSeq" sheetId="4" r:id="rId4"/>
    <sheet name="RBS Strength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5" l="1"/>
  <c r="D36" i="5" l="1"/>
  <c r="D35" i="5"/>
  <c r="D33" i="5"/>
  <c r="D32" i="5"/>
  <c r="D31" i="5"/>
  <c r="D30" i="5"/>
  <c r="D29" i="5"/>
  <c r="D28" i="5"/>
  <c r="B28" i="5"/>
  <c r="D27" i="5"/>
  <c r="B27" i="5"/>
  <c r="D26" i="5"/>
  <c r="B26" i="5"/>
  <c r="D25" i="5"/>
  <c r="B25" i="5"/>
  <c r="C17" i="5" s="1"/>
  <c r="D24" i="5"/>
  <c r="D23" i="5"/>
  <c r="D22" i="5"/>
  <c r="D21" i="5"/>
  <c r="B20" i="5"/>
  <c r="B19" i="5"/>
  <c r="B18" i="5"/>
  <c r="B34" i="5" s="1"/>
  <c r="B17" i="5"/>
  <c r="D16" i="5"/>
  <c r="D15" i="5"/>
  <c r="B15" i="5"/>
  <c r="C11" i="4"/>
  <c r="H10" i="4"/>
  <c r="I10" i="4" s="1"/>
  <c r="C10" i="4"/>
  <c r="H9" i="4"/>
  <c r="I9" i="4" s="1"/>
  <c r="C9" i="4"/>
  <c r="H8" i="4"/>
  <c r="I8" i="4" s="1"/>
  <c r="C8" i="4"/>
  <c r="I7" i="4"/>
  <c r="H7" i="4"/>
  <c r="C7" i="4"/>
  <c r="H6" i="4"/>
  <c r="I6" i="4" s="1"/>
  <c r="C6" i="4"/>
  <c r="H5" i="4"/>
  <c r="I5" i="4" s="1"/>
  <c r="C5" i="4"/>
  <c r="I4" i="4"/>
  <c r="H4" i="4"/>
  <c r="C4" i="4"/>
  <c r="J16" i="3"/>
  <c r="K15" i="3"/>
  <c r="I15" i="3"/>
  <c r="D15" i="3"/>
  <c r="C15" i="3"/>
  <c r="B15" i="3"/>
  <c r="I16" i="3" s="1"/>
  <c r="C24" i="2"/>
  <c r="D18" i="2"/>
  <c r="C18" i="2"/>
  <c r="D17" i="2"/>
  <c r="C17" i="2"/>
  <c r="D16" i="2"/>
  <c r="C16" i="2"/>
  <c r="D15" i="2"/>
  <c r="C15" i="2"/>
  <c r="D8" i="2" s="1"/>
  <c r="C10" i="2"/>
  <c r="C9" i="2"/>
  <c r="C8" i="2"/>
  <c r="C7" i="2"/>
  <c r="C5" i="2"/>
  <c r="B29" i="1"/>
  <c r="C24" i="1"/>
  <c r="D24" i="1" s="1"/>
  <c r="C23" i="1"/>
  <c r="D23" i="1" s="1"/>
  <c r="D25" i="1" s="1"/>
  <c r="D27" i="1" s="1"/>
  <c r="D28" i="1" s="1"/>
  <c r="D20" i="1"/>
  <c r="C20" i="1"/>
  <c r="C19" i="1"/>
  <c r="D19" i="1" s="1"/>
  <c r="D21" i="1" s="1"/>
  <c r="D29" i="1" s="1"/>
  <c r="D16" i="1"/>
  <c r="C15" i="1"/>
  <c r="B15" i="1"/>
  <c r="D15" i="1" s="1"/>
  <c r="D14" i="1"/>
  <c r="D13" i="1"/>
  <c r="B12" i="1"/>
  <c r="D12" i="1" s="1"/>
  <c r="D11" i="1"/>
  <c r="B11" i="1"/>
  <c r="B10" i="1"/>
  <c r="D10" i="1" s="1"/>
  <c r="D9" i="1"/>
  <c r="B9" i="1"/>
  <c r="C8" i="1"/>
  <c r="B8" i="1"/>
  <c r="D8" i="1" s="1"/>
  <c r="C7" i="1"/>
  <c r="B7" i="1"/>
  <c r="D7" i="1" s="1"/>
  <c r="D6" i="1"/>
  <c r="C6" i="1"/>
  <c r="B6" i="1"/>
  <c r="D5" i="1"/>
  <c r="C5" i="1"/>
  <c r="B5" i="1"/>
  <c r="D4" i="1"/>
  <c r="D3" i="1"/>
  <c r="C3" i="1"/>
  <c r="B3" i="1"/>
  <c r="C34" i="5" l="1"/>
  <c r="D34" i="5" s="1"/>
  <c r="D17" i="5"/>
  <c r="I11" i="4"/>
  <c r="D9" i="2"/>
  <c r="C20" i="5"/>
  <c r="D20" i="5" s="1"/>
  <c r="D10" i="2"/>
  <c r="C18" i="5"/>
  <c r="D18" i="5" s="1"/>
  <c r="D7" i="2"/>
  <c r="D24" i="2" s="1"/>
  <c r="C19" i="5"/>
  <c r="D19" i="5" s="1"/>
</calcChain>
</file>

<file path=xl/sharedStrings.xml><?xml version="1.0" encoding="utf-8"?>
<sst xmlns="http://schemas.openxmlformats.org/spreadsheetml/2006/main" count="496" uniqueCount="287">
  <si>
    <t>*Assume values for 1 BMC</t>
  </si>
  <si>
    <t>Part</t>
  </si>
  <si>
    <t>lower bound</t>
  </si>
  <si>
    <t>upper bound</t>
  </si>
  <si>
    <t>lb ratio</t>
  </si>
  <si>
    <t>num RBS</t>
  </si>
  <si>
    <t>num custom rbs</t>
  </si>
  <si>
    <t>idea</t>
  </si>
  <si>
    <t>rbs sequence</t>
  </si>
  <si>
    <t>part sequence</t>
  </si>
  <si>
    <t>RBS BioBricka Name</t>
  </si>
  <si>
    <t>RBS Sequence</t>
  </si>
  <si>
    <t>MLRT</t>
  </si>
  <si>
    <t>use strong rbs from established work</t>
  </si>
  <si>
    <t>aaagaggagaaa</t>
  </si>
  <si>
    <t>BBa_J61101</t>
  </si>
  <si>
    <t>TTCTAGAGAAAGACAGGACCCACTAGT</t>
  </si>
  <si>
    <t>HIVRT</t>
  </si>
  <si>
    <t>" "</t>
  </si>
  <si>
    <t>BBa_J61104</t>
  </si>
  <si>
    <t>TTCTAGAGAAAGAAGGGACAGACTAGT</t>
  </si>
  <si>
    <t>4CL</t>
  </si>
  <si>
    <t>remember the 6:2 and 4:4 schema</t>
  </si>
  <si>
    <t>-</t>
  </si>
  <si>
    <t>BBa_J61107</t>
  </si>
  <si>
    <t>TTCTAGAGAAAGAAGAGACTCACTAGT</t>
  </si>
  <si>
    <t>STS</t>
  </si>
  <si>
    <t>same promoter and rbs as 4CL</t>
  </si>
  <si>
    <t>BBa_J61115</t>
  </si>
  <si>
    <t>TTCTAGAGAAAGAAGGGATACACTAGT</t>
  </si>
  <si>
    <t>ACS</t>
  </si>
  <si>
    <t>same promoter and rbs as acc</t>
  </si>
  <si>
    <t>BBa_J61120</t>
  </si>
  <si>
    <t>TTCTAGAGAAAGACGCGAGAAACTAGT</t>
  </si>
  <si>
    <t>ACC</t>
  </si>
  <si>
    <t>de novo with minimal change in promoter if possible</t>
  </si>
  <si>
    <t>BBa_J61130</t>
  </si>
  <si>
    <t>TTCTAGAGAAAGAAACGACATACTAGT</t>
  </si>
  <si>
    <t>r_oligo 4x coA</t>
  </si>
  <si>
    <t>ssDNA so need 2*pduD</t>
  </si>
  <si>
    <t>NA</t>
  </si>
  <si>
    <t>r_oligo 4x resv</t>
  </si>
  <si>
    <t>r_oligo 6x coa</t>
  </si>
  <si>
    <t>r_oligo 2x resv* for total dsoligo</t>
  </si>
  <si>
    <t>pduD</t>
  </si>
  <si>
    <t>loosely equivalent to r_oligoTOTAL concentration and need to verify pduA attachment for accurate evalu</t>
  </si>
  <si>
    <t>pduABJKNUT</t>
  </si>
  <si>
    <t>use as baseline</t>
  </si>
  <si>
    <t>GFP</t>
  </si>
  <si>
    <t>pduA*BJKNUT</t>
  </si>
  <si>
    <t>bp</t>
  </si>
  <si>
    <t>x2 for self-complementarity</t>
  </si>
  <si>
    <t>coa 4x</t>
  </si>
  <si>
    <t>resv 4x</t>
  </si>
  <si>
    <t>res 2x</t>
  </si>
  <si>
    <t xml:space="preserve">coa 6x </t>
  </si>
  <si>
    <t>rt rate bp/sec</t>
  </si>
  <si>
    <t>lb</t>
  </si>
  <si>
    <t>ub</t>
  </si>
  <si>
    <t>1 rt</t>
  </si>
  <si>
    <t>100 rt</t>
  </si>
  <si>
    <t>Please confirm part sequence in benchling</t>
  </si>
  <si>
    <t>BBa_J61100</t>
  </si>
  <si>
    <t>BBa_J61102</t>
  </si>
  <si>
    <t>BBa_J61103</t>
  </si>
  <si>
    <t>BBa_J61105</t>
  </si>
  <si>
    <t>BBa_J61106</t>
  </si>
  <si>
    <t>BBa_J61108</t>
  </si>
  <si>
    <t>BBa_J61109</t>
  </si>
  <si>
    <t>BBa_J61110</t>
  </si>
  <si>
    <t>BBa_J61111</t>
  </si>
  <si>
    <t>BBa_J61112</t>
  </si>
  <si>
    <t>BBa_J61113</t>
  </si>
  <si>
    <t>BBa_J61114</t>
  </si>
  <si>
    <t>BBa_J61116</t>
  </si>
  <si>
    <t>BBa_J61117</t>
  </si>
  <si>
    <t>BBa_J61118</t>
  </si>
  <si>
    <t>BBa_J61119</t>
  </si>
  <si>
    <t>GAAAGAGGGGACAA</t>
  </si>
  <si>
    <t>GAAAGACAGGACCC</t>
  </si>
  <si>
    <t>GAAAGATCCGATGT</t>
  </si>
  <si>
    <t>GAAAGATTAGACAA</t>
  </si>
  <si>
    <t>GAAAGAAGGGACAG</t>
  </si>
  <si>
    <t>GAAAGACATGACGT</t>
  </si>
  <si>
    <t>GAAAGATAGGAGAC</t>
  </si>
  <si>
    <t>GAAAGAAGAGACTC</t>
  </si>
  <si>
    <t>GAAAGACGAGATAT</t>
  </si>
  <si>
    <t>GAAAGACTGGAGAC</t>
  </si>
  <si>
    <t>GAAAGAGGCGAATT</t>
  </si>
  <si>
    <t>GAAAGAGGCGATAC</t>
  </si>
  <si>
    <t>GAAAGAGGTGACAT</t>
  </si>
  <si>
    <t>GAAAGAGTGGAAAA</t>
  </si>
  <si>
    <t>GAAAGATGAGAAGA</t>
  </si>
  <si>
    <t>GAAAGAAGGGATAC</t>
  </si>
  <si>
    <t>GAAAGACATGAGGC</t>
  </si>
  <si>
    <t>GAAAGACATGAGTT</t>
  </si>
  <si>
    <t>GAAAGAGACGAATC</t>
  </si>
  <si>
    <t>GAAAGATTTGATAT</t>
  </si>
  <si>
    <t>GAAAGACGCGAGAA</t>
  </si>
  <si>
    <t>Part Sequence</t>
  </si>
  <si>
    <t>tir -&gt;</t>
  </si>
  <si>
    <t>p51 - atgccgattagcccgattgaaaccgttccggttaaactgaaaccgggtatggatggtccgaaagttaaacagtggcctctgaccgaagaaaaaatcaaagcactggttgaaatctgcaccgagatggaaaaagaaggcaaaattagcaaaatcggtccggaaaatccgtataatacaccggtttttgccattaagaaaaaagatagcaccaaatggcgcaaactggtggattttcgtgaactgaataaacgcacccaggatttttgggaagttcagctgggtattccgcatccggcaggtctgaaacagaaaaaaagcgttaccgttctggatgttggtgatgcatattttagcgttccgctggataaagatttccgtaaatataccgcatttaccatcccgagcattaataacgaaacaccgggtattcgctatcagtataatgttctgccgcagggttggaaaggtagtccggcaatttttcagtgtagcatgaccaaaattctggaaccgtttcgtaaacagaatccggatattgtgatctaccagtatatggatgatctgtatgttggtagcgatctggaaattggtcagcatcgtaccaaaattgaagaactgcgtcagcatctgctgcgttggggttttaccacaccggataaaaaacatcagaaagaaccgccttttctgtggatgggttatgaactgcatccggataaatggaccgttcagccgattgttctgccggaaaaagatagctggaccgttaatgatattcagaaactggtgggtaaactgaattgggcaagccagatttatgccggtattaaagttcgtcagctgtgtaaactgctgcgtggcaccaaagcactgaccgaagttgttccgctgacagaagaagcagaactggaactggcagaaaatcgtgaaattctgaaagaaccggttcacggcgtttattatgatccgagcaaagatctgattgccgaaattcagaaacagggtcagggtcagtggacctatcagatttatcaagaaccgtttaaaaacctgaaaaccggcaaatatgcacgtatgaaaggtgcacataccaacgatgttaaacagctgaccgaagcagttcagaaaattgcaaccgaaagcattgtgatttggggtaaaaccccgaaattcaaactgccgattcagaaagaaacctgggaagcatggtggaccgaatattggcaggcaacctggattccggaatgggaatttgttaatacccctccgctggttaaactgtggtatcagctggaaaaagaaccgattattggtgccgaaaccttttaa    p66- atgccgattagcccgattgaaaccgttccggttaaactgaaaccgggtatggatggtccgaaagttaaacagtggcctctgaccgaagaaaaaatcaaagcactggttgaaatctgcaccgagatggaaaaagaaggcaaaattagcaaaatcggtccggaaaatccgtataatacaccggtttttgccattaagaaaaaagatagcaccaaatggcgcaaactggtggattttcgtgaactgaataaacgcacccaggatttttgggaagttcagctgggtattccgcatccggcaggtctgaaacagaaaaaaagcgttaccgttctggatgttggtgatgcatattttagcgttccgctggataaagatttccgtaaatataccgcatttaccatcccgagcattaataacgaaacaccgggtattcgctatcagtataatgttctgccgcagggttggaaaggtagtccggcaatttttcagtgtagcatgaccaaaattctggaaccgtttcgtaaacagaatccggatattgtgatctaccagtatatggatgatctgtatgttggtagcgatctggaaattggtcagcatcgtaccaaaattgaagaactgcgtcagcatctgctgcgttggggttttaccacaccggataaaaaacatcagaaagaaccgccttttctgtggatgggttatgaactgcatccggataaatggaccgttcagccgattgttctgccggaaaaagatagctggaccgttaatgatattcagaaactggtgggtaaactgaattgggcaagccagatttatgccggtattaaagttcgtcagctgtgtaaactgctgcgtggcaccaaagcactgaccgaagttgttccgctgacagaagaagcagaactggaactggcagaaaatcgtgaaattctgaaagaaccggttcacggcgtttattatgatccgagcaaagatctgattgccgaaattcagaaacagggtcagggtcagtggacctatcagatttatcaagaaccgtttaaaaacctgaaaaccggcaaatatgcacgtatgaaaggtgcacataccaacgatgttaaacagctgaccgaagcagttcagaaaattgcaaccgaaagcattgtgatttggggtaaaaccccgaaattcaaactgccgattcagaaagaaacctgggaagcatggtggaccgaatattggcaggcaacctggattccggaatgggaatttgttaatacccctccgctggttaaactgtggtatcagctggaaaaagaaccgattattggtgccgaaaccttttatgttgatggtgcagccaatcgtgaaaccaaactgggtaaagcaggttatgttaccgatcgtggtcgtcagaaagtggtgccgctgaccgataccaccaatcagaaaaccgaactgcaggcaattcatctggcactgcaggatagcggtctggaagttaatattgttaccgatagccagtatgccctgggtattattcaggcacagccggataaaagcgaaagcgaactggttagccagattattgaacagctgatcaaaaaagaaaaagtgtacctggcatgggttccggcacataaaggtattggtggtaatgaacaggttgatggtctggttagcgcaggtattcgtaaagttctgtaa</t>
  </si>
  <si>
    <t>p51 tir -&gt;</t>
  </si>
  <si>
    <t>p66 tir -&gt;</t>
  </si>
  <si>
    <t>pietro</t>
  </si>
  <si>
    <t>4CL fusion</t>
  </si>
  <si>
    <t>ATGCACCACCATCACCATCATCCCGGTGAGAAACCATATGCGTGCCCGGTGGAAAGCTGTGATAGACGCTTTAGCCGTAGTGACGAACTGACCCGCCACATTCGAATACATACGGGGCAAAAACCGTTTCAGTGCCGCATTTGTATGCGTAACTTCTCACGGAGTGATCATTTAACCACTCATATTCGTACTCATACAGGCGAAAAACCTTTTGCCTGCGACATCTGTGGTCGCAAATTCGCACGTTCCGATGAGCGCAAGCGTCACACGAAAATCCATACCGGTGGCGGGAGCGGCGGCGGATCTGGTGGCTCGggcggcagcggcggcggcagcggcggcagcatggaggaggattacaaaatggcgccacaagaacaagcagtttctcaggtgatggagaaacagagcaacaacaacaacagtgacgtcattttccgatcaaagttaccggatatttacatcccgaaccacctatctctccacgactacatcttccaaaacatctccgaattcgccactaagccttgcctaatcaacggaccaaccggccacgtgtacacttactccgacgtccacgtcatctcccgccaaatcgccgccaattttcacaaactcggcgttaaccaaaacgacgtcgtcatgctcctcctcccaaactgtcccgaattcgtcctctctttcctcgccgcctccttccgcggcgcaaccgccaccgccgcaaaccctttcttcactccggcggagatagctaaacaagccaaagcctccaacaccaaactcataatcaccgaagctcgttacgtcgacaaaatcaaaccacttcaaaacgacgacggagtagtcatcgtctgcatcgacgacaacgaatccgtgccaatccctgaaggctgcctccgcttcaccgagttgactcagtcgacaaccgaggcatcagaagtcatcgactcggtggagatttcaccggacgacgtggtggcactaccttactcctctggcacgacgggattaccaaaaggagtgatgctgactcacaagggactagtcacgagcgttgctcagcaagtcgacggcgagaacccgaatctttatttccacagcgatgacgtcatactctgtgttttgcccatgtttcatatctacgctttgaactcgatcatgttgtgtggtcttagagttggtgcggcgattctgataatgccgaagtttgagatcaatctgctattggagctgatccagaggtgtaaagtgacggtggctccgatggttccgccgattgtgttggccattgcgaagtcttcggagacggagaagtatgatttgagctcgataagagtggtgaaatctggtgctgctcctcttggtaaagaacttgaagatgccgttaatgccaagtttcctaatgccaaactcggtcagggatacggaatgacggaagcaggtccagtgctagcaatgtcgttaggttttgcaaaggaaccttttccggttaagtcaggagcttgtggtactgttgtaagaaatgctgagatgaaaatagttgatccagacaccggagattctctttcgaggaatcaacccggtgagatttgtattcgtggtcaccagatcatgaaaggttacctcaacaatccggcagctacagcagagaccattgataaagacggttggcttcatactggagatattggattgatcgatgacgatgacgagcttttcatcgttgatcgattgaaagaacttatcaagtataaaggttttcaggtagctccggctgagctagaggctttgctcatcggtcatcctgacattactgatgttgctgttgtcgcaatgaaagaagaagcagctggtgaagttcctgttgcatttgtggtgaaatcgaaggattcggagttatcagaagatgatgtgaagcaattcgtgtcgaaacaggttgtgttttacaagagaatcaacaaagtgttcttcactgaatccattcctaaagctccatcagggaagatattgaggaaagatctgagggcaaaactagcaaatggattgtga</t>
  </si>
  <si>
    <t>aparna</t>
  </si>
  <si>
    <t>STS fusion</t>
  </si>
  <si>
    <t>ATGCATCACCATCACCATCATCCAGGCGAGAAACCGTACGCCTGCCCCGAATGCGGTAAATCATTTAGTCAGCGGGCGAACTTACGCGCACACCAGCGAACCCATACCGGAGAAAAACCGTATAAATGTCCGGAATGTGGTAAAAGCTTTAGCCGTTCGGATCATCTGACGACTCACCAACGCACACACACCGGGGAAAAGCCGTATAAATGCCCTGAGTGTGGTAAGTCGTTCTCCCGTTCTGACGTTCTGGTGCGCCATCAGCGTACGCATACTGGTGGCGGGAGCGGCGGCGGAAGTGGTGGCTCCggcggcagcggcggcggcagcggcggcagcatggtgtctgtgagtgagatccgcaaagttcaaagggcagaaggccctgcaactgtattggcgataggcacagcaaatccaccaaattgtattgatcagagcacatatgctgattattattttagagtaactaacagtgaacacatgactgatctcaagaagaagtttcagcgcatttgtgagagaacacaaatcaagaacagacatatgtacttaacagaagagatactgaaagagaatcctaacatgtgcgcatacaaagcaccgtcgttggatgcaagggaagacatgatgatcagggaggtaccaagggttggaaaagaggctgcaaccaaggccatcaaggaatggggtcagccaatgtctaagatcacacatttgatcttctgcaccaccagcggtgttgcattgcctggcgttgattacgaactcatcgtactcttaggactcgacccatccgtcaagaggtacatgatgtaccaccaaggctgcttcgccggtggcactgtccttcgtttggctaaggacttggctgaaaacaacaaggatgctcgtgtgcttatcgtttgttctgagaataccgcagtcactttccgtggtcctagtgagacagacatggatagtcttgtagggcaagccttgtttgctgatggagctgctgcgattatcattggttctgatcctgtgccagaggttgaaaagcctatctttgaaattgtttcgactgatcaaaaacttgtccctaacagccatggagccatcggtggtctccttcgtgaagttgggcttacattctatcttaataagagtgttcctgatattatttcacaaaacatcaatgatgcgctcagtaaagcttttgatccattgggtatatctgattataactcaatattttggattgcacaccctggtggacgtgcaattttggatcaggttgaacagaaagtgaacttgaaaccagagaagatgaatgccactagagacgtgcttagcaattacggtaacatgtcaagtgcgtgtgtgttcttcatcatggatttaatgaggaagaagtcccttgaagaaggacttaaaactaccggtgaaggacttgattggggcgtactttttggctttggtcctggtctcactattgaaactgttgttctccgcagcatggccatataa</t>
  </si>
  <si>
    <t>colin</t>
  </si>
  <si>
    <t>ACS fusion</t>
  </si>
  <si>
    <t>ATGACCAGTGCGGCTGCCCCTGGTGAACGCCCGTTTCAGTGTCGGATTTGCATGCGAAATTTCAGCAAAAAAGATCATCTCCACCGTCATACTCGCACACACACTGGGGAAAAACCGTTCCAGTGTCGCATTTGCATGCGTAACTTTTCCTTGTCACAAACCCTGAAACGTCACCTTCGCACGCATACGGGCGAGAAGCCCTTCCAGTGTAGAATCTGCATGCGCAACTTTTCGCGTTTAGATATGCTGGCGCGTCATCTGAAAACCCATTATCCATACGATGTGCCGGACTATGCAggcggcagcggcggcggcagcggcggcagcATGTCTCAGATTCACAAACATACTATCCCTGCAAACATTGCTGACCGTTGCCTGATTAATCCTCAACAGTATGAAGCCATGTACCAGCAGTCGATTAATGTGCCGGATACATTTTGGGGCGAACAGGGGAAGATTCTGGACTGGATCAAACCGTACCAAAAAGTGAAAAATACCAGTTTCGCACCGGGTAATGTTAGCATCAAATGGTACGAAGACGGCACTCTTAACCTTGCGGCGAATTGTCTGGATCGTCATCTACAAGAAAACGGCGATCGTACAGCGATTATATGGGAGGGTGATGATGCTAGCCAGTCGAAGCATATCAGCTATAAAGAACTTCATCGCGACGTATGCCGCTTCGCAAACACGTTGTTAGAATTAGGCATCAAGAAAGGTGATGTGGTCGCCATTTATATGCCAATGGTTCCGGAAGCGGCCGTGGCTATGCTCGCATGCGCCCGTATTGGAGCGGTCCATTCGGTTATTTTTGGGGGGTTTTCCCCGGAGGCAGTCGCCGGCCGCATTATTGATTCCAATAGCCGTCTCGTCATCACCTCTGATGAAGGAGTTCGGGCGGGCCGCAGCATTCCTCTGAAAAAGAATGTAGACGATGCTCTGAAAAACCCTAACGTCACGAGTGTCGAGCACGTTGTTGTGTTAAAACGCACCGGTGGTAAAATTGACTGGCAGGAAGGGCGTGACTTGTGGTGGCATGACCTTGTAGAACAAGCGTCCGATCAGCATCAGGCTGAAGAGATGAACGCAGAGGACCCGCTGTTCATCTTATATACCAGCGGATCTACAGGTAAACCCAAAGGGGTGCTGCATACTACGGGCGGTTATTTGGTGTACGCCGCCCTGACTTTTAAATACGTCTTTGATTACCACCCCGGTGACATCTATTGGTGTACCGCTGATGTCGGTTGGGTTACCGGACATAGCTATCTGCTGTATGGCCCCTTGGCATGTGGGGCCACAACGTTGATGTTTGAAGGAGTGCCGAATTGGCCGACCCCAGCCCGCATGGCGCAGGTAGTTGATAAGCATCAGGTGAACATCCTGTACACGGCTCCGACGGCCATTCGAGCTCTGATGGCGGAAGGCGATAAAGCGATAGAAGGCACGGATCGCTCTTCTCTCCGCATCCTGGGTTCAGTTGGCGAGCCAATCAACCCAGAGGCGTGGGAGTGGTACTGGAAAAAAATTGGTAATGAAAAATGCCCGGTCGTGGACACCTGGTGGCAGACCGAAACGGGAGGCTTTATGATTACCCCGCTGCCAGGCGCGACGGAGCTAAAGGCAGGGAGCGCAACAAGGCCTTTTTTCGGTGTGCAACCGGCCTTAGTGGACAATGAGGGTAATCCGCTGGAAGGGGCGACCGAGGGATCACTGGTGATTACTGACAGTTGGCCGGGCCAGGCACGAACCCTGTTCGGTGATCACGAAAGATTCGAACAAACGTATTTCTCCACATTTAAAAACATGTATTTTTCAGGTGACGGCGCGCGTAGAGATGAAGATGGTTATTATTGGATCACCGGCCGGGTCGATGATGTGCTCAACGTTAGCGGTCACCGTCTTGGCACGGCGGAAATCGAATCGGCTCTGGTGGCCCACCCTAAGATCGCGGAGGCAGCCGTGGTAGGCATTCCGCATAACATAAAAGGCCAGGCCATTTACGCGTATGTGACTTTGAATCACGGCGAAGAACCATCGCCGGAATTATACGCGGAAGTACGCAACTGGGTTCGGAAAGAAATCGGTCCACTGGCAACCCCGGATGTACTGCACTGGACCGATTCACTGCCCAAAACGCGCAGTGGGAAGATCATGCGTCGCATACTGCGTAAAATTGCGGCCGGTGATACTTCAAACCTCGGCGATACCTCCACCCTTGCAGATCCCGGCGTAGTTGAAAAACTGCTGGAAGAGAAACAAGCCATTGCGATGCCGAGTTAA</t>
  </si>
  <si>
    <t>dev</t>
  </si>
  <si>
    <t>ACC fusion</t>
  </si>
  <si>
    <t>https://benchling.com/vaigem2020/f/lib_H9pzg08B-acc/seq_eeDcBp8S-acc/edit</t>
  </si>
  <si>
    <t>ACCA</t>
  </si>
  <si>
    <t>ACCB</t>
  </si>
  <si>
    <t>ACCC</t>
  </si>
  <si>
    <t>ACCD</t>
  </si>
  <si>
    <t>r_oligo 4x coA complement</t>
  </si>
  <si>
    <t>r_oligo 4x resv complement</t>
  </si>
  <si>
    <t>r_oligo 6x coa complement</t>
  </si>
  <si>
    <t>r_oligo 2x resv</t>
  </si>
  <si>
    <t>r_oligo 2x resv complement</t>
  </si>
  <si>
    <t>pduD fusion</t>
  </si>
  <si>
    <t>ATGGAAATCAACGAAAAACTGCTGCGTCAGATTATTGAGGACGTGTTACGCGATACGTCGGCGGCCGCACCAGGCGAACGCCCATTTCAGTGTCGCATCTGCATGCGTAATTTCTCTTCACCGAGCAAACTTATTCGCCATACCCGTACCCATACTGGCGAGAAACCCTTTCAGTGTCGTATCTGTATGCGAAACTTCTCCGACGGGAGCAACCTGGCTCGGCACTTGCGTACACATACCGGTGAAAAGCCGTTTCAATGCCGTATTTGCATGCGCAATTTCAGTCGCGTGGATAACTTACCGAGACACCTGAAAACGCACTACCCGTATGATGTTCCTGATTATGCGTAA</t>
  </si>
  <si>
    <t>GFP fusion</t>
  </si>
  <si>
    <t>ATGCACCATCACCATCATCACCCGGGTGAGAAGCCATATGCCTGCCCCGTGGAAAGCTGCGATCGTCGTTTCAGTCGCTCTGATGAACTGACACGCCACATCAGAATACATACCGGGCAGAAACCGTTTCAATGTCGCATTTGTATGCGCAACTTTTCGCGCAGCGACCATTTAACTACGCATATCCGTACCCACACTGGTGAAAAACCTTTCGCGTGTGATATTTGCGGACGAAAATTTGCACGGTCAGACGAGCGTAAACGTCATACCAAAATTCATACGGGCGGCGGCAGCGGCGGCGGTAGTGGTGGGTCC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Ggaccacatggtccttcttgagtttgtaacagctgctgggattacacatggcatggatgaactatacaaataataa</t>
  </si>
  <si>
    <t>pduABJKNUT (based on pduJ sequence)</t>
  </si>
  <si>
    <t>atgaataacgcactgggactggttgaaacaaaagggcttgtcggcgctattgaagccgctgatgccatggtgaaatccgcaaacgtgcagttggtcggttacgaaaaaatcggctcaggtctgatcaccgttatggttcgcggcgatgtcggcgcggtgaaagccgcagtagatgcaggaagcgcagctgcaagcgccgttggcgaggtgaaatcctgccacgttatcccgcgtccgcacagcgacgttgaagccattttacctaaatccgcataa</t>
  </si>
  <si>
    <t>aggagacaagcagt</t>
  </si>
  <si>
    <t>*using natural rbs calculated from citrobacter freundii -&gt; aggagacaagcagt</t>
  </si>
  <si>
    <t>Assumptions</t>
  </si>
  <si>
    <t>Essentials</t>
  </si>
  <si>
    <t>Promoter</t>
  </si>
  <si>
    <t>Anderson</t>
  </si>
  <si>
    <t>*Assume inner binding sites ~ 800-1500; scaffold holds 4 copies of each enzyme; assume max of 15,000 proteins per BMC spatially</t>
  </si>
  <si>
    <t>Lac operator</t>
  </si>
  <si>
    <t>17 bp</t>
  </si>
  <si>
    <t xml:space="preserve">*Assume half-life of </t>
  </si>
  <si>
    <t>RBS</t>
  </si>
  <si>
    <t>*Assume RNAP produces at rate of 50 nt/sec</t>
  </si>
  <si>
    <t>*Assume RT work at estimate of 70 bp/min</t>
  </si>
  <si>
    <t>*Assume DNA scaffold ~100 bp</t>
  </si>
  <si>
    <t>*Assume metabolites necessary for resveratrol synthesis including CoA and 3 molecule malonyl CoA (stoichiometric ratio needed for production of one resveratrol) are present in excess due to diffusivity across BMC pores</t>
  </si>
  <si>
    <t>DNA scaffold</t>
  </si>
  <si>
    <t>*Assume each mRNA translated once</t>
  </si>
  <si>
    <t>*Assume ribosome binding solely occurs at primary start codon less than 15 bp downstream of selected rbs sequence</t>
  </si>
  <si>
    <t>Total Fingers</t>
  </si>
  <si>
    <t>*Assume IPTG induces all promoters equally</t>
  </si>
  <si>
    <t>Finger length</t>
  </si>
  <si>
    <t>* Need oligos for both ACC and ACS binding as well as 4CL/STS</t>
  </si>
  <si>
    <t>Spacing between</t>
  </si>
  <si>
    <t>STS-ZFa</t>
  </si>
  <si>
    <t>4CL-ZFb</t>
  </si>
  <si>
    <t>PduD-Zfc</t>
  </si>
  <si>
    <t xml:space="preserve">MLRT </t>
  </si>
  <si>
    <t>HIV RT</t>
  </si>
  <si>
    <t>pdu operon</t>
  </si>
  <si>
    <t>r_oligos</t>
  </si>
  <si>
    <t>Total proteins</t>
  </si>
  <si>
    <t>at least 76 bp</t>
  </si>
  <si>
    <t>Relative Abundance</t>
  </si>
  <si>
    <t>very high</t>
  </si>
  <si>
    <t>high</t>
  </si>
  <si>
    <t>very low*</t>
  </si>
  <si>
    <t>Quant (lower bound)</t>
  </si>
  <si>
    <t>~5200</t>
  </si>
  <si>
    <t>Ratio to pdu</t>
  </si>
  <si>
    <t>Details</t>
  </si>
  <si>
    <t>Same promoter - High strength</t>
  </si>
  <si>
    <t>pduJ</t>
  </si>
  <si>
    <t>Strong terminator too - no readthrough</t>
  </si>
  <si>
    <t>Lit Promoter History</t>
  </si>
  <si>
    <t>Consititutive? Paper 4 with strong RBS and low copy rep</t>
  </si>
  <si>
    <t>pTAC - used with placI</t>
  </si>
  <si>
    <t>pTAC promoter</t>
  </si>
  <si>
    <t>IPTG inducible?</t>
  </si>
  <si>
    <t>yes</t>
  </si>
  <si>
    <t>yessir</t>
  </si>
  <si>
    <t>Sources</t>
  </si>
  <si>
    <t xml:space="preserve">Diameter: </t>
  </si>
  <si>
    <t>117.9919 nm</t>
  </si>
  <si>
    <r>
      <t>[</t>
    </r>
    <r>
      <rPr>
        <u/>
        <sz val="10"/>
        <color rgb="FF1155CC"/>
        <rFont val="Arial"/>
      </rPr>
      <t>1</t>
    </r>
    <r>
      <rPr>
        <sz val="10"/>
        <color rgb="FF000000"/>
        <rFont val="Arial"/>
      </rPr>
      <t>] (1501 trials from 2020 Paper) [</t>
    </r>
    <r>
      <rPr>
        <u/>
        <sz val="10"/>
        <color rgb="FF1155CC"/>
        <rFont val="Arial"/>
      </rPr>
      <t>2</t>
    </r>
    <r>
      <rPr>
        <sz val="10"/>
        <color rgb="FF000000"/>
        <rFont val="Arial"/>
      </rPr>
      <t>] (about 100 nm from paper getting plasmids from)</t>
    </r>
  </si>
  <si>
    <t xml:space="preserve">Vertices: </t>
  </si>
  <si>
    <t>60 pduN monomers (acts as a pentamer)</t>
  </si>
  <si>
    <r>
      <t>[</t>
    </r>
    <r>
      <rPr>
        <u/>
        <sz val="10"/>
        <color rgb="FF1155CC"/>
        <rFont val="Arial"/>
      </rPr>
      <t>3</t>
    </r>
    <r>
      <rPr>
        <sz val="10"/>
        <color rgb="FF000000"/>
        <rFont val="Arial"/>
      </rPr>
      <t>] (Love this paper)</t>
    </r>
  </si>
  <si>
    <t xml:space="preserve">Shell width: </t>
  </si>
  <si>
    <t>4.5 +- 0.6 nm</t>
  </si>
  <si>
    <t>^^</t>
  </si>
  <si>
    <t>Volume:</t>
  </si>
  <si>
    <t>677924.44 nm^3</t>
  </si>
  <si>
    <t>p-coumaric acid + CoA + ATP -&gt; Coumaroyl-coA + AMP + diphosphate</t>
  </si>
  <si>
    <t>1*Have to figure out logistics on how many pdu mRNA are made to construct one BMC</t>
  </si>
  <si>
    <t>3Malonyl-coA + Coumaroyl-coA -&gt; Resveratrol + 4CoA + 4CO2</t>
  </si>
  <si>
    <t>Questions</t>
  </si>
  <si>
    <t>RT activity and transcription -&gt; concentration of RTs necessary?</t>
  </si>
  <si>
    <t>Ratio between ACC/ACS oligo to STS/4CL for correct malonyl-CoA production but optimized resveratrol production?</t>
  </si>
  <si>
    <t xml:space="preserve">Optimize </t>
  </si>
  <si>
    <t>Part (https://blog.addgene.org/plasmids-101-the-promoter-region)</t>
  </si>
  <si>
    <t>RBS Length</t>
  </si>
  <si>
    <t>Sequence</t>
  </si>
  <si>
    <t>RBS Strength (au)</t>
  </si>
  <si>
    <t>RBS Strength in operon (au)</t>
  </si>
  <si>
    <t>Translation elongation time (nt/s)</t>
  </si>
  <si>
    <t>nt</t>
  </si>
  <si>
    <t>Time of translation (s)</t>
  </si>
  <si>
    <t>BioBrick link</t>
  </si>
  <si>
    <t>Addgene link</t>
  </si>
  <si>
    <t>E. coli strains with T7 RNAP (https://blog.addgene.org/plasmids-101-e-coli-strains-for-protein-expression)</t>
  </si>
  <si>
    <t>t7* need t7 RNAP</t>
  </si>
  <si>
    <t>http://parts.igem.org/Part:BBa_I712074</t>
  </si>
  <si>
    <t>http://www.addgene.org/browse/sequence/140587/_____  (ttaatacgactcactataggg)</t>
  </si>
  <si>
    <t>BL21 (DE3)</t>
  </si>
  <si>
    <t>pTAC</t>
  </si>
  <si>
    <t>T7 express</t>
  </si>
  <si>
    <t>pduA</t>
  </si>
  <si>
    <t>AGGCGAGGTCTTT</t>
  </si>
  <si>
    <t>atgcaacaagaagcgttaggaatggtagaaaccaaaggcttgacagcagccatagaggccgcagatgcaatggtgaagtcagccaatgtaatgctggtcggctacgaaaaaattggttcggggctggtaacagttattgtccgcggcgatgtcggcgcagtcaaagcagcaacagatgccggtgccgccgcagcccgtaatgtgggagaagtgaaagccgtacacgttatcccacgcccgcataccgatgtagaaaaaatcttaccgaagggaattagctaa</t>
  </si>
  <si>
    <t>K371019</t>
  </si>
  <si>
    <t>pduB</t>
  </si>
  <si>
    <t>gaagggaattagcta</t>
  </si>
  <si>
    <t>atgagcagcaatgaactggttgaacagatcatggcgcaggtgattgctcgcgtggcaacgccggaacagcaggctatcccagaaaataatcacccaacacgagaaacggctatggcagagaaaagctgtagtttaacggagtttgtcggtaccgcgattggcgacaccgtcggtctggtaatcgccaacgtagacagtgccctactggacgcaatgaaacttgaaaaacgctatcgctccattggcatccttggcgcccgtactggtgcgggtccacacatcatggccgctgatgaagcggtgaaagccaccaatactgaagtcgtcagtattgagttaccacgtgataccaaaggcggcgcaggtcatggctcgctgattattcttggcggcaacgatgtttccgacgtgaaacgcggcattgaagtcgcactgaaagagctggatcgcacctttggcgacgtttatgccaacgaagccggtcacatcgaaatgcaatacaccgcacgcgccagctacgcacttgaaaaagcctttggcgcaccgattggtcgtgcctgtggcgtcatcgtcggcgcaccagcatccgttggtgtcctgatggctgatactgccctgaaatccgccaacgtggaagttgtggcttacagctcccctgctcatggcaccagcttcagtaacgaagccattctggttatttcgggtgactctggcgctgttcgtcaggctgttatctctgcccgtgaaatcggtaaaaccgtactcgggaccctcggctcagagccgaaaaacgatcgtccgtcctacatctga</t>
  </si>
  <si>
    <t>aggagaaaagcagt</t>
  </si>
  <si>
    <t>atgaataacgcactgggactggttgaaacaaaagggcttgtcggcgctattgaagccgctgatgccatggtgaaatccgcaaacgtgcagttggttggttacgaaaaaatcggctctggcctgatcaacgttatggttcgcggtgatgtcggcgcggtgaaagcagccgtagatgctggaagcgcagcagcaagcgccgttggtgaggtgaaatcctgccacgttatcccgcgtccgcacagcgacgttgaagccattttacctaaatccgcataa</t>
  </si>
  <si>
    <t>pduK</t>
  </si>
  <si>
    <t>aaggagcacagc</t>
  </si>
  <si>
    <t>gtgaagcaatcactgggattacttgaagttagtggtctggcattagccatcagttgcgcggacgtcatggcgaaagccgcctccatcacgctggtgggcctcgaaaaaaccaacggctcaggctggacggtgatcaagataatcggggatgtggcctccgtccaggcggccatttccactggtgtcagtttcgctgaccagcgagatggactggtggctcacaaagtcatttccagacccggggacgggatcctgtcgcatagcgttgtcctggagcctgaaccaacgcccgaccccataccagccataccacatgaagaaatccctgaggaccatgcggcacccgaagcaccgcaagatgcagaattgattagctgcaatttgtgtcttgatcctgcctgccctcgccaaaaaggtgagccgcgcacactttgtcttcactccggcaaacgaggtgaagcgtga</t>
  </si>
  <si>
    <t>pduN</t>
  </si>
  <si>
    <t>aagcaggagtgagct</t>
  </si>
  <si>
    <t>atgcatctggcacgggttacaggcgttgtggtttccacgcaaaaatctccatcactggtgggaaaaaaactgttgctggtacgtcgggtaagtgctgacggagagcttcctgcgtctccagtgagtggagatgaagtcgctgttgattctgtcggcgcggggaccggcgaactggtattactcagcagcgggtccagcgccagacacgttttttccggcccgaatgaggccattgatctggctatcgtcggcattgtcgacacgctttctcgttag</t>
  </si>
  <si>
    <t>pduU</t>
  </si>
  <si>
    <t>tggtggaaggata</t>
  </si>
  <si>
    <t>atggaaagacaacccaccacggatcgtatgattcaggaatatgttcctggcaaacaggtcacgttggcgcaccttatcgccaatcccggtaaggatttgttcaagaaactgggattacctgattcggtttctgcgatcggtattctgaccattacccctagcgaagcctcaatcatcgcctgtgatatcgccacgaaatcaggggcggtagagattggttttctcgaccggtttaccggcgcggtggtactgacgggcgatgtttcagccgttgagtacgcgctgaaacaggtaacccgaacgctgggcgaaatgatgcgttttaccgcgtgtcccatcacccggacgtaa</t>
  </si>
  <si>
    <t>pduT</t>
  </si>
  <si>
    <t>aagaggttaatc</t>
  </si>
  <si>
    <t>atgtctcaggctatagggattttagaactcaccagcattgccaaaggaatggaagctggcgatgccatgttaaaaagcgcgaatgtgaatttactggtcagcaagaccatctgcccgggaaaatttctactcatgctcggtggtgacgtaggtgccgtacaacaggcgattgccactggaacatctcttgctggcgatatgctcgttgatagtctggtactccccaacattcatgccagcgtactacccgcaatcagcggactaaacagcgtagataagcgtcaggcagttggtattgtcgaaacatggagcgttgctgcctgcatctgcgccgccgaccgggcggttaaagcctccaacgtcacgctggtccgcgtccgtatggcatttggtattggcggcaagtgttacatggtcgtagctggcgatgtatccgatgtgaataacgcggtgacggttgccagtgaaagtgcgggtgaaaaaggcctgctggtttaccgctcggtcatcccccgtccacacgaaagcatgtggcgacaaatggtggaaggataa</t>
  </si>
  <si>
    <t>aaggggtgaaaa</t>
  </si>
  <si>
    <t>sfGFP</t>
  </si>
  <si>
    <t>from Waldo Lab</t>
  </si>
  <si>
    <t>ATGAGCAAAGGAGAAGAACTTTTCACTGGAGTTGTCCCAATTCTTGTTGAATTAGATGGTGATGTTAATGGGCACAAATTTTCTGTCCGTGGAGAGGGTGAAGGTGATGCTACAAACGGAAAACTCACCCTTAAATTTATTTGCACTACTGGAAAACTACCTGTTCCATGGCCAACACTTGTCACTACTCTGACCTATGGTGTTCAATGCTTTTCCCGTTATCCGGATCACATGAAACGGCATGACTTTTTCAAGAGTGCCATGCCCGAAGGTTATGTACAGGAACGCACTATATCTTTCAAAGATGACGGGACCTACAAGACGCGTGCTGAAGTCAAGTTTGAAGGTGATACCCTTGTTAATCGTATCGAGTTAAAAGGTATTGATTTTAAAGAAGATGGAAACATTCTCGGACACAAACTCGAGTACAACTTTAACTCACACAATGTATACATCACGGCAGACAAACAAAAGAATGGAATCAAAGCTAACTTCAAAATTCGCCACAACGTTGAAGATGGTTCCGTTCAACTAGCAGACCATTATCAACAAAATACTCCAATTGGCGATGGCCCTGTCCTTTTACCAGACAACCATTACCTGTCGACACAATCTGTCCTTTCGAAAGATCCCAACGAAAAGCGTGACCACATGGTCCTTCTTGAGTTTGTAACTGCTGCTGGGATTACACATGGCATGGATGAGCTCTACAAA</t>
  </si>
  <si>
    <t>testing</t>
  </si>
  <si>
    <t>pduJ citro rbs</t>
  </si>
  <si>
    <t>pduJ salm rbs</t>
  </si>
  <si>
    <t>pduJ citrobacter sequence</t>
  </si>
  <si>
    <t>pduJ salmonella sequence</t>
  </si>
  <si>
    <t>Ideal TIR LB</t>
  </si>
  <si>
    <t>Ideal TIR UB</t>
  </si>
  <si>
    <t>ratio</t>
  </si>
  <si>
    <t>BBa_J23100</t>
  </si>
  <si>
    <t>ttgacggctagctcagtcctaggtacagtgctagc</t>
  </si>
  <si>
    <t>BBa_J23101</t>
  </si>
  <si>
    <t>tttacagctagctcagtcctaggtattatgctagc</t>
  </si>
  <si>
    <t>BBa_J23102</t>
  </si>
  <si>
    <t>ttgacagctagctcagtcctaggtactgtgctagc</t>
  </si>
  <si>
    <t>BBa_J23103</t>
  </si>
  <si>
    <t>ctgatagctagctcagtcctagggattatgctagc</t>
  </si>
  <si>
    <t>BBa_J23104</t>
  </si>
  <si>
    <t>ttgacagctagctcagtcctaggtattgtgctagc</t>
  </si>
  <si>
    <t>BBa_J23105</t>
  </si>
  <si>
    <t>tttacggctagctcagtcctaggtactatgctagc</t>
  </si>
  <si>
    <t>BBa_J23106</t>
  </si>
  <si>
    <t>tttacggctagctcagtcctaggtatagtgctagc</t>
  </si>
  <si>
    <t>BBa_J23107</t>
  </si>
  <si>
    <t>tttacggctagctcagccctaggtattatgctagc</t>
  </si>
  <si>
    <t>BBa_J23108</t>
  </si>
  <si>
    <t>ctgacagctagctcagtcctaggtataatgctagc</t>
  </si>
  <si>
    <t>BBa_J23109</t>
  </si>
  <si>
    <t>tttacagctagctcagtcctagggactgtgctagc</t>
  </si>
  <si>
    <t>BBa_J23110</t>
  </si>
  <si>
    <t>tttacggctagctcagtcctaggtacaatgctagc</t>
  </si>
  <si>
    <t>BBa_J23111</t>
  </si>
  <si>
    <t>ttgacggctagctcagtcctaggtatagtgctagc</t>
  </si>
  <si>
    <t>BBa_J23112</t>
  </si>
  <si>
    <t>BBa_J23113</t>
  </si>
  <si>
    <t>ctgatggctagctcagtcctagggattatgctagc</t>
  </si>
  <si>
    <t>BBa_J23114</t>
  </si>
  <si>
    <t>tttatggctagctcagtcctaggtacaatgctagc</t>
  </si>
  <si>
    <t>BBa_J23115</t>
  </si>
  <si>
    <t>tttatagctagctcagcccttggtacaatgctagc</t>
  </si>
  <si>
    <t>BBa_J23116</t>
  </si>
  <si>
    <t>ttgacagctagctcagtcctagggactatgctagc</t>
  </si>
  <si>
    <t>BBa_J23117</t>
  </si>
  <si>
    <t>ttgacagctagctcagtcctagggattgtgctagc</t>
  </si>
  <si>
    <t>BBa_J23118</t>
  </si>
  <si>
    <t>ttgacggctagctcagtcctaggtattgtgctagc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</si>
</sst>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Roboto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0"/>
      <color rgb="FF00FF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000000"/>
      <name val="Monospace"/>
    </font>
    <font>
      <u/>
      <sz val="10"/>
      <color rgb="FF002BB8"/>
      <name val="Arial"/>
    </font>
    <font>
      <sz val="10"/>
      <color rgb="FF000000"/>
      <name val="Courier"/>
    </font>
    <font>
      <sz val="10"/>
      <color rgb="FFFF0000"/>
      <name val="Courie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1" fillId="0" borderId="0" xfId="0" applyFont="1"/>
    <xf numFmtId="0" fontId="3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0" fontId="4" fillId="3" borderId="0" xfId="0" applyFont="1" applyFill="1"/>
    <xf numFmtId="0" fontId="1" fillId="3" borderId="0" xfId="0" applyFont="1" applyFill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11" fillId="2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/>
    <xf numFmtId="0" fontId="12" fillId="3" borderId="0" xfId="0" applyFont="1" applyFill="1" applyAlignment="1"/>
    <xf numFmtId="0" fontId="13" fillId="0" borderId="0" xfId="0" applyFont="1"/>
    <xf numFmtId="0" fontId="1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 applyAlignment="1"/>
    <xf numFmtId="0" fontId="1" fillId="8" borderId="0" xfId="0" applyFont="1" applyFill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>
      <alignment horizontal="right"/>
    </xf>
    <xf numFmtId="0" fontId="0" fillId="2" borderId="0" xfId="0" applyFont="1" applyFill="1" applyAlignment="1"/>
    <xf numFmtId="0" fontId="18" fillId="2" borderId="0" xfId="0" applyFont="1" applyFill="1" applyAlignment="1">
      <alignment horizontal="left" wrapText="1"/>
    </xf>
    <xf numFmtId="0" fontId="19" fillId="2" borderId="0" xfId="0" applyFont="1" applyFill="1" applyAlignment="1">
      <alignment horizontal="left" wrapText="1"/>
    </xf>
    <xf numFmtId="0" fontId="4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1" fillId="0" borderId="1" xfId="0" applyFont="1" applyBorder="1" applyAlignment="1"/>
    <xf numFmtId="0" fontId="20" fillId="0" borderId="2" xfId="0" applyFont="1" applyBorder="1" applyAlignment="1">
      <alignment horizontal="center"/>
    </xf>
    <xf numFmtId="0" fontId="21" fillId="2" borderId="2" xfId="0" applyFont="1" applyFill="1" applyBorder="1" applyAlignment="1"/>
    <xf numFmtId="0" fontId="18" fillId="2" borderId="2" xfId="0" applyFont="1" applyFill="1" applyBorder="1" applyAlignment="1">
      <alignment horizontal="center"/>
    </xf>
    <xf numFmtId="0" fontId="22" fillId="2" borderId="2" xfId="0" applyFont="1" applyFill="1" applyBorder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20" fillId="0" borderId="1" xfId="0" applyFont="1" applyBorder="1" applyAlignment="1">
      <alignment horizontal="center"/>
    </xf>
    <xf numFmtId="0" fontId="21" fillId="2" borderId="1" xfId="0" applyFont="1" applyFill="1" applyBorder="1" applyAlignment="1"/>
    <xf numFmtId="0" fontId="18" fillId="2" borderId="1" xfId="0" applyFont="1" applyFill="1" applyBorder="1" applyAlignment="1">
      <alignment horizontal="center"/>
    </xf>
    <xf numFmtId="0" fontId="22" fillId="2" borderId="1" xfId="0" applyFont="1" applyFill="1" applyBorder="1" applyAlignment="1"/>
    <xf numFmtId="0" fontId="23" fillId="0" borderId="3" xfId="0" applyFont="1" applyBorder="1" applyAlignment="1">
      <alignment vertical="center"/>
    </xf>
    <xf numFmtId="0" fontId="2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enchling.com/vaigem2020/f/lib_H9pzg08B-acc/seq_eeDcBp8S-acc/ed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7062276/" TargetMode="External"/><Relationship Id="rId2" Type="http://schemas.openxmlformats.org/officeDocument/2006/relationships/hyperlink" Target="https://www.snapgene.com/resources/plasmid-files/?set=basic_cloning_vectors&amp;plasmid=lac_operator" TargetMode="External"/><Relationship Id="rId1" Type="http://schemas.openxmlformats.org/officeDocument/2006/relationships/hyperlink" Target="http://parts.igem.org/Promoters/Catalog/Anderson" TargetMode="External"/><Relationship Id="rId4" Type="http://schemas.openxmlformats.org/officeDocument/2006/relationships/hyperlink" Target="https://www.nature.com/articles/s41467-020-15888-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arts.igem.org/Part:BBa_I71207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wiki/index.php/Part:BBa_J23107" TargetMode="External"/><Relationship Id="rId13" Type="http://schemas.openxmlformats.org/officeDocument/2006/relationships/hyperlink" Target="http://parts.igem.org/wiki/index.php/Part:BBa_J23112" TargetMode="External"/><Relationship Id="rId18" Type="http://schemas.openxmlformats.org/officeDocument/2006/relationships/hyperlink" Target="http://parts.igem.org/wiki/index.php/Part:BBa_J23117" TargetMode="External"/><Relationship Id="rId3" Type="http://schemas.openxmlformats.org/officeDocument/2006/relationships/hyperlink" Target="http://parts.igem.org/wiki/index.php/Part:BBa_J23102" TargetMode="External"/><Relationship Id="rId7" Type="http://schemas.openxmlformats.org/officeDocument/2006/relationships/hyperlink" Target="http://parts.igem.org/wiki/index.php/Part:BBa_J23106" TargetMode="External"/><Relationship Id="rId12" Type="http://schemas.openxmlformats.org/officeDocument/2006/relationships/hyperlink" Target="http://parts.igem.org/wiki/index.php/Part:BBa_J23111" TargetMode="External"/><Relationship Id="rId17" Type="http://schemas.openxmlformats.org/officeDocument/2006/relationships/hyperlink" Target="http://parts.igem.org/wiki/index.php/Part:BBa_J23116" TargetMode="External"/><Relationship Id="rId2" Type="http://schemas.openxmlformats.org/officeDocument/2006/relationships/hyperlink" Target="http://parts.igem.org/wiki/index.php/Part:BBa_J23101" TargetMode="External"/><Relationship Id="rId16" Type="http://schemas.openxmlformats.org/officeDocument/2006/relationships/hyperlink" Target="http://parts.igem.org/wiki/index.php/Part:BBa_J23115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parts.igem.org/wiki/index.php/Part:BBa_J23100" TargetMode="External"/><Relationship Id="rId6" Type="http://schemas.openxmlformats.org/officeDocument/2006/relationships/hyperlink" Target="http://parts.igem.org/wiki/index.php/Part:BBa_J23105" TargetMode="External"/><Relationship Id="rId11" Type="http://schemas.openxmlformats.org/officeDocument/2006/relationships/hyperlink" Target="http://parts.igem.org/wiki/index.php/Part:BBa_J23110" TargetMode="External"/><Relationship Id="rId5" Type="http://schemas.openxmlformats.org/officeDocument/2006/relationships/hyperlink" Target="http://parts.igem.org/wiki/index.php/Part:BBa_J23104" TargetMode="External"/><Relationship Id="rId15" Type="http://schemas.openxmlformats.org/officeDocument/2006/relationships/hyperlink" Target="http://parts.igem.org/wiki/index.php/Part:BBa_J23114" TargetMode="External"/><Relationship Id="rId10" Type="http://schemas.openxmlformats.org/officeDocument/2006/relationships/hyperlink" Target="http://parts.igem.org/wiki/index.php/Part:BBa_J23109" TargetMode="External"/><Relationship Id="rId19" Type="http://schemas.openxmlformats.org/officeDocument/2006/relationships/hyperlink" Target="http://parts.igem.org/wiki/index.php/Part:BBa_J23118" TargetMode="External"/><Relationship Id="rId4" Type="http://schemas.openxmlformats.org/officeDocument/2006/relationships/hyperlink" Target="http://parts.igem.org/wiki/index.php/Part:BBa_J23103" TargetMode="External"/><Relationship Id="rId9" Type="http://schemas.openxmlformats.org/officeDocument/2006/relationships/hyperlink" Target="http://parts.igem.org/wiki/index.php/Part:BBa_J23108" TargetMode="External"/><Relationship Id="rId14" Type="http://schemas.openxmlformats.org/officeDocument/2006/relationships/hyperlink" Target="http://parts.igem.org/wiki/index.php/Part:BBa_J23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9"/>
  <sheetViews>
    <sheetView workbookViewId="0"/>
  </sheetViews>
  <sheetFormatPr defaultColWidth="14.42578125" defaultRowHeight="15.75" customHeight="1"/>
  <cols>
    <col min="3" max="3" width="16" customWidth="1"/>
    <col min="4" max="4" width="12.7109375" customWidth="1"/>
    <col min="5" max="5" width="17.42578125" customWidth="1"/>
    <col min="7" max="7" width="18" customWidth="1"/>
  </cols>
  <sheetData>
    <row r="1" spans="1:26" ht="15.75" customHeight="1">
      <c r="A1" s="1" t="s">
        <v>0</v>
      </c>
      <c r="D1" s="54"/>
      <c r="E1" s="54"/>
    </row>
    <row r="2" spans="1:26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5" t="s">
        <v>7</v>
      </c>
      <c r="H2" s="54"/>
      <c r="I2" s="2" t="s">
        <v>8</v>
      </c>
      <c r="J2" s="2" t="s">
        <v>9</v>
      </c>
      <c r="K2" s="3"/>
      <c r="L2" s="4" t="s">
        <v>10</v>
      </c>
      <c r="M2" s="4" t="s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>
      <c r="A3" s="1" t="s">
        <v>12</v>
      </c>
      <c r="B3" s="5">
        <f t="shared" ref="B3:C3" si="0">B4</f>
        <v>100</v>
      </c>
      <c r="C3" s="5">
        <f t="shared" si="0"/>
        <v>0</v>
      </c>
      <c r="D3" s="5">
        <f t="shared" ref="D3:D16" si="1">B3/$B$14</f>
        <v>1.9186492709132769E-2</v>
      </c>
      <c r="E3" s="1">
        <v>1</v>
      </c>
      <c r="F3" s="1">
        <v>0</v>
      </c>
      <c r="G3" s="53" t="s">
        <v>13</v>
      </c>
      <c r="H3" s="54"/>
      <c r="I3" s="6" t="s">
        <v>14</v>
      </c>
      <c r="L3" s="7" t="s">
        <v>15</v>
      </c>
      <c r="M3" s="8" t="s">
        <v>16</v>
      </c>
    </row>
    <row r="4" spans="1:26" ht="14.25">
      <c r="A4" s="1" t="s">
        <v>17</v>
      </c>
      <c r="B4" s="1">
        <v>100</v>
      </c>
      <c r="C4" s="1"/>
      <c r="D4" s="5">
        <f t="shared" si="1"/>
        <v>1.9186492709132769E-2</v>
      </c>
      <c r="E4" s="1">
        <v>2</v>
      </c>
      <c r="F4" s="1">
        <v>0</v>
      </c>
      <c r="G4" s="53" t="s">
        <v>18</v>
      </c>
      <c r="H4" s="54"/>
      <c r="I4" s="6" t="s">
        <v>14</v>
      </c>
      <c r="L4" s="7" t="s">
        <v>19</v>
      </c>
      <c r="M4" s="8" t="s">
        <v>20</v>
      </c>
    </row>
    <row r="5" spans="1:26" ht="15.75" customHeight="1">
      <c r="A5" s="1" t="s">
        <v>21</v>
      </c>
      <c r="B5" s="5">
        <f>2*B13/2</f>
        <v>1841</v>
      </c>
      <c r="C5" s="5">
        <f>B13*4/2</f>
        <v>3682</v>
      </c>
      <c r="D5" s="5">
        <f t="shared" si="1"/>
        <v>0.35322333077513429</v>
      </c>
      <c r="E5" s="1">
        <v>1</v>
      </c>
      <c r="F5" s="1">
        <v>1</v>
      </c>
      <c r="G5" s="53" t="s">
        <v>22</v>
      </c>
      <c r="H5" s="54"/>
      <c r="I5" s="1" t="s">
        <v>23</v>
      </c>
      <c r="L5" s="7" t="s">
        <v>24</v>
      </c>
      <c r="M5" s="8" t="s">
        <v>25</v>
      </c>
    </row>
    <row r="6" spans="1:26" ht="15.75" customHeight="1">
      <c r="A6" s="1" t="s">
        <v>26</v>
      </c>
      <c r="B6" s="5">
        <f>2*B13/2</f>
        <v>1841</v>
      </c>
      <c r="C6" s="5">
        <f>B13*4/2</f>
        <v>3682</v>
      </c>
      <c r="D6" s="5">
        <f t="shared" si="1"/>
        <v>0.35322333077513429</v>
      </c>
      <c r="E6" s="1">
        <v>1</v>
      </c>
      <c r="F6" s="1">
        <v>1</v>
      </c>
      <c r="G6" s="53" t="s">
        <v>27</v>
      </c>
      <c r="H6" s="54"/>
      <c r="I6" s="1" t="s">
        <v>23</v>
      </c>
      <c r="L6" s="7" t="s">
        <v>28</v>
      </c>
      <c r="M6" s="8" t="s">
        <v>29</v>
      </c>
    </row>
    <row r="7" spans="1:26" ht="15.75" customHeight="1">
      <c r="A7" s="1" t="s">
        <v>30</v>
      </c>
      <c r="B7" s="5">
        <f>B13*4/2</f>
        <v>3682</v>
      </c>
      <c r="C7" s="5">
        <f>B13*6/2</f>
        <v>5523</v>
      </c>
      <c r="D7" s="5">
        <f t="shared" si="1"/>
        <v>0.70644666155026858</v>
      </c>
      <c r="E7" s="1">
        <v>1</v>
      </c>
      <c r="F7" s="1">
        <v>1</v>
      </c>
      <c r="G7" s="53" t="s">
        <v>31</v>
      </c>
      <c r="H7" s="54"/>
      <c r="I7" s="1" t="s">
        <v>23</v>
      </c>
      <c r="L7" s="7" t="s">
        <v>32</v>
      </c>
      <c r="M7" s="8" t="s">
        <v>33</v>
      </c>
    </row>
    <row r="8" spans="1:26" ht="15.75" customHeight="1">
      <c r="A8" s="1" t="s">
        <v>34</v>
      </c>
      <c r="B8" s="5">
        <f>B13*4/2</f>
        <v>3682</v>
      </c>
      <c r="C8" s="5">
        <f>B13*6/2</f>
        <v>5523</v>
      </c>
      <c r="D8" s="5">
        <f t="shared" si="1"/>
        <v>0.70644666155026858</v>
      </c>
      <c r="E8" s="1">
        <v>4</v>
      </c>
      <c r="F8" s="1">
        <v>4</v>
      </c>
      <c r="G8" s="53" t="s">
        <v>35</v>
      </c>
      <c r="H8" s="54"/>
      <c r="I8" s="1" t="s">
        <v>23</v>
      </c>
      <c r="L8" s="7" t="s">
        <v>36</v>
      </c>
      <c r="M8" s="8" t="s">
        <v>37</v>
      </c>
    </row>
    <row r="9" spans="1:26" ht="15.75" customHeight="1">
      <c r="A9" s="1" t="s">
        <v>38</v>
      </c>
      <c r="B9" s="5">
        <f>B13/2*2</f>
        <v>1841</v>
      </c>
      <c r="D9" s="5">
        <f t="shared" si="1"/>
        <v>0.35322333077513429</v>
      </c>
      <c r="E9" s="1">
        <v>0</v>
      </c>
      <c r="F9" s="1">
        <v>0</v>
      </c>
      <c r="G9" s="53" t="s">
        <v>39</v>
      </c>
      <c r="H9" s="54"/>
      <c r="I9" s="1" t="s">
        <v>40</v>
      </c>
    </row>
    <row r="10" spans="1:26" ht="15.75" customHeight="1">
      <c r="A10" s="1" t="s">
        <v>41</v>
      </c>
      <c r="B10" s="5">
        <f>B13/2*2</f>
        <v>1841</v>
      </c>
      <c r="D10" s="5">
        <f t="shared" si="1"/>
        <v>0.35322333077513429</v>
      </c>
      <c r="E10" s="1">
        <v>0</v>
      </c>
      <c r="F10" s="1">
        <v>0</v>
      </c>
      <c r="G10" s="54"/>
      <c r="H10" s="54"/>
      <c r="I10" s="1" t="s">
        <v>40</v>
      </c>
    </row>
    <row r="11" spans="1:26" ht="15.75" customHeight="1">
      <c r="A11" s="1" t="s">
        <v>42</v>
      </c>
      <c r="B11" s="5">
        <f>B13/2*2</f>
        <v>1841</v>
      </c>
      <c r="D11" s="5">
        <f t="shared" si="1"/>
        <v>0.35322333077513429</v>
      </c>
      <c r="E11" s="1">
        <v>0</v>
      </c>
      <c r="F11" s="1">
        <v>0</v>
      </c>
      <c r="G11" s="54"/>
      <c r="H11" s="54"/>
      <c r="I11" s="1" t="s">
        <v>40</v>
      </c>
    </row>
    <row r="12" spans="1:26" ht="15.75" customHeight="1">
      <c r="A12" s="1" t="s">
        <v>43</v>
      </c>
      <c r="B12" s="5">
        <f>B13/2*2</f>
        <v>1841</v>
      </c>
      <c r="D12" s="5">
        <f t="shared" si="1"/>
        <v>0.35322333077513429</v>
      </c>
      <c r="E12" s="1">
        <v>0</v>
      </c>
      <c r="F12" s="1">
        <v>0</v>
      </c>
      <c r="G12" s="54"/>
      <c r="H12" s="54"/>
      <c r="I12" s="1" t="s">
        <v>40</v>
      </c>
    </row>
    <row r="13" spans="1:26" ht="15.75" customHeight="1">
      <c r="A13" s="1" t="s">
        <v>44</v>
      </c>
      <c r="B13" s="1">
        <v>1841</v>
      </c>
      <c r="D13" s="5">
        <f t="shared" si="1"/>
        <v>0.35322333077513429</v>
      </c>
      <c r="E13" s="1">
        <v>1</v>
      </c>
      <c r="F13" s="1">
        <v>1</v>
      </c>
      <c r="G13" s="53" t="s">
        <v>45</v>
      </c>
      <c r="H13" s="54"/>
      <c r="I13" s="1" t="s">
        <v>23</v>
      </c>
    </row>
    <row r="14" spans="1:26" ht="15.75" customHeight="1">
      <c r="A14" s="1" t="s">
        <v>46</v>
      </c>
      <c r="B14" s="1">
        <v>5212</v>
      </c>
      <c r="C14" s="1">
        <v>5212</v>
      </c>
      <c r="D14" s="5">
        <f t="shared" si="1"/>
        <v>1</v>
      </c>
      <c r="G14" s="53" t="s">
        <v>47</v>
      </c>
      <c r="H14" s="54"/>
    </row>
    <row r="15" spans="1:26" ht="15.75" customHeight="1">
      <c r="A15" s="1" t="s">
        <v>48</v>
      </c>
      <c r="B15" s="5">
        <f t="shared" ref="B15:C15" si="2">B6</f>
        <v>1841</v>
      </c>
      <c r="C15" s="5">
        <f t="shared" si="2"/>
        <v>3682</v>
      </c>
      <c r="D15" s="5">
        <f t="shared" si="1"/>
        <v>0.35322333077513429</v>
      </c>
      <c r="G15" s="54"/>
      <c r="H15" s="54"/>
    </row>
    <row r="16" spans="1:26" ht="15.75" customHeight="1">
      <c r="A16" s="1" t="s">
        <v>49</v>
      </c>
      <c r="B16" s="1">
        <v>5212</v>
      </c>
      <c r="C16" s="1">
        <v>5212</v>
      </c>
      <c r="D16" s="5">
        <f t="shared" si="1"/>
        <v>1</v>
      </c>
      <c r="G16" s="54"/>
      <c r="H16" s="54"/>
    </row>
    <row r="18" spans="1:6" ht="15.75" customHeight="1">
      <c r="B18" s="9" t="s">
        <v>50</v>
      </c>
      <c r="C18" s="1" t="s">
        <v>51</v>
      </c>
    </row>
    <row r="19" spans="1:6" ht="15.75" customHeight="1">
      <c r="A19" s="1" t="s">
        <v>52</v>
      </c>
      <c r="B19" s="1">
        <v>97</v>
      </c>
      <c r="C19" s="5">
        <f t="shared" ref="C19:C20" si="3">2*B19</f>
        <v>194</v>
      </c>
      <c r="D19" s="5">
        <f>B13/2*C19</f>
        <v>178577</v>
      </c>
    </row>
    <row r="20" spans="1:6" ht="15.75" customHeight="1">
      <c r="A20" s="1" t="s">
        <v>53</v>
      </c>
      <c r="B20" s="1">
        <v>97</v>
      </c>
      <c r="C20" s="5">
        <f t="shared" si="3"/>
        <v>194</v>
      </c>
      <c r="D20" s="5">
        <f>B13/2*C20</f>
        <v>178577</v>
      </c>
    </row>
    <row r="21" spans="1:6" ht="12.75">
      <c r="D21" s="5">
        <f>SUM(D19:D20)</f>
        <v>357154</v>
      </c>
    </row>
    <row r="23" spans="1:6" ht="12.75">
      <c r="A23" s="1" t="s">
        <v>54</v>
      </c>
      <c r="B23" s="1">
        <v>53</v>
      </c>
      <c r="C23" s="5">
        <f t="shared" ref="C23:C24" si="4">2*B23</f>
        <v>106</v>
      </c>
      <c r="D23" s="5">
        <f>B13/4*C23</f>
        <v>48786.5</v>
      </c>
    </row>
    <row r="24" spans="1:6" ht="12.75">
      <c r="A24" s="1" t="s">
        <v>55</v>
      </c>
      <c r="B24" s="1">
        <v>141</v>
      </c>
      <c r="C24" s="5">
        <f t="shared" si="4"/>
        <v>282</v>
      </c>
      <c r="D24" s="5">
        <f>B13*(3/4)*C24</f>
        <v>389371.5</v>
      </c>
    </row>
    <row r="25" spans="1:6" ht="12.75">
      <c r="D25" s="5">
        <f>SUM(D23:D24)</f>
        <v>438158</v>
      </c>
    </row>
    <row r="26" spans="1:6" ht="12.75">
      <c r="B26" s="9" t="s">
        <v>56</v>
      </c>
      <c r="E26" s="1" t="s">
        <v>57</v>
      </c>
      <c r="F26" s="1" t="s">
        <v>58</v>
      </c>
    </row>
    <row r="27" spans="1:6" ht="12.75">
      <c r="A27" s="1" t="s">
        <v>59</v>
      </c>
      <c r="B27" s="1">
        <v>70</v>
      </c>
      <c r="D27" s="5">
        <f>D25/B27</f>
        <v>6259.4</v>
      </c>
    </row>
    <row r="28" spans="1:6" ht="12.75">
      <c r="D28" s="5">
        <f>D27/60</f>
        <v>104.32333333333332</v>
      </c>
    </row>
    <row r="29" spans="1:6" ht="12.75">
      <c r="A29" s="1" t="s">
        <v>60</v>
      </c>
      <c r="B29" s="5">
        <f>B27*100</f>
        <v>7000</v>
      </c>
      <c r="D29" s="5">
        <f>D21/B29</f>
        <v>51.021999999999998</v>
      </c>
    </row>
  </sheetData>
  <mergeCells count="16">
    <mergeCell ref="D1:E1"/>
    <mergeCell ref="G2:H2"/>
    <mergeCell ref="G3:H3"/>
    <mergeCell ref="G4:H4"/>
    <mergeCell ref="G5:H5"/>
    <mergeCell ref="G6:H6"/>
    <mergeCell ref="G7:H7"/>
    <mergeCell ref="G15:H15"/>
    <mergeCell ref="G16:H16"/>
    <mergeCell ref="G8:H8"/>
    <mergeCell ref="G9:H9"/>
    <mergeCell ref="G10:H10"/>
    <mergeCell ref="G11:H11"/>
    <mergeCell ref="G12:H12"/>
    <mergeCell ref="G13:H13"/>
    <mergeCell ref="G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4"/>
  <sheetViews>
    <sheetView topLeftCell="A24" workbookViewId="0"/>
  </sheetViews>
  <sheetFormatPr defaultColWidth="14.42578125" defaultRowHeight="15.75" customHeight="1"/>
  <cols>
    <col min="1" max="1" width="19.140625" customWidth="1"/>
  </cols>
  <sheetData>
    <row r="1" spans="1:27" ht="15.75" customHeight="1">
      <c r="B1" s="3"/>
    </row>
    <row r="2" spans="1:27" ht="15.75" customHeight="1">
      <c r="A2" s="10" t="s">
        <v>61</v>
      </c>
      <c r="B2" s="11"/>
      <c r="C2" s="12"/>
      <c r="F2" s="13" t="s">
        <v>10</v>
      </c>
      <c r="G2" s="14" t="s">
        <v>62</v>
      </c>
      <c r="H2" s="14" t="s">
        <v>15</v>
      </c>
      <c r="I2" s="14" t="s">
        <v>63</v>
      </c>
      <c r="J2" s="14" t="s">
        <v>64</v>
      </c>
      <c r="K2" s="14" t="s">
        <v>19</v>
      </c>
      <c r="L2" s="14" t="s">
        <v>65</v>
      </c>
      <c r="M2" s="14" t="s">
        <v>66</v>
      </c>
      <c r="N2" s="14" t="s">
        <v>24</v>
      </c>
      <c r="O2" s="14" t="s">
        <v>67</v>
      </c>
      <c r="P2" s="14" t="s">
        <v>68</v>
      </c>
      <c r="Q2" s="14" t="s">
        <v>69</v>
      </c>
      <c r="R2" s="14" t="s">
        <v>70</v>
      </c>
      <c r="S2" s="14" t="s">
        <v>71</v>
      </c>
      <c r="T2" s="14" t="s">
        <v>72</v>
      </c>
      <c r="U2" s="14" t="s">
        <v>73</v>
      </c>
      <c r="V2" s="14" t="s">
        <v>28</v>
      </c>
      <c r="W2" s="14" t="s">
        <v>74</v>
      </c>
      <c r="X2" s="14" t="s">
        <v>75</v>
      </c>
      <c r="Y2" s="14" t="s">
        <v>76</v>
      </c>
      <c r="Z2" s="14" t="s">
        <v>77</v>
      </c>
      <c r="AA2" s="7" t="s">
        <v>32</v>
      </c>
    </row>
    <row r="3" spans="1:27" ht="15.75" customHeight="1">
      <c r="B3" s="15"/>
      <c r="E3" s="16"/>
      <c r="F3" s="17" t="s">
        <v>11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18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18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9" t="s">
        <v>98</v>
      </c>
    </row>
    <row r="4" spans="1:27" ht="15.75" customHeight="1">
      <c r="B4" s="20" t="s">
        <v>1</v>
      </c>
      <c r="C4" s="2" t="s">
        <v>2</v>
      </c>
      <c r="D4" s="1" t="s">
        <v>3</v>
      </c>
      <c r="E4" s="21" t="s">
        <v>99</v>
      </c>
      <c r="F4" s="8"/>
    </row>
    <row r="5" spans="1:27" ht="14.25">
      <c r="B5" s="1" t="s">
        <v>12</v>
      </c>
      <c r="C5" s="5">
        <f>C6</f>
        <v>100</v>
      </c>
      <c r="D5" s="1">
        <v>100</v>
      </c>
      <c r="E5" s="11"/>
      <c r="F5" s="6" t="s">
        <v>14</v>
      </c>
      <c r="G5" s="22" t="s">
        <v>100</v>
      </c>
      <c r="H5" s="1">
        <v>13.23</v>
      </c>
    </row>
    <row r="6" spans="1:27" ht="14.25">
      <c r="B6" s="1" t="s">
        <v>17</v>
      </c>
      <c r="C6" s="1">
        <v>100</v>
      </c>
      <c r="D6" s="1">
        <v>100</v>
      </c>
      <c r="E6" s="23" t="s">
        <v>101</v>
      </c>
      <c r="F6" s="6" t="s">
        <v>14</v>
      </c>
      <c r="G6" s="22" t="s">
        <v>102</v>
      </c>
      <c r="H6" s="22">
        <v>9.74</v>
      </c>
      <c r="I6" s="22" t="s">
        <v>103</v>
      </c>
      <c r="J6" s="1">
        <v>9.74</v>
      </c>
    </row>
    <row r="7" spans="1:27" ht="15.75" customHeight="1">
      <c r="A7" s="1" t="s">
        <v>104</v>
      </c>
      <c r="B7" s="1" t="s">
        <v>105</v>
      </c>
      <c r="C7" s="5">
        <f>2*C19/2</f>
        <v>1841</v>
      </c>
      <c r="D7" s="5">
        <f>C15*4/2</f>
        <v>3682</v>
      </c>
      <c r="E7" s="23" t="s">
        <v>106</v>
      </c>
      <c r="F7" s="8"/>
      <c r="G7" s="24">
        <v>3.58</v>
      </c>
      <c r="H7" s="25">
        <v>2.0099999999999998</v>
      </c>
      <c r="I7" s="25">
        <v>1.1100000000000001</v>
      </c>
      <c r="J7" s="25">
        <v>0.91</v>
      </c>
      <c r="K7" s="1">
        <v>1.97</v>
      </c>
      <c r="L7" s="26">
        <v>0.94</v>
      </c>
      <c r="M7" s="1">
        <v>2.31</v>
      </c>
      <c r="N7" s="1">
        <v>1.77</v>
      </c>
      <c r="O7" s="1">
        <v>1.1100000000000001</v>
      </c>
      <c r="P7" s="1">
        <v>0.81</v>
      </c>
      <c r="Q7" s="1">
        <v>3.83</v>
      </c>
      <c r="R7" s="1">
        <v>3.45</v>
      </c>
      <c r="S7" s="1">
        <v>1.37</v>
      </c>
      <c r="T7" s="1">
        <v>0.43</v>
      </c>
      <c r="U7" s="1">
        <v>0.92</v>
      </c>
      <c r="V7" s="1">
        <v>6.43</v>
      </c>
      <c r="W7" s="1">
        <v>0.95</v>
      </c>
      <c r="X7" s="1">
        <v>1.1399999999999999</v>
      </c>
      <c r="Y7" s="1">
        <v>1.05</v>
      </c>
      <c r="Z7" s="1">
        <v>1.1100000000000001</v>
      </c>
      <c r="AA7" s="1">
        <v>0.99</v>
      </c>
    </row>
    <row r="8" spans="1:27" ht="15.75" customHeight="1">
      <c r="A8" s="22" t="s">
        <v>107</v>
      </c>
      <c r="B8" s="1" t="s">
        <v>108</v>
      </c>
      <c r="C8" s="5">
        <f>2*C19/2</f>
        <v>1841</v>
      </c>
      <c r="D8" s="5">
        <f>C15*4/2</f>
        <v>3682</v>
      </c>
      <c r="E8" s="10" t="s">
        <v>109</v>
      </c>
      <c r="G8" s="22">
        <v>12.93</v>
      </c>
      <c r="H8" s="22">
        <v>7.76</v>
      </c>
      <c r="I8" s="22">
        <v>1.44</v>
      </c>
      <c r="J8" s="1">
        <v>3.5</v>
      </c>
      <c r="K8" s="1">
        <v>4.6100000000000003</v>
      </c>
      <c r="L8" s="1">
        <v>3.04</v>
      </c>
      <c r="M8" s="1">
        <v>6.04</v>
      </c>
      <c r="N8" s="1">
        <v>6.59</v>
      </c>
      <c r="O8" s="1">
        <v>4.1399999999999997</v>
      </c>
      <c r="P8" s="1">
        <v>0.45</v>
      </c>
      <c r="Q8" s="1">
        <v>7.6</v>
      </c>
      <c r="R8" s="1">
        <v>6.51</v>
      </c>
      <c r="S8" s="1">
        <v>3.09</v>
      </c>
      <c r="T8" s="1">
        <v>2.76</v>
      </c>
      <c r="U8" s="1">
        <v>0.81</v>
      </c>
      <c r="V8" s="1">
        <v>8.93</v>
      </c>
      <c r="W8" s="1">
        <v>1.3</v>
      </c>
      <c r="X8" s="1">
        <v>1.93</v>
      </c>
      <c r="Y8" s="1">
        <v>4.0599999999999996</v>
      </c>
      <c r="Z8" s="1">
        <v>2.7</v>
      </c>
    </row>
    <row r="9" spans="1:27" ht="15.75" customHeight="1">
      <c r="A9" s="1" t="s">
        <v>110</v>
      </c>
      <c r="B9" s="1" t="s">
        <v>111</v>
      </c>
      <c r="C9" s="5">
        <f>C19*4/2</f>
        <v>3682</v>
      </c>
      <c r="D9" s="5">
        <f>C15*6/2</f>
        <v>5523</v>
      </c>
      <c r="E9" s="10" t="s">
        <v>112</v>
      </c>
      <c r="G9" s="22">
        <v>0.87</v>
      </c>
      <c r="H9" s="22">
        <v>0.68</v>
      </c>
      <c r="I9" s="22">
        <v>1.1100000000000001</v>
      </c>
      <c r="J9" s="22">
        <v>0.9</v>
      </c>
      <c r="K9" s="22">
        <v>0.53</v>
      </c>
      <c r="L9" s="22">
        <v>0.45</v>
      </c>
      <c r="M9" s="22">
        <v>1.48</v>
      </c>
      <c r="N9" s="22">
        <v>1.76</v>
      </c>
      <c r="O9" s="22">
        <v>0.69</v>
      </c>
      <c r="P9" s="22">
        <v>0.13</v>
      </c>
      <c r="Q9" s="22">
        <v>0.59</v>
      </c>
      <c r="R9" s="22">
        <v>0.66</v>
      </c>
      <c r="S9" s="22">
        <v>3.77</v>
      </c>
      <c r="T9" s="22">
        <v>1</v>
      </c>
      <c r="U9" s="22">
        <v>0.99</v>
      </c>
      <c r="V9" s="22">
        <v>1.75</v>
      </c>
      <c r="W9" s="22">
        <v>0.11</v>
      </c>
      <c r="X9" s="22">
        <v>0.43</v>
      </c>
      <c r="Y9" s="22">
        <v>0.46</v>
      </c>
      <c r="Z9" s="22">
        <v>1.1100000000000001</v>
      </c>
      <c r="AA9" s="1">
        <v>0.38</v>
      </c>
    </row>
    <row r="10" spans="1:27" ht="15.75" customHeight="1">
      <c r="A10" s="1" t="s">
        <v>113</v>
      </c>
      <c r="B10" s="1" t="s">
        <v>114</v>
      </c>
      <c r="C10" s="5">
        <f>C19*4/2</f>
        <v>3682</v>
      </c>
      <c r="D10" s="5">
        <f>C15*6/2</f>
        <v>5523</v>
      </c>
      <c r="E10" s="27" t="s">
        <v>115</v>
      </c>
    </row>
    <row r="11" spans="1:27" ht="15.75" customHeight="1">
      <c r="B11" s="22" t="s">
        <v>116</v>
      </c>
      <c r="E11" s="11"/>
      <c r="F11" s="22"/>
      <c r="G11" s="22">
        <v>4.49</v>
      </c>
      <c r="H11" s="22">
        <v>1.95</v>
      </c>
      <c r="I11" s="22">
        <v>1.35</v>
      </c>
      <c r="J11" s="22">
        <v>0.66</v>
      </c>
      <c r="K11" s="22">
        <v>2.2000000000000002</v>
      </c>
      <c r="L11" s="22">
        <v>0.78</v>
      </c>
      <c r="M11" s="22">
        <v>1.79</v>
      </c>
      <c r="N11" s="22">
        <v>0.96</v>
      </c>
      <c r="O11" s="22">
        <v>2.4500000000000002</v>
      </c>
      <c r="P11" s="22">
        <v>1</v>
      </c>
      <c r="Q11" s="22">
        <v>3.35</v>
      </c>
      <c r="R11" s="22">
        <v>3.02</v>
      </c>
      <c r="S11" s="22">
        <v>10.81</v>
      </c>
      <c r="T11" s="22" t="s">
        <v>23</v>
      </c>
      <c r="U11" s="22">
        <v>2.67</v>
      </c>
      <c r="V11" s="22">
        <v>8.67</v>
      </c>
      <c r="W11" s="22">
        <v>0.74</v>
      </c>
      <c r="X11" s="22">
        <v>2.75</v>
      </c>
      <c r="Y11" s="22">
        <v>1.1599999999999999</v>
      </c>
      <c r="Z11" s="22">
        <v>2.58</v>
      </c>
      <c r="AA11" s="1">
        <v>1.69</v>
      </c>
    </row>
    <row r="12" spans="1:27" ht="15.75" customHeight="1">
      <c r="B12" s="22" t="s">
        <v>117</v>
      </c>
      <c r="E12" s="11"/>
      <c r="F12" s="22"/>
      <c r="G12" s="22">
        <v>21.4</v>
      </c>
      <c r="H12" s="22"/>
      <c r="I12" s="22"/>
      <c r="J12" s="22"/>
      <c r="K12" s="22"/>
      <c r="L12" s="1"/>
    </row>
    <row r="13" spans="1:27" ht="15.75" customHeight="1">
      <c r="B13" s="22" t="s">
        <v>118</v>
      </c>
      <c r="E13" s="11"/>
      <c r="F13" s="22"/>
      <c r="G13" s="22">
        <v>34.17</v>
      </c>
      <c r="H13" s="22"/>
      <c r="I13" s="22"/>
      <c r="J13" s="22"/>
      <c r="K13" s="22"/>
      <c r="L13" s="1"/>
    </row>
    <row r="14" spans="1:27" ht="15.75" customHeight="1">
      <c r="B14" s="22" t="s">
        <v>119</v>
      </c>
      <c r="E14" s="11"/>
      <c r="F14" s="22"/>
      <c r="G14" s="22">
        <v>8.74</v>
      </c>
      <c r="H14" s="22"/>
      <c r="I14" s="22"/>
      <c r="J14" s="22"/>
      <c r="K14" s="22"/>
      <c r="L14" s="1"/>
    </row>
    <row r="15" spans="1:27" ht="15.75" customHeight="1">
      <c r="B15" s="1" t="s">
        <v>38</v>
      </c>
      <c r="C15" s="5">
        <f t="shared" ref="C15:D15" si="0">C19/2*2</f>
        <v>1841</v>
      </c>
      <c r="D15" s="5">
        <f t="shared" si="0"/>
        <v>1841</v>
      </c>
      <c r="E15" s="11"/>
      <c r="F15" s="22" t="s">
        <v>23</v>
      </c>
      <c r="G15" s="22" t="s">
        <v>23</v>
      </c>
      <c r="H15" s="22" t="s">
        <v>23</v>
      </c>
      <c r="I15" s="22" t="s">
        <v>23</v>
      </c>
      <c r="J15" s="22" t="s">
        <v>23</v>
      </c>
      <c r="K15" s="22" t="s">
        <v>23</v>
      </c>
      <c r="L15" s="1" t="s">
        <v>23</v>
      </c>
    </row>
    <row r="16" spans="1:27" ht="15.75" customHeight="1">
      <c r="B16" s="1" t="s">
        <v>120</v>
      </c>
      <c r="C16" s="5">
        <f t="shared" ref="C16:D16" si="1">C19/2*2</f>
        <v>1841</v>
      </c>
      <c r="D16" s="5">
        <f t="shared" si="1"/>
        <v>1841</v>
      </c>
      <c r="E16" s="11"/>
      <c r="F16" s="22" t="s">
        <v>23</v>
      </c>
      <c r="G16" s="22" t="s">
        <v>23</v>
      </c>
      <c r="H16" s="22" t="s">
        <v>23</v>
      </c>
      <c r="I16" s="22" t="s">
        <v>23</v>
      </c>
      <c r="J16" s="22" t="s">
        <v>23</v>
      </c>
      <c r="K16" s="22" t="s">
        <v>23</v>
      </c>
      <c r="L16" s="1" t="s">
        <v>23</v>
      </c>
    </row>
    <row r="17" spans="1:27" ht="15.75" customHeight="1">
      <c r="B17" s="1" t="s">
        <v>41</v>
      </c>
      <c r="C17" s="5">
        <f t="shared" ref="C17:D17" si="2">C19/2*2</f>
        <v>1841</v>
      </c>
      <c r="D17" s="5">
        <f t="shared" si="2"/>
        <v>1841</v>
      </c>
      <c r="E17" s="11"/>
      <c r="F17" s="22" t="s">
        <v>23</v>
      </c>
      <c r="G17" s="22" t="s">
        <v>23</v>
      </c>
      <c r="H17" s="22" t="s">
        <v>23</v>
      </c>
      <c r="I17" s="22" t="s">
        <v>23</v>
      </c>
      <c r="J17" s="22" t="s">
        <v>23</v>
      </c>
      <c r="K17" s="22" t="s">
        <v>23</v>
      </c>
      <c r="L17" s="1" t="s">
        <v>23</v>
      </c>
    </row>
    <row r="18" spans="1:27" ht="15.75" customHeight="1">
      <c r="B18" s="1" t="s">
        <v>121</v>
      </c>
      <c r="C18" s="5">
        <f t="shared" ref="C18:D18" si="3">C19/2*2</f>
        <v>1841</v>
      </c>
      <c r="D18" s="5">
        <f t="shared" si="3"/>
        <v>1841</v>
      </c>
      <c r="E18" s="11"/>
      <c r="F18" s="22" t="s">
        <v>23</v>
      </c>
      <c r="G18" s="22" t="s">
        <v>23</v>
      </c>
      <c r="H18" s="22" t="s">
        <v>23</v>
      </c>
      <c r="I18" s="22" t="s">
        <v>23</v>
      </c>
      <c r="J18" s="22" t="s">
        <v>23</v>
      </c>
      <c r="K18" s="22" t="s">
        <v>23</v>
      </c>
      <c r="L18" s="1" t="s">
        <v>23</v>
      </c>
    </row>
    <row r="19" spans="1:27" ht="15.75" customHeight="1">
      <c r="B19" s="1" t="s">
        <v>42</v>
      </c>
      <c r="C19" s="1">
        <v>1841</v>
      </c>
      <c r="D19" s="1">
        <v>1841</v>
      </c>
      <c r="E19" s="11"/>
      <c r="F19" s="22" t="s">
        <v>23</v>
      </c>
      <c r="G19" s="22" t="s">
        <v>23</v>
      </c>
      <c r="H19" s="22" t="s">
        <v>23</v>
      </c>
      <c r="I19" s="22" t="s">
        <v>23</v>
      </c>
      <c r="J19" s="22" t="s">
        <v>23</v>
      </c>
      <c r="K19" s="22" t="s">
        <v>23</v>
      </c>
      <c r="L19" s="1" t="s">
        <v>23</v>
      </c>
    </row>
    <row r="20" spans="1:27" ht="15.75" customHeight="1">
      <c r="B20" s="1" t="s">
        <v>122</v>
      </c>
      <c r="E20" s="11"/>
      <c r="F20" s="22" t="s">
        <v>23</v>
      </c>
      <c r="G20" s="22" t="s">
        <v>23</v>
      </c>
      <c r="H20" s="22" t="s">
        <v>23</v>
      </c>
      <c r="I20" s="22" t="s">
        <v>23</v>
      </c>
      <c r="J20" s="22" t="s">
        <v>23</v>
      </c>
      <c r="K20" s="22" t="s">
        <v>23</v>
      </c>
      <c r="L20" s="1" t="s">
        <v>23</v>
      </c>
    </row>
    <row r="21" spans="1:27" ht="12.75">
      <c r="B21" s="1" t="s">
        <v>123</v>
      </c>
      <c r="E21" s="11"/>
      <c r="F21" s="22" t="s">
        <v>23</v>
      </c>
      <c r="G21" s="22" t="s">
        <v>23</v>
      </c>
      <c r="H21" s="22" t="s">
        <v>23</v>
      </c>
      <c r="I21" s="22" t="s">
        <v>23</v>
      </c>
      <c r="J21" s="22" t="s">
        <v>23</v>
      </c>
      <c r="K21" s="22" t="s">
        <v>23</v>
      </c>
      <c r="L21" s="1" t="s">
        <v>23</v>
      </c>
    </row>
    <row r="22" spans="1:27" ht="12.75">
      <c r="B22" s="1" t="s">
        <v>124</v>
      </c>
      <c r="E22" s="11"/>
      <c r="F22" s="22" t="s">
        <v>23</v>
      </c>
      <c r="G22" s="22" t="s">
        <v>23</v>
      </c>
      <c r="H22" s="22" t="s">
        <v>23</v>
      </c>
      <c r="I22" s="22" t="s">
        <v>23</v>
      </c>
      <c r="J22" s="22" t="s">
        <v>23</v>
      </c>
      <c r="K22" s="22" t="s">
        <v>23</v>
      </c>
      <c r="L22" s="1" t="s">
        <v>23</v>
      </c>
    </row>
    <row r="23" spans="1:27" ht="12.75">
      <c r="A23" s="1" t="s">
        <v>107</v>
      </c>
      <c r="B23" s="1" t="s">
        <v>125</v>
      </c>
      <c r="C23" s="1">
        <v>5212</v>
      </c>
      <c r="D23" s="1">
        <v>5212</v>
      </c>
      <c r="E23" s="10" t="s">
        <v>126</v>
      </c>
      <c r="G23" s="22">
        <v>12.98</v>
      </c>
      <c r="H23" s="22">
        <v>4.4000000000000004</v>
      </c>
      <c r="I23" s="22">
        <v>0.74</v>
      </c>
      <c r="J23" s="22">
        <v>1.99</v>
      </c>
      <c r="K23" s="22">
        <v>12.47</v>
      </c>
      <c r="L23" s="22">
        <v>0.52</v>
      </c>
      <c r="M23" s="22">
        <v>5.05</v>
      </c>
      <c r="N23" s="22">
        <v>3.88</v>
      </c>
      <c r="O23" s="22">
        <v>2.04</v>
      </c>
      <c r="P23" s="22">
        <v>2.06</v>
      </c>
      <c r="Q23" s="22">
        <v>8.39</v>
      </c>
      <c r="R23" s="22">
        <v>7.56</v>
      </c>
      <c r="S23" s="22">
        <v>15.5</v>
      </c>
      <c r="T23" s="22">
        <v>2.72</v>
      </c>
      <c r="U23" s="22">
        <v>2.1800000000000002</v>
      </c>
      <c r="V23" s="22">
        <v>14.06</v>
      </c>
      <c r="W23" s="22">
        <v>0.83</v>
      </c>
      <c r="X23" s="22">
        <v>2.4700000000000002</v>
      </c>
      <c r="Y23" s="22">
        <v>2.13</v>
      </c>
      <c r="Z23" s="22">
        <v>2.44</v>
      </c>
      <c r="AA23" s="1">
        <v>0.53</v>
      </c>
    </row>
    <row r="24" spans="1:27" ht="12.75">
      <c r="A24" s="1" t="s">
        <v>110</v>
      </c>
      <c r="B24" s="1" t="s">
        <v>127</v>
      </c>
      <c r="C24" s="5">
        <f>C8</f>
        <v>1841</v>
      </c>
      <c r="D24" s="5">
        <f>D7</f>
        <v>3682</v>
      </c>
      <c r="E24" s="10" t="s">
        <v>128</v>
      </c>
      <c r="G24" s="22">
        <v>20.55</v>
      </c>
      <c r="H24" s="22">
        <v>6.97</v>
      </c>
      <c r="I24" s="22">
        <v>3.41</v>
      </c>
      <c r="J24" s="22">
        <v>3.15</v>
      </c>
      <c r="K24" s="22">
        <v>17.399999999999999</v>
      </c>
      <c r="L24" s="22">
        <v>3.27</v>
      </c>
      <c r="M24" s="22">
        <v>7.99</v>
      </c>
      <c r="N24" s="22">
        <v>6.14</v>
      </c>
      <c r="O24" s="22">
        <v>3.85</v>
      </c>
      <c r="P24" s="22">
        <v>3.26</v>
      </c>
      <c r="Q24" s="22">
        <v>12.81</v>
      </c>
      <c r="R24" s="22">
        <v>11.53</v>
      </c>
      <c r="S24" s="22">
        <v>5.05</v>
      </c>
      <c r="T24" s="22">
        <v>4.0999999999999996</v>
      </c>
      <c r="U24" s="22">
        <v>3.43</v>
      </c>
      <c r="V24" s="22">
        <v>16.760000000000002</v>
      </c>
      <c r="W24" s="22">
        <v>2.0499999999999998</v>
      </c>
      <c r="X24" s="22">
        <v>3.94</v>
      </c>
      <c r="Y24" s="22">
        <v>3.64</v>
      </c>
      <c r="Z24" s="22">
        <v>3.85</v>
      </c>
      <c r="AA24" s="1">
        <v>3.45</v>
      </c>
    </row>
    <row r="25" spans="1:27" ht="12.75">
      <c r="A25" s="1" t="s">
        <v>110</v>
      </c>
      <c r="B25" s="1" t="s">
        <v>129</v>
      </c>
      <c r="C25" s="1">
        <v>5212</v>
      </c>
      <c r="D25" s="1">
        <v>5212</v>
      </c>
      <c r="E25" s="23" t="s">
        <v>130</v>
      </c>
      <c r="F25" s="22" t="s">
        <v>131</v>
      </c>
      <c r="G25" s="1">
        <v>6.32</v>
      </c>
      <c r="I25" s="1" t="s">
        <v>132</v>
      </c>
    </row>
    <row r="26" spans="1:27" ht="12.75">
      <c r="A26" s="1" t="s">
        <v>110</v>
      </c>
      <c r="B26" s="1" t="s">
        <v>49</v>
      </c>
      <c r="C26" s="1">
        <v>5212</v>
      </c>
      <c r="D26" s="1">
        <v>5212</v>
      </c>
      <c r="E26" s="11"/>
      <c r="F26" s="22" t="s">
        <v>131</v>
      </c>
      <c r="G26" s="1">
        <v>6.32</v>
      </c>
    </row>
    <row r="29" spans="1:27" ht="12.75">
      <c r="A29" s="3"/>
      <c r="B29" s="28"/>
    </row>
    <row r="30" spans="1:27" ht="12.75">
      <c r="A30" s="3"/>
    </row>
    <row r="31" spans="1:27" ht="12.75">
      <c r="A31" s="3"/>
    </row>
    <row r="32" spans="1:27" ht="12.75">
      <c r="A32" s="3"/>
    </row>
    <row r="33" spans="1:1" ht="12.75">
      <c r="A33" s="3"/>
    </row>
    <row r="34" spans="1:1" ht="12.75">
      <c r="A34" s="3"/>
    </row>
    <row r="35" spans="1:1" ht="12.75">
      <c r="A35" s="3"/>
    </row>
    <row r="36" spans="1:1" ht="12.75">
      <c r="A36" s="3"/>
    </row>
    <row r="37" spans="1:1" ht="12.75">
      <c r="A37" s="3"/>
    </row>
    <row r="38" spans="1:1" ht="12.75">
      <c r="A38" s="3"/>
    </row>
    <row r="39" spans="1:1" ht="12.75">
      <c r="A39" s="3"/>
    </row>
    <row r="40" spans="1:1" ht="12.75">
      <c r="A40" s="3"/>
    </row>
    <row r="41" spans="1:1" ht="12.75">
      <c r="A41" s="3"/>
    </row>
    <row r="42" spans="1:1" ht="12.75">
      <c r="A42" s="3"/>
    </row>
    <row r="43" spans="1:1" ht="12.75">
      <c r="A43" s="3"/>
    </row>
    <row r="44" spans="1:1" ht="12.75">
      <c r="A44" s="3"/>
    </row>
    <row r="45" spans="1:1" ht="12.75">
      <c r="A45" s="3"/>
    </row>
    <row r="46" spans="1:1" ht="12.75">
      <c r="A46" s="3"/>
    </row>
    <row r="47" spans="1:1" ht="12.75">
      <c r="A47" s="3"/>
    </row>
    <row r="48" spans="1:1" ht="12.75">
      <c r="A48" s="3"/>
    </row>
    <row r="49" spans="1:1" ht="12.75">
      <c r="A49" s="3"/>
    </row>
    <row r="50" spans="1:1" ht="12.75">
      <c r="A50" s="3"/>
    </row>
    <row r="51" spans="1:1" ht="12.75">
      <c r="A51" s="3"/>
    </row>
    <row r="52" spans="1:1" ht="12.75">
      <c r="A52" s="3"/>
    </row>
    <row r="53" spans="1:1" ht="12.75">
      <c r="A53" s="3"/>
    </row>
    <row r="54" spans="1:1" ht="12.75">
      <c r="A54" s="3"/>
    </row>
    <row r="55" spans="1:1" ht="12.75">
      <c r="A55" s="3"/>
    </row>
    <row r="56" spans="1:1" ht="12.75">
      <c r="A56" s="3"/>
    </row>
    <row r="57" spans="1:1" ht="12.75">
      <c r="A57" s="3"/>
    </row>
    <row r="58" spans="1:1" ht="12.75">
      <c r="A58" s="3"/>
    </row>
    <row r="59" spans="1:1" ht="12.75">
      <c r="A59" s="3"/>
    </row>
    <row r="60" spans="1:1" ht="12.75">
      <c r="A60" s="3"/>
    </row>
    <row r="61" spans="1:1" ht="12.75">
      <c r="A61" s="3"/>
    </row>
    <row r="62" spans="1:1" ht="12.75">
      <c r="A62" s="3"/>
    </row>
    <row r="63" spans="1:1" ht="12.75">
      <c r="A63" s="3"/>
    </row>
    <row r="64" spans="1:1" ht="12.75">
      <c r="A64" s="3"/>
    </row>
    <row r="65" spans="1:1" ht="12.75">
      <c r="A65" s="3"/>
    </row>
    <row r="66" spans="1:1" ht="12.75">
      <c r="A66" s="3"/>
    </row>
    <row r="67" spans="1:1" ht="12.75">
      <c r="A67" s="3"/>
    </row>
    <row r="68" spans="1:1" ht="12.75">
      <c r="A68" s="3"/>
    </row>
    <row r="69" spans="1:1" ht="12.75">
      <c r="A69" s="3"/>
    </row>
    <row r="70" spans="1:1" ht="12.75">
      <c r="A70" s="3"/>
    </row>
    <row r="71" spans="1:1" ht="12.75">
      <c r="A71" s="3"/>
    </row>
    <row r="72" spans="1:1" ht="12.75">
      <c r="A72" s="3"/>
    </row>
    <row r="73" spans="1:1" ht="12.75">
      <c r="A73" s="3"/>
    </row>
    <row r="74" spans="1:1" ht="12.75">
      <c r="A74" s="3"/>
    </row>
    <row r="75" spans="1:1" ht="12.75">
      <c r="A75" s="3"/>
    </row>
    <row r="76" spans="1:1" ht="12.75">
      <c r="A76" s="3"/>
    </row>
    <row r="77" spans="1:1" ht="12.75">
      <c r="A77" s="3"/>
    </row>
    <row r="78" spans="1:1" ht="12.75">
      <c r="A78" s="3"/>
    </row>
    <row r="79" spans="1:1" ht="12.75">
      <c r="A79" s="3"/>
    </row>
    <row r="80" spans="1:1" ht="12.75">
      <c r="A80" s="3"/>
    </row>
    <row r="81" spans="1:1" ht="12.75">
      <c r="A81" s="3"/>
    </row>
    <row r="82" spans="1:1" ht="12.75">
      <c r="A82" s="3"/>
    </row>
    <row r="83" spans="1:1" ht="12.75">
      <c r="A83" s="3"/>
    </row>
    <row r="84" spans="1:1" ht="12.75">
      <c r="A84" s="3"/>
    </row>
    <row r="85" spans="1:1" ht="12.75">
      <c r="A85" s="3"/>
    </row>
    <row r="86" spans="1:1" ht="12.75">
      <c r="A86" s="3"/>
    </row>
    <row r="87" spans="1:1" ht="12.75">
      <c r="A87" s="3"/>
    </row>
    <row r="88" spans="1:1" ht="12.75">
      <c r="A88" s="3"/>
    </row>
    <row r="89" spans="1:1" ht="12.75">
      <c r="A89" s="3"/>
    </row>
    <row r="90" spans="1:1" ht="12.75">
      <c r="A90" s="3"/>
    </row>
    <row r="91" spans="1:1" ht="12.75">
      <c r="A91" s="3"/>
    </row>
    <row r="92" spans="1:1" ht="12.75">
      <c r="A92" s="3"/>
    </row>
    <row r="93" spans="1:1" ht="12.75">
      <c r="A93" s="3"/>
    </row>
    <row r="94" spans="1:1" ht="12.75">
      <c r="A94" s="3"/>
    </row>
    <row r="95" spans="1:1" ht="12.75">
      <c r="A95" s="3"/>
    </row>
    <row r="96" spans="1:1" ht="12.75">
      <c r="A96" s="3"/>
    </row>
    <row r="97" spans="1:1" ht="12.75">
      <c r="A97" s="3"/>
    </row>
    <row r="98" spans="1:1" ht="12.75">
      <c r="A98" s="3"/>
    </row>
    <row r="99" spans="1:1" ht="12.75">
      <c r="A99" s="3"/>
    </row>
    <row r="100" spans="1:1" ht="12.75">
      <c r="A100" s="3"/>
    </row>
    <row r="101" spans="1:1" ht="12.75">
      <c r="A101" s="3"/>
    </row>
    <row r="102" spans="1:1" ht="12.75">
      <c r="A102" s="3"/>
    </row>
    <row r="103" spans="1:1" ht="12.75">
      <c r="A103" s="3"/>
    </row>
    <row r="104" spans="1:1" ht="12.75">
      <c r="A104" s="3"/>
    </row>
    <row r="105" spans="1:1" ht="12.75">
      <c r="A105" s="3"/>
    </row>
    <row r="106" spans="1:1" ht="12.75">
      <c r="A106" s="3"/>
    </row>
    <row r="107" spans="1:1" ht="12.75">
      <c r="A107" s="3"/>
    </row>
    <row r="108" spans="1:1" ht="12.75">
      <c r="A108" s="3"/>
    </row>
    <row r="109" spans="1:1" ht="12.75">
      <c r="A109" s="3"/>
    </row>
    <row r="110" spans="1:1" ht="12.75">
      <c r="A110" s="3"/>
    </row>
    <row r="111" spans="1:1" ht="12.75">
      <c r="A111" s="3"/>
    </row>
    <row r="112" spans="1:1" ht="12.75">
      <c r="A112" s="3"/>
    </row>
    <row r="113" spans="1:1" ht="12.75">
      <c r="A113" s="3"/>
    </row>
    <row r="114" spans="1:1" ht="12.75">
      <c r="A114" s="3"/>
    </row>
    <row r="115" spans="1:1" ht="12.75">
      <c r="A115" s="3"/>
    </row>
    <row r="116" spans="1:1" ht="12.75">
      <c r="A116" s="3"/>
    </row>
    <row r="117" spans="1:1" ht="12.75">
      <c r="A117" s="3"/>
    </row>
    <row r="118" spans="1:1" ht="12.75">
      <c r="A118" s="3"/>
    </row>
    <row r="119" spans="1:1" ht="12.75">
      <c r="A119" s="3"/>
    </row>
    <row r="120" spans="1:1" ht="12.75">
      <c r="A120" s="3"/>
    </row>
    <row r="121" spans="1:1" ht="12.75">
      <c r="A121" s="3"/>
    </row>
    <row r="122" spans="1:1" ht="12.75">
      <c r="A122" s="3"/>
    </row>
    <row r="123" spans="1:1" ht="12.75">
      <c r="A123" s="3"/>
    </row>
    <row r="124" spans="1:1" ht="12.75">
      <c r="A124" s="3"/>
    </row>
    <row r="125" spans="1:1" ht="12.75">
      <c r="A125" s="3"/>
    </row>
    <row r="126" spans="1:1" ht="12.75">
      <c r="A126" s="3"/>
    </row>
    <row r="127" spans="1:1" ht="12.75">
      <c r="A127" s="3"/>
    </row>
    <row r="128" spans="1:1" ht="12.75">
      <c r="A128" s="3"/>
    </row>
    <row r="129" spans="1:1" ht="12.75">
      <c r="A129" s="3"/>
    </row>
    <row r="130" spans="1:1" ht="12.75">
      <c r="A130" s="3"/>
    </row>
    <row r="131" spans="1:1" ht="12.75">
      <c r="A131" s="3"/>
    </row>
    <row r="132" spans="1:1" ht="12.75">
      <c r="A132" s="3"/>
    </row>
    <row r="133" spans="1:1" ht="12.75">
      <c r="A133" s="3"/>
    </row>
    <row r="134" spans="1:1" ht="12.75">
      <c r="A134" s="3"/>
    </row>
    <row r="135" spans="1:1" ht="12.75">
      <c r="A135" s="3"/>
    </row>
    <row r="136" spans="1:1" ht="12.75">
      <c r="A136" s="3"/>
    </row>
    <row r="137" spans="1:1" ht="12.75">
      <c r="A137" s="3"/>
    </row>
    <row r="138" spans="1:1" ht="12.75">
      <c r="A138" s="3"/>
    </row>
    <row r="139" spans="1:1" ht="12.75">
      <c r="A139" s="3"/>
    </row>
    <row r="140" spans="1:1" ht="12.75">
      <c r="A140" s="3"/>
    </row>
    <row r="141" spans="1:1" ht="12.75">
      <c r="A141" s="3"/>
    </row>
    <row r="142" spans="1:1" ht="12.75">
      <c r="A142" s="3"/>
    </row>
    <row r="143" spans="1:1" ht="12.75">
      <c r="A143" s="3"/>
    </row>
    <row r="144" spans="1:1" ht="12.75">
      <c r="A144" s="3"/>
    </row>
    <row r="145" spans="1:1" ht="12.75">
      <c r="A145" s="3"/>
    </row>
    <row r="146" spans="1:1" ht="12.75">
      <c r="A146" s="3"/>
    </row>
    <row r="147" spans="1:1" ht="12.75">
      <c r="A147" s="3"/>
    </row>
    <row r="148" spans="1:1" ht="12.75">
      <c r="A148" s="3"/>
    </row>
    <row r="149" spans="1:1" ht="12.75">
      <c r="A149" s="3"/>
    </row>
    <row r="150" spans="1:1" ht="12.75">
      <c r="A150" s="3"/>
    </row>
    <row r="151" spans="1:1" ht="12.75">
      <c r="A151" s="3"/>
    </row>
    <row r="152" spans="1:1" ht="12.75">
      <c r="A152" s="3"/>
    </row>
    <row r="153" spans="1:1" ht="12.75">
      <c r="A153" s="3"/>
    </row>
    <row r="154" spans="1:1" ht="12.75">
      <c r="A154" s="3"/>
    </row>
    <row r="155" spans="1:1" ht="12.75">
      <c r="A155" s="3"/>
    </row>
    <row r="156" spans="1:1" ht="12.75">
      <c r="A156" s="3"/>
    </row>
    <row r="157" spans="1:1" ht="12.75">
      <c r="A157" s="3"/>
    </row>
    <row r="158" spans="1:1" ht="12.75">
      <c r="A158" s="3"/>
    </row>
    <row r="159" spans="1:1" ht="12.75">
      <c r="A159" s="3"/>
    </row>
    <row r="160" spans="1:1" ht="12.75">
      <c r="A160" s="3"/>
    </row>
    <row r="161" spans="1:1" ht="12.75">
      <c r="A161" s="3"/>
    </row>
    <row r="162" spans="1:1" ht="12.75">
      <c r="A162" s="3"/>
    </row>
    <row r="163" spans="1:1" ht="12.75">
      <c r="A163" s="3"/>
    </row>
    <row r="164" spans="1:1" ht="12.75">
      <c r="A164" s="3"/>
    </row>
    <row r="165" spans="1:1" ht="12.75">
      <c r="A165" s="3"/>
    </row>
    <row r="166" spans="1:1" ht="12.75">
      <c r="A166" s="3"/>
    </row>
    <row r="167" spans="1:1" ht="12.75">
      <c r="A167" s="3"/>
    </row>
    <row r="168" spans="1:1" ht="12.75">
      <c r="A168" s="3"/>
    </row>
    <row r="169" spans="1:1" ht="12.75">
      <c r="A169" s="3"/>
    </row>
    <row r="170" spans="1:1" ht="12.75">
      <c r="A170" s="3"/>
    </row>
    <row r="171" spans="1:1" ht="12.75">
      <c r="A171" s="3"/>
    </row>
    <row r="172" spans="1:1" ht="12.75">
      <c r="A172" s="3"/>
    </row>
    <row r="173" spans="1:1" ht="12.75">
      <c r="A173" s="3"/>
    </row>
    <row r="174" spans="1:1" ht="12.75">
      <c r="A174" s="3"/>
    </row>
    <row r="175" spans="1:1" ht="12.75">
      <c r="A175" s="3"/>
    </row>
    <row r="176" spans="1:1" ht="12.75">
      <c r="A176" s="3"/>
    </row>
    <row r="177" spans="1:1" ht="12.75">
      <c r="A177" s="3"/>
    </row>
    <row r="178" spans="1:1" ht="12.75">
      <c r="A178" s="3"/>
    </row>
    <row r="179" spans="1:1" ht="12.75">
      <c r="A179" s="3"/>
    </row>
    <row r="180" spans="1:1" ht="12.75">
      <c r="A180" s="3"/>
    </row>
    <row r="181" spans="1:1" ht="12.75">
      <c r="A181" s="3"/>
    </row>
    <row r="182" spans="1:1" ht="12.75">
      <c r="A182" s="3"/>
    </row>
    <row r="183" spans="1:1" ht="12.75">
      <c r="A183" s="3"/>
    </row>
    <row r="184" spans="1:1" ht="12.75">
      <c r="A184" s="3"/>
    </row>
    <row r="185" spans="1:1" ht="12.75">
      <c r="A185" s="3"/>
    </row>
    <row r="186" spans="1:1" ht="12.75">
      <c r="A186" s="3"/>
    </row>
    <row r="187" spans="1:1" ht="12.75">
      <c r="A187" s="3"/>
    </row>
    <row r="188" spans="1:1" ht="12.75">
      <c r="A188" s="3"/>
    </row>
    <row r="189" spans="1:1" ht="12.75">
      <c r="A189" s="3"/>
    </row>
    <row r="190" spans="1:1" ht="12.75">
      <c r="A190" s="3"/>
    </row>
    <row r="191" spans="1:1" ht="12.75">
      <c r="A191" s="3"/>
    </row>
    <row r="192" spans="1:1" ht="12.75">
      <c r="A192" s="3"/>
    </row>
    <row r="193" spans="1:1" ht="12.75">
      <c r="A193" s="3"/>
    </row>
    <row r="194" spans="1:1" ht="12.75">
      <c r="A194" s="3"/>
    </row>
    <row r="195" spans="1:1" ht="12.75">
      <c r="A195" s="3"/>
    </row>
    <row r="196" spans="1:1" ht="12.75">
      <c r="A196" s="3"/>
    </row>
    <row r="197" spans="1:1" ht="12.75">
      <c r="A197" s="3"/>
    </row>
    <row r="198" spans="1:1" ht="12.75">
      <c r="A198" s="3"/>
    </row>
    <row r="199" spans="1:1" ht="12.75">
      <c r="A199" s="3"/>
    </row>
    <row r="200" spans="1:1" ht="12.75">
      <c r="A200" s="3"/>
    </row>
    <row r="201" spans="1:1" ht="12.75">
      <c r="A201" s="3"/>
    </row>
    <row r="202" spans="1:1" ht="12.75">
      <c r="A202" s="3"/>
    </row>
    <row r="203" spans="1:1" ht="12.75">
      <c r="A203" s="3"/>
    </row>
    <row r="204" spans="1:1" ht="12.75">
      <c r="A204" s="3"/>
    </row>
    <row r="205" spans="1:1" ht="12.75">
      <c r="A205" s="3"/>
    </row>
    <row r="206" spans="1:1" ht="12.75">
      <c r="A206" s="3"/>
    </row>
    <row r="207" spans="1:1" ht="12.75">
      <c r="A207" s="3"/>
    </row>
    <row r="208" spans="1:1" ht="12.75">
      <c r="A208" s="3"/>
    </row>
    <row r="209" spans="1:1" ht="12.75">
      <c r="A209" s="3"/>
    </row>
    <row r="210" spans="1:1" ht="12.75">
      <c r="A210" s="3"/>
    </row>
    <row r="211" spans="1:1" ht="12.75">
      <c r="A211" s="3"/>
    </row>
    <row r="212" spans="1:1" ht="12.75">
      <c r="A212" s="3"/>
    </row>
    <row r="213" spans="1:1" ht="12.75">
      <c r="A213" s="3"/>
    </row>
    <row r="214" spans="1:1" ht="12.75">
      <c r="A214" s="3"/>
    </row>
    <row r="215" spans="1:1" ht="12.75">
      <c r="A215" s="3"/>
    </row>
    <row r="216" spans="1:1" ht="12.75">
      <c r="A216" s="3"/>
    </row>
    <row r="217" spans="1:1" ht="12.75">
      <c r="A217" s="3"/>
    </row>
    <row r="218" spans="1:1" ht="12.75">
      <c r="A218" s="3"/>
    </row>
    <row r="219" spans="1:1" ht="12.75">
      <c r="A219" s="3"/>
    </row>
    <row r="220" spans="1:1" ht="12.75">
      <c r="A220" s="3"/>
    </row>
    <row r="221" spans="1:1" ht="12.75">
      <c r="A221" s="3"/>
    </row>
    <row r="222" spans="1:1" ht="12.75">
      <c r="A222" s="3"/>
    </row>
    <row r="223" spans="1:1" ht="12.75">
      <c r="A223" s="3"/>
    </row>
    <row r="224" spans="1:1" ht="12.75">
      <c r="A224" s="3"/>
    </row>
    <row r="225" spans="1:1" ht="12.75">
      <c r="A225" s="3"/>
    </row>
    <row r="226" spans="1:1" ht="12.75">
      <c r="A226" s="3"/>
    </row>
    <row r="227" spans="1:1" ht="12.75">
      <c r="A227" s="3"/>
    </row>
    <row r="228" spans="1:1" ht="12.75">
      <c r="A228" s="3"/>
    </row>
    <row r="229" spans="1:1" ht="12.75">
      <c r="A229" s="3"/>
    </row>
    <row r="230" spans="1:1" ht="12.75">
      <c r="A230" s="3"/>
    </row>
    <row r="231" spans="1:1" ht="12.75">
      <c r="A231" s="3"/>
    </row>
    <row r="232" spans="1:1" ht="12.75">
      <c r="A232" s="3"/>
    </row>
    <row r="233" spans="1:1" ht="12.75">
      <c r="A233" s="3"/>
    </row>
    <row r="234" spans="1:1" ht="12.75">
      <c r="A234" s="3"/>
    </row>
    <row r="235" spans="1:1" ht="12.75">
      <c r="A235" s="3"/>
    </row>
    <row r="236" spans="1:1" ht="12.75">
      <c r="A236" s="3"/>
    </row>
    <row r="237" spans="1:1" ht="12.75">
      <c r="A237" s="3"/>
    </row>
    <row r="238" spans="1:1" ht="12.75">
      <c r="A238" s="3"/>
    </row>
    <row r="239" spans="1:1" ht="12.75">
      <c r="A239" s="3"/>
    </row>
    <row r="240" spans="1:1" ht="12.75">
      <c r="A240" s="3"/>
    </row>
    <row r="241" spans="1:1" ht="12.75">
      <c r="A241" s="3"/>
    </row>
    <row r="242" spans="1:1" ht="12.75">
      <c r="A242" s="3"/>
    </row>
    <row r="243" spans="1:1" ht="12.75">
      <c r="A243" s="3"/>
    </row>
    <row r="244" spans="1:1" ht="12.75">
      <c r="A244" s="3"/>
    </row>
    <row r="245" spans="1:1" ht="12.75">
      <c r="A245" s="3"/>
    </row>
    <row r="246" spans="1:1" ht="12.75">
      <c r="A246" s="3"/>
    </row>
    <row r="247" spans="1:1" ht="12.75">
      <c r="A247" s="3"/>
    </row>
    <row r="248" spans="1:1" ht="12.75">
      <c r="A248" s="3"/>
    </row>
    <row r="249" spans="1:1" ht="12.75">
      <c r="A249" s="3"/>
    </row>
    <row r="250" spans="1:1" ht="12.75">
      <c r="A250" s="3"/>
    </row>
    <row r="251" spans="1:1" ht="12.75">
      <c r="A251" s="3"/>
    </row>
    <row r="252" spans="1:1" ht="12.75">
      <c r="A252" s="3"/>
    </row>
    <row r="253" spans="1:1" ht="12.75">
      <c r="A253" s="3"/>
    </row>
    <row r="254" spans="1:1" ht="12.75">
      <c r="A254" s="3"/>
    </row>
    <row r="255" spans="1:1" ht="12.75">
      <c r="A255" s="3"/>
    </row>
    <row r="256" spans="1:1" ht="12.75">
      <c r="A256" s="3"/>
    </row>
    <row r="257" spans="1:1" ht="12.75">
      <c r="A257" s="3"/>
    </row>
    <row r="258" spans="1:1" ht="12.75">
      <c r="A258" s="3"/>
    </row>
    <row r="259" spans="1:1" ht="12.75">
      <c r="A259" s="3"/>
    </row>
    <row r="260" spans="1:1" ht="12.75">
      <c r="A260" s="3"/>
    </row>
    <row r="261" spans="1:1" ht="12.75">
      <c r="A261" s="3"/>
    </row>
    <row r="262" spans="1:1" ht="12.75">
      <c r="A262" s="3"/>
    </row>
    <row r="263" spans="1:1" ht="12.75">
      <c r="A263" s="3"/>
    </row>
    <row r="264" spans="1:1" ht="12.75">
      <c r="A264" s="3"/>
    </row>
    <row r="265" spans="1:1" ht="12.75">
      <c r="A265" s="3"/>
    </row>
    <row r="266" spans="1:1" ht="12.75">
      <c r="A266" s="3"/>
    </row>
    <row r="267" spans="1:1" ht="12.75">
      <c r="A267" s="3"/>
    </row>
    <row r="268" spans="1:1" ht="12.75">
      <c r="A268" s="3"/>
    </row>
    <row r="269" spans="1:1" ht="12.75">
      <c r="A269" s="3"/>
    </row>
    <row r="270" spans="1:1" ht="12.75">
      <c r="A270" s="3"/>
    </row>
    <row r="271" spans="1:1" ht="12.75">
      <c r="A271" s="3"/>
    </row>
    <row r="272" spans="1:1" ht="12.75">
      <c r="A272" s="3"/>
    </row>
    <row r="273" spans="1:1" ht="12.75">
      <c r="A273" s="3"/>
    </row>
    <row r="274" spans="1:1" ht="12.75">
      <c r="A274" s="3"/>
    </row>
    <row r="275" spans="1:1" ht="12.75">
      <c r="A275" s="3"/>
    </row>
    <row r="276" spans="1:1" ht="12.75">
      <c r="A276" s="3"/>
    </row>
    <row r="277" spans="1:1" ht="12.75">
      <c r="A277" s="3"/>
    </row>
    <row r="278" spans="1:1" ht="12.75">
      <c r="A278" s="3"/>
    </row>
    <row r="279" spans="1:1" ht="12.75">
      <c r="A279" s="3"/>
    </row>
    <row r="280" spans="1:1" ht="12.75">
      <c r="A280" s="3"/>
    </row>
    <row r="281" spans="1:1" ht="12.75">
      <c r="A281" s="3"/>
    </row>
    <row r="282" spans="1:1" ht="12.75">
      <c r="A282" s="3"/>
    </row>
    <row r="283" spans="1:1" ht="12.75">
      <c r="A283" s="3"/>
    </row>
    <row r="284" spans="1:1" ht="12.75">
      <c r="A284" s="3"/>
    </row>
    <row r="285" spans="1:1" ht="12.75">
      <c r="A285" s="3"/>
    </row>
    <row r="286" spans="1:1" ht="12.75">
      <c r="A286" s="3"/>
    </row>
    <row r="287" spans="1:1" ht="12.75">
      <c r="A287" s="3"/>
    </row>
    <row r="288" spans="1:1" ht="12.75">
      <c r="A288" s="3"/>
    </row>
    <row r="289" spans="1:1" ht="12.75">
      <c r="A289" s="3"/>
    </row>
    <row r="290" spans="1:1" ht="12.75">
      <c r="A290" s="3"/>
    </row>
    <row r="291" spans="1:1" ht="12.75">
      <c r="A291" s="3"/>
    </row>
    <row r="292" spans="1:1" ht="12.75">
      <c r="A292" s="3"/>
    </row>
    <row r="293" spans="1:1" ht="12.75">
      <c r="A293" s="3"/>
    </row>
    <row r="294" spans="1:1" ht="12.75">
      <c r="A294" s="3"/>
    </row>
    <row r="295" spans="1:1" ht="12.75">
      <c r="A295" s="3"/>
    </row>
    <row r="296" spans="1:1" ht="12.75">
      <c r="A296" s="3"/>
    </row>
    <row r="297" spans="1:1" ht="12.75">
      <c r="A297" s="3"/>
    </row>
    <row r="298" spans="1:1" ht="12.75">
      <c r="A298" s="3"/>
    </row>
    <row r="299" spans="1:1" ht="12.75">
      <c r="A299" s="3"/>
    </row>
    <row r="300" spans="1:1" ht="12.75">
      <c r="A300" s="3"/>
    </row>
    <row r="301" spans="1:1" ht="12.75">
      <c r="A301" s="3"/>
    </row>
    <row r="302" spans="1:1" ht="12.75">
      <c r="A302" s="3"/>
    </row>
    <row r="303" spans="1:1" ht="12.75">
      <c r="A303" s="3"/>
    </row>
    <row r="304" spans="1:1" ht="12.75">
      <c r="A304" s="3"/>
    </row>
    <row r="305" spans="1:1" ht="12.75">
      <c r="A305" s="3"/>
    </row>
    <row r="306" spans="1:1" ht="12.75">
      <c r="A306" s="3"/>
    </row>
    <row r="307" spans="1:1" ht="12.75">
      <c r="A307" s="3"/>
    </row>
    <row r="308" spans="1:1" ht="12.75">
      <c r="A308" s="3"/>
    </row>
    <row r="309" spans="1:1" ht="12.75">
      <c r="A309" s="3"/>
    </row>
    <row r="310" spans="1:1" ht="12.75">
      <c r="A310" s="3"/>
    </row>
    <row r="311" spans="1:1" ht="12.75">
      <c r="A311" s="3"/>
    </row>
    <row r="312" spans="1:1" ht="12.75">
      <c r="A312" s="3"/>
    </row>
    <row r="313" spans="1:1" ht="12.75">
      <c r="A313" s="3"/>
    </row>
    <row r="314" spans="1:1" ht="12.75">
      <c r="A314" s="3"/>
    </row>
    <row r="315" spans="1:1" ht="12.75">
      <c r="A315" s="3"/>
    </row>
    <row r="316" spans="1:1" ht="12.75">
      <c r="A316" s="3"/>
    </row>
    <row r="317" spans="1:1" ht="12.75">
      <c r="A317" s="3"/>
    </row>
    <row r="318" spans="1:1" ht="12.75">
      <c r="A318" s="3"/>
    </row>
    <row r="319" spans="1:1" ht="12.75">
      <c r="A319" s="3"/>
    </row>
    <row r="320" spans="1:1" ht="12.75">
      <c r="A320" s="3"/>
    </row>
    <row r="321" spans="1:1" ht="12.75">
      <c r="A321" s="3"/>
    </row>
    <row r="322" spans="1:1" ht="12.75">
      <c r="A322" s="3"/>
    </row>
    <row r="323" spans="1:1" ht="12.75">
      <c r="A323" s="3"/>
    </row>
    <row r="324" spans="1:1" ht="12.75">
      <c r="A324" s="3"/>
    </row>
    <row r="325" spans="1:1" ht="12.75">
      <c r="A325" s="3"/>
    </row>
    <row r="326" spans="1:1" ht="12.75">
      <c r="A326" s="3"/>
    </row>
    <row r="327" spans="1:1" ht="12.75">
      <c r="A327" s="3"/>
    </row>
    <row r="328" spans="1:1" ht="12.75">
      <c r="A328" s="3"/>
    </row>
    <row r="329" spans="1:1" ht="12.75">
      <c r="A329" s="3"/>
    </row>
    <row r="330" spans="1:1" ht="12.75">
      <c r="A330" s="3"/>
    </row>
    <row r="331" spans="1:1" ht="12.75">
      <c r="A331" s="3"/>
    </row>
    <row r="332" spans="1:1" ht="12.75">
      <c r="A332" s="3"/>
    </row>
    <row r="333" spans="1:1" ht="12.75">
      <c r="A333" s="3"/>
    </row>
    <row r="334" spans="1:1" ht="12.75">
      <c r="A334" s="3"/>
    </row>
    <row r="335" spans="1:1" ht="12.75">
      <c r="A335" s="3"/>
    </row>
    <row r="336" spans="1:1" ht="12.75">
      <c r="A336" s="3"/>
    </row>
    <row r="337" spans="1:1" ht="12.75">
      <c r="A337" s="3"/>
    </row>
    <row r="338" spans="1:1" ht="12.75">
      <c r="A338" s="3"/>
    </row>
    <row r="339" spans="1:1" ht="12.75">
      <c r="A339" s="3"/>
    </row>
    <row r="340" spans="1:1" ht="12.75">
      <c r="A340" s="3"/>
    </row>
    <row r="341" spans="1:1" ht="12.75">
      <c r="A341" s="3"/>
    </row>
    <row r="342" spans="1:1" ht="12.75">
      <c r="A342" s="3"/>
    </row>
    <row r="343" spans="1:1" ht="12.75">
      <c r="A343" s="3"/>
    </row>
    <row r="344" spans="1:1" ht="12.75">
      <c r="A344" s="3"/>
    </row>
    <row r="345" spans="1:1" ht="12.75">
      <c r="A345" s="3"/>
    </row>
    <row r="346" spans="1:1" ht="12.75">
      <c r="A346" s="3"/>
    </row>
    <row r="347" spans="1:1" ht="12.75">
      <c r="A347" s="3"/>
    </row>
    <row r="348" spans="1:1" ht="12.75">
      <c r="A348" s="3"/>
    </row>
    <row r="349" spans="1:1" ht="12.75">
      <c r="A349" s="3"/>
    </row>
    <row r="350" spans="1:1" ht="12.75">
      <c r="A350" s="3"/>
    </row>
    <row r="351" spans="1:1" ht="12.75">
      <c r="A351" s="3"/>
    </row>
    <row r="352" spans="1:1" ht="12.75">
      <c r="A352" s="3"/>
    </row>
    <row r="353" spans="1:1" ht="12.75">
      <c r="A353" s="3"/>
    </row>
    <row r="354" spans="1:1" ht="12.75">
      <c r="A354" s="3"/>
    </row>
    <row r="355" spans="1:1" ht="12.75">
      <c r="A355" s="3"/>
    </row>
    <row r="356" spans="1:1" ht="12.75">
      <c r="A356" s="3"/>
    </row>
    <row r="357" spans="1:1" ht="12.75">
      <c r="A357" s="3"/>
    </row>
    <row r="358" spans="1:1" ht="12.75">
      <c r="A358" s="3"/>
    </row>
    <row r="359" spans="1:1" ht="12.75">
      <c r="A359" s="3"/>
    </row>
    <row r="360" spans="1:1" ht="12.75">
      <c r="A360" s="3"/>
    </row>
    <row r="361" spans="1:1" ht="12.75">
      <c r="A361" s="3"/>
    </row>
    <row r="362" spans="1:1" ht="12.75">
      <c r="A362" s="3"/>
    </row>
    <row r="363" spans="1:1" ht="12.75">
      <c r="A363" s="3"/>
    </row>
    <row r="364" spans="1:1" ht="12.75">
      <c r="A364" s="3"/>
    </row>
    <row r="365" spans="1:1" ht="12.75">
      <c r="A365" s="3"/>
    </row>
    <row r="366" spans="1:1" ht="12.75">
      <c r="A366" s="3"/>
    </row>
    <row r="367" spans="1:1" ht="12.75">
      <c r="A367" s="3"/>
    </row>
    <row r="368" spans="1:1" ht="12.75">
      <c r="A368" s="3"/>
    </row>
    <row r="369" spans="1:1" ht="12.75">
      <c r="A369" s="3"/>
    </row>
    <row r="370" spans="1:1" ht="12.75">
      <c r="A370" s="3"/>
    </row>
    <row r="371" spans="1:1" ht="12.75">
      <c r="A371" s="3"/>
    </row>
    <row r="372" spans="1:1" ht="12.75">
      <c r="A372" s="3"/>
    </row>
    <row r="373" spans="1:1" ht="12.75">
      <c r="A373" s="3"/>
    </row>
    <row r="374" spans="1:1" ht="12.75">
      <c r="A374" s="3"/>
    </row>
    <row r="375" spans="1:1" ht="12.75">
      <c r="A375" s="3"/>
    </row>
    <row r="376" spans="1:1" ht="12.75">
      <c r="A376" s="3"/>
    </row>
    <row r="377" spans="1:1" ht="12.75">
      <c r="A377" s="3"/>
    </row>
    <row r="378" spans="1:1" ht="12.75">
      <c r="A378" s="3"/>
    </row>
    <row r="379" spans="1:1" ht="12.75">
      <c r="A379" s="3"/>
    </row>
    <row r="380" spans="1:1" ht="12.75">
      <c r="A380" s="3"/>
    </row>
    <row r="381" spans="1:1" ht="12.75">
      <c r="A381" s="3"/>
    </row>
    <row r="382" spans="1:1" ht="12.75">
      <c r="A382" s="3"/>
    </row>
    <row r="383" spans="1:1" ht="12.75">
      <c r="A383" s="3"/>
    </row>
    <row r="384" spans="1:1" ht="12.75">
      <c r="A384" s="3"/>
    </row>
    <row r="385" spans="1:1" ht="12.75">
      <c r="A385" s="3"/>
    </row>
    <row r="386" spans="1:1" ht="12.75">
      <c r="A386" s="3"/>
    </row>
    <row r="387" spans="1:1" ht="12.75">
      <c r="A387" s="3"/>
    </row>
    <row r="388" spans="1:1" ht="12.75">
      <c r="A388" s="3"/>
    </row>
    <row r="389" spans="1:1" ht="12.75">
      <c r="A389" s="3"/>
    </row>
    <row r="390" spans="1:1" ht="12.75">
      <c r="A390" s="3"/>
    </row>
    <row r="391" spans="1:1" ht="12.75">
      <c r="A391" s="3"/>
    </row>
    <row r="392" spans="1:1" ht="12.75">
      <c r="A392" s="3"/>
    </row>
    <row r="393" spans="1:1" ht="12.75">
      <c r="A393" s="3"/>
    </row>
    <row r="394" spans="1:1" ht="12.75">
      <c r="A394" s="3"/>
    </row>
    <row r="395" spans="1:1" ht="12.75">
      <c r="A395" s="3"/>
    </row>
    <row r="396" spans="1:1" ht="12.75">
      <c r="A396" s="3"/>
    </row>
    <row r="397" spans="1:1" ht="12.75">
      <c r="A397" s="3"/>
    </row>
    <row r="398" spans="1:1" ht="12.75">
      <c r="A398" s="3"/>
    </row>
    <row r="399" spans="1:1" ht="12.75">
      <c r="A399" s="3"/>
    </row>
    <row r="400" spans="1:1" ht="12.75">
      <c r="A400" s="3"/>
    </row>
    <row r="401" spans="1:1" ht="12.75">
      <c r="A401" s="3"/>
    </row>
    <row r="402" spans="1:1" ht="12.75">
      <c r="A402" s="3"/>
    </row>
    <row r="403" spans="1:1" ht="12.75">
      <c r="A403" s="3"/>
    </row>
    <row r="404" spans="1:1" ht="12.75">
      <c r="A404" s="3"/>
    </row>
    <row r="405" spans="1:1" ht="12.75">
      <c r="A405" s="3"/>
    </row>
    <row r="406" spans="1:1" ht="12.75">
      <c r="A406" s="3"/>
    </row>
    <row r="407" spans="1:1" ht="12.75">
      <c r="A407" s="3"/>
    </row>
    <row r="408" spans="1:1" ht="12.75">
      <c r="A408" s="3"/>
    </row>
    <row r="409" spans="1:1" ht="12.75">
      <c r="A409" s="3"/>
    </row>
    <row r="410" spans="1:1" ht="12.75">
      <c r="A410" s="3"/>
    </row>
    <row r="411" spans="1:1" ht="12.75">
      <c r="A411" s="3"/>
    </row>
    <row r="412" spans="1:1" ht="12.75">
      <c r="A412" s="3"/>
    </row>
    <row r="413" spans="1:1" ht="12.75">
      <c r="A413" s="3"/>
    </row>
    <row r="414" spans="1:1" ht="12.75">
      <c r="A414" s="3"/>
    </row>
    <row r="415" spans="1:1" ht="12.75">
      <c r="A415" s="3"/>
    </row>
    <row r="416" spans="1:1" ht="12.75">
      <c r="A416" s="3"/>
    </row>
    <row r="417" spans="1:1" ht="12.75">
      <c r="A417" s="3"/>
    </row>
    <row r="418" spans="1:1" ht="12.75">
      <c r="A418" s="3"/>
    </row>
    <row r="419" spans="1:1" ht="12.75">
      <c r="A419" s="3"/>
    </row>
    <row r="420" spans="1:1" ht="12.75">
      <c r="A420" s="3"/>
    </row>
    <row r="421" spans="1:1" ht="12.75">
      <c r="A421" s="3"/>
    </row>
    <row r="422" spans="1:1" ht="12.75">
      <c r="A422" s="3"/>
    </row>
    <row r="423" spans="1:1" ht="12.75">
      <c r="A423" s="3"/>
    </row>
    <row r="424" spans="1:1" ht="12.75">
      <c r="A424" s="3"/>
    </row>
    <row r="425" spans="1:1" ht="12.75">
      <c r="A425" s="3"/>
    </row>
    <row r="426" spans="1:1" ht="12.75">
      <c r="A426" s="3"/>
    </row>
    <row r="427" spans="1:1" ht="12.75">
      <c r="A427" s="3"/>
    </row>
    <row r="428" spans="1:1" ht="12.75">
      <c r="A428" s="3"/>
    </row>
    <row r="429" spans="1:1" ht="12.75">
      <c r="A429" s="3"/>
    </row>
    <row r="430" spans="1:1" ht="12.75">
      <c r="A430" s="3"/>
    </row>
    <row r="431" spans="1:1" ht="12.75">
      <c r="A431" s="3"/>
    </row>
    <row r="432" spans="1:1" ht="12.75">
      <c r="A432" s="3"/>
    </row>
    <row r="433" spans="1:1" ht="12.75">
      <c r="A433" s="3"/>
    </row>
    <row r="434" spans="1:1" ht="12.75">
      <c r="A434" s="3"/>
    </row>
    <row r="435" spans="1:1" ht="12.75">
      <c r="A435" s="3"/>
    </row>
    <row r="436" spans="1:1" ht="12.75">
      <c r="A436" s="3"/>
    </row>
    <row r="437" spans="1:1" ht="12.75">
      <c r="A437" s="3"/>
    </row>
    <row r="438" spans="1:1" ht="12.75">
      <c r="A438" s="3"/>
    </row>
    <row r="439" spans="1:1" ht="12.75">
      <c r="A439" s="3"/>
    </row>
    <row r="440" spans="1:1" ht="12.75">
      <c r="A440" s="3"/>
    </row>
    <row r="441" spans="1:1" ht="12.75">
      <c r="A441" s="3"/>
    </row>
    <row r="442" spans="1:1" ht="12.75">
      <c r="A442" s="3"/>
    </row>
    <row r="443" spans="1:1" ht="12.75">
      <c r="A443" s="3"/>
    </row>
    <row r="444" spans="1:1" ht="12.75">
      <c r="A444" s="3"/>
    </row>
    <row r="445" spans="1:1" ht="12.75">
      <c r="A445" s="3"/>
    </row>
    <row r="446" spans="1:1" ht="12.75">
      <c r="A446" s="3"/>
    </row>
    <row r="447" spans="1:1" ht="12.75">
      <c r="A447" s="3"/>
    </row>
    <row r="448" spans="1:1" ht="12.75">
      <c r="A448" s="3"/>
    </row>
    <row r="449" spans="1:1" ht="12.75">
      <c r="A449" s="3"/>
    </row>
    <row r="450" spans="1:1" ht="12.75">
      <c r="A450" s="3"/>
    </row>
    <row r="451" spans="1:1" ht="12.75">
      <c r="A451" s="3"/>
    </row>
    <row r="452" spans="1:1" ht="12.75">
      <c r="A452" s="3"/>
    </row>
    <row r="453" spans="1:1" ht="12.75">
      <c r="A453" s="3"/>
    </row>
    <row r="454" spans="1:1" ht="12.75">
      <c r="A454" s="3"/>
    </row>
    <row r="455" spans="1:1" ht="12.75">
      <c r="A455" s="3"/>
    </row>
    <row r="456" spans="1:1" ht="12.75">
      <c r="A456" s="3"/>
    </row>
    <row r="457" spans="1:1" ht="12.75">
      <c r="A457" s="3"/>
    </row>
    <row r="458" spans="1:1" ht="12.75">
      <c r="A458" s="3"/>
    </row>
    <row r="459" spans="1:1" ht="12.75">
      <c r="A459" s="3"/>
    </row>
    <row r="460" spans="1:1" ht="12.75">
      <c r="A460" s="3"/>
    </row>
    <row r="461" spans="1:1" ht="12.75">
      <c r="A461" s="3"/>
    </row>
    <row r="462" spans="1:1" ht="12.75">
      <c r="A462" s="3"/>
    </row>
    <row r="463" spans="1:1" ht="12.75">
      <c r="A463" s="3"/>
    </row>
    <row r="464" spans="1:1" ht="12.75">
      <c r="A464" s="3"/>
    </row>
    <row r="465" spans="1:1" ht="12.75">
      <c r="A465" s="3"/>
    </row>
    <row r="466" spans="1:1" ht="12.75">
      <c r="A466" s="3"/>
    </row>
    <row r="467" spans="1:1" ht="12.75">
      <c r="A467" s="3"/>
    </row>
    <row r="468" spans="1:1" ht="12.75">
      <c r="A468" s="3"/>
    </row>
    <row r="469" spans="1:1" ht="12.75">
      <c r="A469" s="3"/>
    </row>
    <row r="470" spans="1:1" ht="12.75">
      <c r="A470" s="3"/>
    </row>
    <row r="471" spans="1:1" ht="12.75">
      <c r="A471" s="3"/>
    </row>
    <row r="472" spans="1:1" ht="12.75">
      <c r="A472" s="3"/>
    </row>
    <row r="473" spans="1:1" ht="12.75">
      <c r="A473" s="3"/>
    </row>
    <row r="474" spans="1:1" ht="12.75">
      <c r="A474" s="3"/>
    </row>
    <row r="475" spans="1:1" ht="12.75">
      <c r="A475" s="3"/>
    </row>
    <row r="476" spans="1:1" ht="12.75">
      <c r="A476" s="3"/>
    </row>
    <row r="477" spans="1:1" ht="12.75">
      <c r="A477" s="3"/>
    </row>
    <row r="478" spans="1:1" ht="12.75">
      <c r="A478" s="3"/>
    </row>
    <row r="479" spans="1:1" ht="12.75">
      <c r="A479" s="3"/>
    </row>
    <row r="480" spans="1:1" ht="12.75">
      <c r="A480" s="3"/>
    </row>
    <row r="481" spans="1:1" ht="12.75">
      <c r="A481" s="3"/>
    </row>
    <row r="482" spans="1:1" ht="12.75">
      <c r="A482" s="3"/>
    </row>
    <row r="483" spans="1:1" ht="12.75">
      <c r="A483" s="3"/>
    </row>
    <row r="484" spans="1:1" ht="12.75">
      <c r="A484" s="3"/>
    </row>
    <row r="485" spans="1:1" ht="12.75">
      <c r="A485" s="3"/>
    </row>
    <row r="486" spans="1:1" ht="12.75">
      <c r="A486" s="3"/>
    </row>
    <row r="487" spans="1:1" ht="12.75">
      <c r="A487" s="3"/>
    </row>
    <row r="488" spans="1:1" ht="12.75">
      <c r="A488" s="3"/>
    </row>
    <row r="489" spans="1:1" ht="12.75">
      <c r="A489" s="3"/>
    </row>
    <row r="490" spans="1:1" ht="12.75">
      <c r="A490" s="3"/>
    </row>
    <row r="491" spans="1:1" ht="12.75">
      <c r="A491" s="3"/>
    </row>
    <row r="492" spans="1:1" ht="12.75">
      <c r="A492" s="3"/>
    </row>
    <row r="493" spans="1:1" ht="12.75">
      <c r="A493" s="3"/>
    </row>
    <row r="494" spans="1:1" ht="12.75">
      <c r="A494" s="3"/>
    </row>
    <row r="495" spans="1:1" ht="12.75">
      <c r="A495" s="3"/>
    </row>
    <row r="496" spans="1:1" ht="12.75">
      <c r="A496" s="3"/>
    </row>
    <row r="497" spans="1:1" ht="12.75">
      <c r="A497" s="3"/>
    </row>
    <row r="498" spans="1:1" ht="12.75">
      <c r="A498" s="3"/>
    </row>
    <row r="499" spans="1:1" ht="12.75">
      <c r="A499" s="3"/>
    </row>
    <row r="500" spans="1:1" ht="12.75">
      <c r="A500" s="3"/>
    </row>
    <row r="501" spans="1:1" ht="12.75">
      <c r="A501" s="3"/>
    </row>
    <row r="502" spans="1:1" ht="12.75">
      <c r="A502" s="3"/>
    </row>
    <row r="503" spans="1:1" ht="12.75">
      <c r="A503" s="3"/>
    </row>
    <row r="504" spans="1:1" ht="12.75">
      <c r="A504" s="3"/>
    </row>
    <row r="505" spans="1:1" ht="12.75">
      <c r="A505" s="3"/>
    </row>
    <row r="506" spans="1:1" ht="12.75">
      <c r="A506" s="3"/>
    </row>
    <row r="507" spans="1:1" ht="12.75">
      <c r="A507" s="3"/>
    </row>
    <row r="508" spans="1:1" ht="12.75">
      <c r="A508" s="3"/>
    </row>
    <row r="509" spans="1:1" ht="12.75">
      <c r="A509" s="3"/>
    </row>
    <row r="510" spans="1:1" ht="12.75">
      <c r="A510" s="3"/>
    </row>
    <row r="511" spans="1:1" ht="12.75">
      <c r="A511" s="3"/>
    </row>
    <row r="512" spans="1:1" ht="12.75">
      <c r="A512" s="3"/>
    </row>
    <row r="513" spans="1:1" ht="12.75">
      <c r="A513" s="3"/>
    </row>
    <row r="514" spans="1:1" ht="12.75">
      <c r="A514" s="3"/>
    </row>
    <row r="515" spans="1:1" ht="12.75">
      <c r="A515" s="3"/>
    </row>
    <row r="516" spans="1:1" ht="12.75">
      <c r="A516" s="3"/>
    </row>
    <row r="517" spans="1:1" ht="12.75">
      <c r="A517" s="3"/>
    </row>
    <row r="518" spans="1:1" ht="12.75">
      <c r="A518" s="3"/>
    </row>
    <row r="519" spans="1:1" ht="12.75">
      <c r="A519" s="3"/>
    </row>
    <row r="520" spans="1:1" ht="12.75">
      <c r="A520" s="3"/>
    </row>
    <row r="521" spans="1:1" ht="12.75">
      <c r="A521" s="3"/>
    </row>
    <row r="522" spans="1:1" ht="12.75">
      <c r="A522" s="3"/>
    </row>
    <row r="523" spans="1:1" ht="12.75">
      <c r="A523" s="3"/>
    </row>
    <row r="524" spans="1:1" ht="12.75">
      <c r="A524" s="3"/>
    </row>
    <row r="525" spans="1:1" ht="12.75">
      <c r="A525" s="3"/>
    </row>
    <row r="526" spans="1:1" ht="12.75">
      <c r="A526" s="3"/>
    </row>
    <row r="527" spans="1:1" ht="12.75">
      <c r="A527" s="3"/>
    </row>
    <row r="528" spans="1:1" ht="12.75">
      <c r="A528" s="3"/>
    </row>
    <row r="529" spans="1:1" ht="12.75">
      <c r="A529" s="3"/>
    </row>
    <row r="530" spans="1:1" ht="12.75">
      <c r="A530" s="3"/>
    </row>
    <row r="531" spans="1:1" ht="12.75">
      <c r="A531" s="3"/>
    </row>
    <row r="532" spans="1:1" ht="12.75">
      <c r="A532" s="3"/>
    </row>
    <row r="533" spans="1:1" ht="12.75">
      <c r="A533" s="3"/>
    </row>
    <row r="534" spans="1:1" ht="12.75">
      <c r="A534" s="3"/>
    </row>
    <row r="535" spans="1:1" ht="12.75">
      <c r="A535" s="3"/>
    </row>
    <row r="536" spans="1:1" ht="12.75">
      <c r="A536" s="3"/>
    </row>
    <row r="537" spans="1:1" ht="12.75">
      <c r="A537" s="3"/>
    </row>
    <row r="538" spans="1:1" ht="12.75">
      <c r="A538" s="3"/>
    </row>
    <row r="539" spans="1:1" ht="12.75">
      <c r="A539" s="3"/>
    </row>
    <row r="540" spans="1:1" ht="12.75">
      <c r="A540" s="3"/>
    </row>
    <row r="541" spans="1:1" ht="12.75">
      <c r="A541" s="3"/>
    </row>
    <row r="542" spans="1:1" ht="12.75">
      <c r="A542" s="3"/>
    </row>
    <row r="543" spans="1:1" ht="12.75">
      <c r="A543" s="3"/>
    </row>
    <row r="544" spans="1:1" ht="12.75">
      <c r="A544" s="3"/>
    </row>
    <row r="545" spans="1:1" ht="12.75">
      <c r="A545" s="3"/>
    </row>
    <row r="546" spans="1:1" ht="12.75">
      <c r="A546" s="3"/>
    </row>
    <row r="547" spans="1:1" ht="12.75">
      <c r="A547" s="3"/>
    </row>
    <row r="548" spans="1:1" ht="12.75">
      <c r="A548" s="3"/>
    </row>
    <row r="549" spans="1:1" ht="12.75">
      <c r="A549" s="3"/>
    </row>
    <row r="550" spans="1:1" ht="12.75">
      <c r="A550" s="3"/>
    </row>
    <row r="551" spans="1:1" ht="12.75">
      <c r="A551" s="3"/>
    </row>
    <row r="552" spans="1:1" ht="12.75">
      <c r="A552" s="3"/>
    </row>
    <row r="553" spans="1:1" ht="12.75">
      <c r="A553" s="3"/>
    </row>
    <row r="554" spans="1:1" ht="12.75">
      <c r="A554" s="3"/>
    </row>
    <row r="555" spans="1:1" ht="12.75">
      <c r="A555" s="3"/>
    </row>
    <row r="556" spans="1:1" ht="12.75">
      <c r="A556" s="3"/>
    </row>
    <row r="557" spans="1:1" ht="12.75">
      <c r="A557" s="3"/>
    </row>
    <row r="558" spans="1:1" ht="12.75">
      <c r="A558" s="3"/>
    </row>
    <row r="559" spans="1:1" ht="12.75">
      <c r="A559" s="3"/>
    </row>
    <row r="560" spans="1:1" ht="12.75">
      <c r="A560" s="3"/>
    </row>
    <row r="561" spans="1:1" ht="12.75">
      <c r="A561" s="3"/>
    </row>
    <row r="562" spans="1:1" ht="12.75">
      <c r="A562" s="3"/>
    </row>
    <row r="563" spans="1:1" ht="12.75">
      <c r="A563" s="3"/>
    </row>
    <row r="564" spans="1:1" ht="12.75">
      <c r="A564" s="3"/>
    </row>
    <row r="565" spans="1:1" ht="12.75">
      <c r="A565" s="3"/>
    </row>
    <row r="566" spans="1:1" ht="12.75">
      <c r="A566" s="3"/>
    </row>
    <row r="567" spans="1:1" ht="12.75">
      <c r="A567" s="3"/>
    </row>
    <row r="568" spans="1:1" ht="12.75">
      <c r="A568" s="3"/>
    </row>
    <row r="569" spans="1:1" ht="12.75">
      <c r="A569" s="3"/>
    </row>
    <row r="570" spans="1:1" ht="12.75">
      <c r="A570" s="3"/>
    </row>
    <row r="571" spans="1:1" ht="12.75">
      <c r="A571" s="3"/>
    </row>
    <row r="572" spans="1:1" ht="12.75">
      <c r="A572" s="3"/>
    </row>
    <row r="573" spans="1:1" ht="12.75">
      <c r="A573" s="3"/>
    </row>
    <row r="574" spans="1:1" ht="12.75">
      <c r="A574" s="3"/>
    </row>
    <row r="575" spans="1:1" ht="12.75">
      <c r="A575" s="3"/>
    </row>
    <row r="576" spans="1:1" ht="12.75">
      <c r="A576" s="3"/>
    </row>
    <row r="577" spans="1:1" ht="12.75">
      <c r="A577" s="3"/>
    </row>
    <row r="578" spans="1:1" ht="12.75">
      <c r="A578" s="3"/>
    </row>
    <row r="579" spans="1:1" ht="12.75">
      <c r="A579" s="3"/>
    </row>
    <row r="580" spans="1:1" ht="12.75">
      <c r="A580" s="3"/>
    </row>
    <row r="581" spans="1:1" ht="12.75">
      <c r="A581" s="3"/>
    </row>
    <row r="582" spans="1:1" ht="12.75">
      <c r="A582" s="3"/>
    </row>
    <row r="583" spans="1:1" ht="12.75">
      <c r="A583" s="3"/>
    </row>
    <row r="584" spans="1:1" ht="12.75">
      <c r="A584" s="3"/>
    </row>
    <row r="585" spans="1:1" ht="12.75">
      <c r="A585" s="3"/>
    </row>
    <row r="586" spans="1:1" ht="12.75">
      <c r="A586" s="3"/>
    </row>
    <row r="587" spans="1:1" ht="12.75">
      <c r="A587" s="3"/>
    </row>
    <row r="588" spans="1:1" ht="12.75">
      <c r="A588" s="3"/>
    </row>
    <row r="589" spans="1:1" ht="12.75">
      <c r="A589" s="3"/>
    </row>
    <row r="590" spans="1:1" ht="12.75">
      <c r="A590" s="3"/>
    </row>
    <row r="591" spans="1:1" ht="12.75">
      <c r="A591" s="3"/>
    </row>
    <row r="592" spans="1:1" ht="12.75">
      <c r="A592" s="3"/>
    </row>
    <row r="593" spans="1:1" ht="12.75">
      <c r="A593" s="3"/>
    </row>
    <row r="594" spans="1:1" ht="12.75">
      <c r="A594" s="3"/>
    </row>
    <row r="595" spans="1:1" ht="12.75">
      <c r="A595" s="3"/>
    </row>
    <row r="596" spans="1:1" ht="12.75">
      <c r="A596" s="3"/>
    </row>
    <row r="597" spans="1:1" ht="12.75">
      <c r="A597" s="3"/>
    </row>
    <row r="598" spans="1:1" ht="12.75">
      <c r="A598" s="3"/>
    </row>
    <row r="599" spans="1:1" ht="12.75">
      <c r="A599" s="3"/>
    </row>
    <row r="600" spans="1:1" ht="12.75">
      <c r="A600" s="3"/>
    </row>
    <row r="601" spans="1:1" ht="12.75">
      <c r="A601" s="3"/>
    </row>
    <row r="602" spans="1:1" ht="12.75">
      <c r="A602" s="3"/>
    </row>
    <row r="603" spans="1:1" ht="12.75">
      <c r="A603" s="3"/>
    </row>
    <row r="604" spans="1:1" ht="12.75">
      <c r="A604" s="3"/>
    </row>
    <row r="605" spans="1:1" ht="12.75">
      <c r="A605" s="3"/>
    </row>
    <row r="606" spans="1:1" ht="12.75">
      <c r="A606" s="3"/>
    </row>
    <row r="607" spans="1:1" ht="12.75">
      <c r="A607" s="3"/>
    </row>
    <row r="608" spans="1:1" ht="12.75">
      <c r="A608" s="3"/>
    </row>
    <row r="609" spans="1:1" ht="12.75">
      <c r="A609" s="3"/>
    </row>
    <row r="610" spans="1:1" ht="12.75">
      <c r="A610" s="3"/>
    </row>
    <row r="611" spans="1:1" ht="12.75">
      <c r="A611" s="3"/>
    </row>
    <row r="612" spans="1:1" ht="12.75">
      <c r="A612" s="3"/>
    </row>
    <row r="613" spans="1:1" ht="12.75">
      <c r="A613" s="3"/>
    </row>
    <row r="614" spans="1:1" ht="12.75">
      <c r="A614" s="3"/>
    </row>
    <row r="615" spans="1:1" ht="12.75">
      <c r="A615" s="3"/>
    </row>
    <row r="616" spans="1:1" ht="12.75">
      <c r="A616" s="3"/>
    </row>
    <row r="617" spans="1:1" ht="12.75">
      <c r="A617" s="3"/>
    </row>
    <row r="618" spans="1:1" ht="12.75">
      <c r="A618" s="3"/>
    </row>
    <row r="619" spans="1:1" ht="12.75">
      <c r="A619" s="3"/>
    </row>
    <row r="620" spans="1:1" ht="12.75">
      <c r="A620" s="3"/>
    </row>
    <row r="621" spans="1:1" ht="12.75">
      <c r="A621" s="3"/>
    </row>
    <row r="622" spans="1:1" ht="12.75">
      <c r="A622" s="3"/>
    </row>
    <row r="623" spans="1:1" ht="12.75">
      <c r="A623" s="3"/>
    </row>
    <row r="624" spans="1:1" ht="12.75">
      <c r="A624" s="3"/>
    </row>
    <row r="625" spans="1:1" ht="12.75">
      <c r="A625" s="3"/>
    </row>
    <row r="626" spans="1:1" ht="12.75">
      <c r="A626" s="3"/>
    </row>
    <row r="627" spans="1:1" ht="12.75">
      <c r="A627" s="3"/>
    </row>
    <row r="628" spans="1:1" ht="12.75">
      <c r="A628" s="3"/>
    </row>
    <row r="629" spans="1:1" ht="12.75">
      <c r="A629" s="3"/>
    </row>
    <row r="630" spans="1:1" ht="12.75">
      <c r="A630" s="3"/>
    </row>
    <row r="631" spans="1:1" ht="12.75">
      <c r="A631" s="3"/>
    </row>
    <row r="632" spans="1:1" ht="12.75">
      <c r="A632" s="3"/>
    </row>
    <row r="633" spans="1:1" ht="12.75">
      <c r="A633" s="3"/>
    </row>
    <row r="634" spans="1:1" ht="12.75">
      <c r="A634" s="3"/>
    </row>
    <row r="635" spans="1:1" ht="12.75">
      <c r="A635" s="3"/>
    </row>
    <row r="636" spans="1:1" ht="12.75">
      <c r="A636" s="3"/>
    </row>
    <row r="637" spans="1:1" ht="12.75">
      <c r="A637" s="3"/>
    </row>
    <row r="638" spans="1:1" ht="12.75">
      <c r="A638" s="3"/>
    </row>
    <row r="639" spans="1:1" ht="12.75">
      <c r="A639" s="3"/>
    </row>
    <row r="640" spans="1:1" ht="12.75">
      <c r="A640" s="3"/>
    </row>
    <row r="641" spans="1:1" ht="12.75">
      <c r="A641" s="3"/>
    </row>
    <row r="642" spans="1:1" ht="12.75">
      <c r="A642" s="3"/>
    </row>
    <row r="643" spans="1:1" ht="12.75">
      <c r="A643" s="3"/>
    </row>
    <row r="644" spans="1:1" ht="12.75">
      <c r="A644" s="3"/>
    </row>
    <row r="645" spans="1:1" ht="12.75">
      <c r="A645" s="3"/>
    </row>
    <row r="646" spans="1:1" ht="12.75">
      <c r="A646" s="3"/>
    </row>
    <row r="647" spans="1:1" ht="12.75">
      <c r="A647" s="3"/>
    </row>
    <row r="648" spans="1:1" ht="12.75">
      <c r="A648" s="3"/>
    </row>
    <row r="649" spans="1:1" ht="12.75">
      <c r="A649" s="3"/>
    </row>
    <row r="650" spans="1:1" ht="12.75">
      <c r="A650" s="3"/>
    </row>
    <row r="651" spans="1:1" ht="12.75">
      <c r="A651" s="3"/>
    </row>
    <row r="652" spans="1:1" ht="12.75">
      <c r="A652" s="3"/>
    </row>
    <row r="653" spans="1:1" ht="12.75">
      <c r="A653" s="3"/>
    </row>
    <row r="654" spans="1:1" ht="12.75">
      <c r="A654" s="3"/>
    </row>
    <row r="655" spans="1:1" ht="12.75">
      <c r="A655" s="3"/>
    </row>
    <row r="656" spans="1:1" ht="12.75">
      <c r="A656" s="3"/>
    </row>
    <row r="657" spans="1:1" ht="12.75">
      <c r="A657" s="3"/>
    </row>
    <row r="658" spans="1:1" ht="12.75">
      <c r="A658" s="3"/>
    </row>
    <row r="659" spans="1:1" ht="12.75">
      <c r="A659" s="3"/>
    </row>
    <row r="660" spans="1:1" ht="12.75">
      <c r="A660" s="3"/>
    </row>
    <row r="661" spans="1:1" ht="12.75">
      <c r="A661" s="3"/>
    </row>
    <row r="662" spans="1:1" ht="12.75">
      <c r="A662" s="3"/>
    </row>
    <row r="663" spans="1:1" ht="12.75">
      <c r="A663" s="3"/>
    </row>
    <row r="664" spans="1:1" ht="12.75">
      <c r="A664" s="3"/>
    </row>
    <row r="665" spans="1:1" ht="12.75">
      <c r="A665" s="3"/>
    </row>
    <row r="666" spans="1:1" ht="12.75">
      <c r="A666" s="3"/>
    </row>
    <row r="667" spans="1:1" ht="12.75">
      <c r="A667" s="3"/>
    </row>
    <row r="668" spans="1:1" ht="12.75">
      <c r="A668" s="3"/>
    </row>
    <row r="669" spans="1:1" ht="12.75">
      <c r="A669" s="3"/>
    </row>
    <row r="670" spans="1:1" ht="12.75">
      <c r="A670" s="3"/>
    </row>
    <row r="671" spans="1:1" ht="12.75">
      <c r="A671" s="3"/>
    </row>
    <row r="672" spans="1:1" ht="12.75">
      <c r="A672" s="3"/>
    </row>
    <row r="673" spans="1:1" ht="12.75">
      <c r="A673" s="3"/>
    </row>
    <row r="674" spans="1:1" ht="12.75">
      <c r="A674" s="3"/>
    </row>
    <row r="675" spans="1:1" ht="12.75">
      <c r="A675" s="3"/>
    </row>
    <row r="676" spans="1:1" ht="12.75">
      <c r="A676" s="3"/>
    </row>
    <row r="677" spans="1:1" ht="12.75">
      <c r="A677" s="3"/>
    </row>
    <row r="678" spans="1:1" ht="12.75">
      <c r="A678" s="3"/>
    </row>
    <row r="679" spans="1:1" ht="12.75">
      <c r="A679" s="3"/>
    </row>
    <row r="680" spans="1:1" ht="12.75">
      <c r="A680" s="3"/>
    </row>
    <row r="681" spans="1:1" ht="12.75">
      <c r="A681" s="3"/>
    </row>
    <row r="682" spans="1:1" ht="12.75">
      <c r="A682" s="3"/>
    </row>
    <row r="683" spans="1:1" ht="12.75">
      <c r="A683" s="3"/>
    </row>
    <row r="684" spans="1:1" ht="12.75">
      <c r="A684" s="3"/>
    </row>
    <row r="685" spans="1:1" ht="12.75">
      <c r="A685" s="3"/>
    </row>
    <row r="686" spans="1:1" ht="12.75">
      <c r="A686" s="3"/>
    </row>
    <row r="687" spans="1:1" ht="12.75">
      <c r="A687" s="3"/>
    </row>
    <row r="688" spans="1:1" ht="12.75">
      <c r="A688" s="3"/>
    </row>
    <row r="689" spans="1:1" ht="12.75">
      <c r="A689" s="3"/>
    </row>
    <row r="690" spans="1:1" ht="12.75">
      <c r="A690" s="3"/>
    </row>
    <row r="691" spans="1:1" ht="12.75">
      <c r="A691" s="3"/>
    </row>
    <row r="692" spans="1:1" ht="12.75">
      <c r="A692" s="3"/>
    </row>
    <row r="693" spans="1:1" ht="12.75">
      <c r="A693" s="3"/>
    </row>
    <row r="694" spans="1:1" ht="12.75">
      <c r="A694" s="3"/>
    </row>
    <row r="695" spans="1:1" ht="12.75">
      <c r="A695" s="3"/>
    </row>
    <row r="696" spans="1:1" ht="12.75">
      <c r="A696" s="3"/>
    </row>
    <row r="697" spans="1:1" ht="12.75">
      <c r="A697" s="3"/>
    </row>
    <row r="698" spans="1:1" ht="12.75">
      <c r="A698" s="3"/>
    </row>
    <row r="699" spans="1:1" ht="12.75">
      <c r="A699" s="3"/>
    </row>
    <row r="700" spans="1:1" ht="12.75">
      <c r="A700" s="3"/>
    </row>
    <row r="701" spans="1:1" ht="12.75">
      <c r="A701" s="3"/>
    </row>
    <row r="702" spans="1:1" ht="12.75">
      <c r="A702" s="3"/>
    </row>
    <row r="703" spans="1:1" ht="12.75">
      <c r="A703" s="3"/>
    </row>
    <row r="704" spans="1:1" ht="12.75">
      <c r="A704" s="3"/>
    </row>
    <row r="705" spans="1:1" ht="12.75">
      <c r="A705" s="3"/>
    </row>
    <row r="706" spans="1:1" ht="12.75">
      <c r="A706" s="3"/>
    </row>
    <row r="707" spans="1:1" ht="12.75">
      <c r="A707" s="3"/>
    </row>
    <row r="708" spans="1:1" ht="12.75">
      <c r="A708" s="3"/>
    </row>
    <row r="709" spans="1:1" ht="12.75">
      <c r="A709" s="3"/>
    </row>
    <row r="710" spans="1:1" ht="12.75">
      <c r="A710" s="3"/>
    </row>
    <row r="711" spans="1:1" ht="12.75">
      <c r="A711" s="3"/>
    </row>
    <row r="712" spans="1:1" ht="12.75">
      <c r="A712" s="3"/>
    </row>
    <row r="713" spans="1:1" ht="12.75">
      <c r="A713" s="3"/>
    </row>
    <row r="714" spans="1:1" ht="12.75">
      <c r="A714" s="3"/>
    </row>
    <row r="715" spans="1:1" ht="12.75">
      <c r="A715" s="3"/>
    </row>
    <row r="716" spans="1:1" ht="12.75">
      <c r="A716" s="3"/>
    </row>
    <row r="717" spans="1:1" ht="12.75">
      <c r="A717" s="3"/>
    </row>
    <row r="718" spans="1:1" ht="12.75">
      <c r="A718" s="3"/>
    </row>
    <row r="719" spans="1:1" ht="12.75">
      <c r="A719" s="3"/>
    </row>
    <row r="720" spans="1:1" ht="12.75">
      <c r="A720" s="3"/>
    </row>
    <row r="721" spans="1:1" ht="12.75">
      <c r="A721" s="3"/>
    </row>
    <row r="722" spans="1:1" ht="12.75">
      <c r="A722" s="3"/>
    </row>
    <row r="723" spans="1:1" ht="12.75">
      <c r="A723" s="3"/>
    </row>
    <row r="724" spans="1:1" ht="12.75">
      <c r="A724" s="3"/>
    </row>
    <row r="725" spans="1:1" ht="12.75">
      <c r="A725" s="3"/>
    </row>
    <row r="726" spans="1:1" ht="12.75">
      <c r="A726" s="3"/>
    </row>
    <row r="727" spans="1:1" ht="12.75">
      <c r="A727" s="3"/>
    </row>
    <row r="728" spans="1:1" ht="12.75">
      <c r="A728" s="3"/>
    </row>
    <row r="729" spans="1:1" ht="12.75">
      <c r="A729" s="3"/>
    </row>
    <row r="730" spans="1:1" ht="12.75">
      <c r="A730" s="3"/>
    </row>
    <row r="731" spans="1:1" ht="12.75">
      <c r="A731" s="3"/>
    </row>
    <row r="732" spans="1:1" ht="12.75">
      <c r="A732" s="3"/>
    </row>
    <row r="733" spans="1:1" ht="12.75">
      <c r="A733" s="3"/>
    </row>
    <row r="734" spans="1:1" ht="12.75">
      <c r="A734" s="3"/>
    </row>
    <row r="735" spans="1:1" ht="12.75">
      <c r="A735" s="3"/>
    </row>
    <row r="736" spans="1:1" ht="12.75">
      <c r="A736" s="3"/>
    </row>
    <row r="737" spans="1:1" ht="12.75">
      <c r="A737" s="3"/>
    </row>
    <row r="738" spans="1:1" ht="12.75">
      <c r="A738" s="3"/>
    </row>
    <row r="739" spans="1:1" ht="12.75">
      <c r="A739" s="3"/>
    </row>
    <row r="740" spans="1:1" ht="12.75">
      <c r="A740" s="3"/>
    </row>
    <row r="741" spans="1:1" ht="12.75">
      <c r="A741" s="3"/>
    </row>
    <row r="742" spans="1:1" ht="12.75">
      <c r="A742" s="3"/>
    </row>
    <row r="743" spans="1:1" ht="12.75">
      <c r="A743" s="3"/>
    </row>
    <row r="744" spans="1:1" ht="12.75">
      <c r="A744" s="3"/>
    </row>
    <row r="745" spans="1:1" ht="12.75">
      <c r="A745" s="3"/>
    </row>
    <row r="746" spans="1:1" ht="12.75">
      <c r="A746" s="3"/>
    </row>
    <row r="747" spans="1:1" ht="12.75">
      <c r="A747" s="3"/>
    </row>
    <row r="748" spans="1:1" ht="12.75">
      <c r="A748" s="3"/>
    </row>
    <row r="749" spans="1:1" ht="12.75">
      <c r="A749" s="3"/>
    </row>
    <row r="750" spans="1:1" ht="12.75">
      <c r="A750" s="3"/>
    </row>
    <row r="751" spans="1:1" ht="12.75">
      <c r="A751" s="3"/>
    </row>
    <row r="752" spans="1:1" ht="12.75">
      <c r="A752" s="3"/>
    </row>
    <row r="753" spans="1:1" ht="12.75">
      <c r="A753" s="3"/>
    </row>
    <row r="754" spans="1:1" ht="12.75">
      <c r="A754" s="3"/>
    </row>
    <row r="755" spans="1:1" ht="12.75">
      <c r="A755" s="3"/>
    </row>
    <row r="756" spans="1:1" ht="12.75">
      <c r="A756" s="3"/>
    </row>
    <row r="757" spans="1:1" ht="12.75">
      <c r="A757" s="3"/>
    </row>
    <row r="758" spans="1:1" ht="12.75">
      <c r="A758" s="3"/>
    </row>
    <row r="759" spans="1:1" ht="12.75">
      <c r="A759" s="3"/>
    </row>
    <row r="760" spans="1:1" ht="12.75">
      <c r="A760" s="3"/>
    </row>
    <row r="761" spans="1:1" ht="12.75">
      <c r="A761" s="3"/>
    </row>
    <row r="762" spans="1:1" ht="12.75">
      <c r="A762" s="3"/>
    </row>
    <row r="763" spans="1:1" ht="12.75">
      <c r="A763" s="3"/>
    </row>
    <row r="764" spans="1:1" ht="12.75">
      <c r="A764" s="3"/>
    </row>
    <row r="765" spans="1:1" ht="12.75">
      <c r="A765" s="3"/>
    </row>
    <row r="766" spans="1:1" ht="12.75">
      <c r="A766" s="3"/>
    </row>
    <row r="767" spans="1:1" ht="12.75">
      <c r="A767" s="3"/>
    </row>
    <row r="768" spans="1:1" ht="12.75">
      <c r="A768" s="3"/>
    </row>
    <row r="769" spans="1:1" ht="12.75">
      <c r="A769" s="3"/>
    </row>
    <row r="770" spans="1:1" ht="12.75">
      <c r="A770" s="3"/>
    </row>
    <row r="771" spans="1:1" ht="12.75">
      <c r="A771" s="3"/>
    </row>
    <row r="772" spans="1:1" ht="12.75">
      <c r="A772" s="3"/>
    </row>
    <row r="773" spans="1:1" ht="12.75">
      <c r="A773" s="3"/>
    </row>
    <row r="774" spans="1:1" ht="12.75">
      <c r="A774" s="3"/>
    </row>
    <row r="775" spans="1:1" ht="12.75">
      <c r="A775" s="3"/>
    </row>
    <row r="776" spans="1:1" ht="12.75">
      <c r="A776" s="3"/>
    </row>
    <row r="777" spans="1:1" ht="12.75">
      <c r="A777" s="3"/>
    </row>
    <row r="778" spans="1:1" ht="12.75">
      <c r="A778" s="3"/>
    </row>
    <row r="779" spans="1:1" ht="12.75">
      <c r="A779" s="3"/>
    </row>
    <row r="780" spans="1:1" ht="12.75">
      <c r="A780" s="3"/>
    </row>
    <row r="781" spans="1:1" ht="12.75">
      <c r="A781" s="3"/>
    </row>
    <row r="782" spans="1:1" ht="12.75">
      <c r="A782" s="3"/>
    </row>
    <row r="783" spans="1:1" ht="12.75">
      <c r="A783" s="3"/>
    </row>
    <row r="784" spans="1:1" ht="12.75">
      <c r="A784" s="3"/>
    </row>
    <row r="785" spans="1:1" ht="12.75">
      <c r="A785" s="3"/>
    </row>
    <row r="786" spans="1:1" ht="12.75">
      <c r="A786" s="3"/>
    </row>
    <row r="787" spans="1:1" ht="12.75">
      <c r="A787" s="3"/>
    </row>
    <row r="788" spans="1:1" ht="12.75">
      <c r="A788" s="3"/>
    </row>
    <row r="789" spans="1:1" ht="12.75">
      <c r="A789" s="3"/>
    </row>
    <row r="790" spans="1:1" ht="12.75">
      <c r="A790" s="3"/>
    </row>
    <row r="791" spans="1:1" ht="12.75">
      <c r="A791" s="3"/>
    </row>
    <row r="792" spans="1:1" ht="12.75">
      <c r="A792" s="3"/>
    </row>
    <row r="793" spans="1:1" ht="12.75">
      <c r="A793" s="3"/>
    </row>
    <row r="794" spans="1:1" ht="12.75">
      <c r="A794" s="3"/>
    </row>
    <row r="795" spans="1:1" ht="12.75">
      <c r="A795" s="3"/>
    </row>
    <row r="796" spans="1:1" ht="12.75">
      <c r="A796" s="3"/>
    </row>
    <row r="797" spans="1:1" ht="12.75">
      <c r="A797" s="3"/>
    </row>
    <row r="798" spans="1:1" ht="12.75">
      <c r="A798" s="3"/>
    </row>
    <row r="799" spans="1:1" ht="12.75">
      <c r="A799" s="3"/>
    </row>
    <row r="800" spans="1:1" ht="12.75">
      <c r="A800" s="3"/>
    </row>
    <row r="801" spans="1:1" ht="12.75">
      <c r="A801" s="3"/>
    </row>
    <row r="802" spans="1:1" ht="12.75">
      <c r="A802" s="3"/>
    </row>
    <row r="803" spans="1:1" ht="12.75">
      <c r="A803" s="3"/>
    </row>
    <row r="804" spans="1:1" ht="12.75">
      <c r="A804" s="3"/>
    </row>
    <row r="805" spans="1:1" ht="12.75">
      <c r="A805" s="3"/>
    </row>
    <row r="806" spans="1:1" ht="12.75">
      <c r="A806" s="3"/>
    </row>
    <row r="807" spans="1:1" ht="12.75">
      <c r="A807" s="3"/>
    </row>
    <row r="808" spans="1:1" ht="12.75">
      <c r="A808" s="3"/>
    </row>
    <row r="809" spans="1:1" ht="12.75">
      <c r="A809" s="3"/>
    </row>
    <row r="810" spans="1:1" ht="12.75">
      <c r="A810" s="3"/>
    </row>
    <row r="811" spans="1:1" ht="12.75">
      <c r="A811" s="3"/>
    </row>
    <row r="812" spans="1:1" ht="12.75">
      <c r="A812" s="3"/>
    </row>
    <row r="813" spans="1:1" ht="12.75">
      <c r="A813" s="3"/>
    </row>
    <row r="814" spans="1:1" ht="12.75">
      <c r="A814" s="3"/>
    </row>
    <row r="815" spans="1:1" ht="12.75">
      <c r="A815" s="3"/>
    </row>
    <row r="816" spans="1:1" ht="12.75">
      <c r="A816" s="3"/>
    </row>
    <row r="817" spans="1:1" ht="12.75">
      <c r="A817" s="3"/>
    </row>
    <row r="818" spans="1:1" ht="12.75">
      <c r="A818" s="3"/>
    </row>
    <row r="819" spans="1:1" ht="12.75">
      <c r="A819" s="3"/>
    </row>
    <row r="820" spans="1:1" ht="12.75">
      <c r="A820" s="3"/>
    </row>
    <row r="821" spans="1:1" ht="12.75">
      <c r="A821" s="3"/>
    </row>
    <row r="822" spans="1:1" ht="12.75">
      <c r="A822" s="3"/>
    </row>
    <row r="823" spans="1:1" ht="12.75">
      <c r="A823" s="3"/>
    </row>
    <row r="824" spans="1:1" ht="12.75">
      <c r="A824" s="3"/>
    </row>
    <row r="825" spans="1:1" ht="12.75">
      <c r="A825" s="3"/>
    </row>
    <row r="826" spans="1:1" ht="12.75">
      <c r="A826" s="3"/>
    </row>
    <row r="827" spans="1:1" ht="12.75">
      <c r="A827" s="3"/>
    </row>
    <row r="828" spans="1:1" ht="12.75">
      <c r="A828" s="3"/>
    </row>
    <row r="829" spans="1:1" ht="12.75">
      <c r="A829" s="3"/>
    </row>
    <row r="830" spans="1:1" ht="12.75">
      <c r="A830" s="3"/>
    </row>
    <row r="831" spans="1:1" ht="12.75">
      <c r="A831" s="3"/>
    </row>
    <row r="832" spans="1:1" ht="12.75">
      <c r="A832" s="3"/>
    </row>
    <row r="833" spans="1:1" ht="12.75">
      <c r="A833" s="3"/>
    </row>
    <row r="834" spans="1:1" ht="12.75">
      <c r="A834" s="3"/>
    </row>
    <row r="835" spans="1:1" ht="12.75">
      <c r="A835" s="3"/>
    </row>
    <row r="836" spans="1:1" ht="12.75">
      <c r="A836" s="3"/>
    </row>
    <row r="837" spans="1:1" ht="12.75">
      <c r="A837" s="3"/>
    </row>
    <row r="838" spans="1:1" ht="12.75">
      <c r="A838" s="3"/>
    </row>
    <row r="839" spans="1:1" ht="12.75">
      <c r="A839" s="3"/>
    </row>
    <row r="840" spans="1:1" ht="12.75">
      <c r="A840" s="3"/>
    </row>
    <row r="841" spans="1:1" ht="12.75">
      <c r="A841" s="3"/>
    </row>
    <row r="842" spans="1:1" ht="12.75">
      <c r="A842" s="3"/>
    </row>
    <row r="843" spans="1:1" ht="12.75">
      <c r="A843" s="3"/>
    </row>
    <row r="844" spans="1:1" ht="12.75">
      <c r="A844" s="3"/>
    </row>
    <row r="845" spans="1:1" ht="12.75">
      <c r="A845" s="3"/>
    </row>
    <row r="846" spans="1:1" ht="12.75">
      <c r="A846" s="3"/>
    </row>
    <row r="847" spans="1:1" ht="12.75">
      <c r="A847" s="3"/>
    </row>
    <row r="848" spans="1:1" ht="12.75">
      <c r="A848" s="3"/>
    </row>
    <row r="849" spans="1:1" ht="12.75">
      <c r="A849" s="3"/>
    </row>
    <row r="850" spans="1:1" ht="12.75">
      <c r="A850" s="3"/>
    </row>
    <row r="851" spans="1:1" ht="12.75">
      <c r="A851" s="3"/>
    </row>
    <row r="852" spans="1:1" ht="12.75">
      <c r="A852" s="3"/>
    </row>
    <row r="853" spans="1:1" ht="12.75">
      <c r="A853" s="3"/>
    </row>
    <row r="854" spans="1:1" ht="12.75">
      <c r="A854" s="3"/>
    </row>
    <row r="855" spans="1:1" ht="12.75">
      <c r="A855" s="3"/>
    </row>
    <row r="856" spans="1:1" ht="12.75">
      <c r="A856" s="3"/>
    </row>
    <row r="857" spans="1:1" ht="12.75">
      <c r="A857" s="3"/>
    </row>
    <row r="858" spans="1:1" ht="12.75">
      <c r="A858" s="3"/>
    </row>
    <row r="859" spans="1:1" ht="12.75">
      <c r="A859" s="3"/>
    </row>
    <row r="860" spans="1:1" ht="12.75">
      <c r="A860" s="3"/>
    </row>
    <row r="861" spans="1:1" ht="12.75">
      <c r="A861" s="3"/>
    </row>
    <row r="862" spans="1:1" ht="12.75">
      <c r="A862" s="3"/>
    </row>
    <row r="863" spans="1:1" ht="12.75">
      <c r="A863" s="3"/>
    </row>
    <row r="864" spans="1:1" ht="12.75">
      <c r="A864" s="3"/>
    </row>
    <row r="865" spans="1:1" ht="12.75">
      <c r="A865" s="3"/>
    </row>
    <row r="866" spans="1:1" ht="12.75">
      <c r="A866" s="3"/>
    </row>
    <row r="867" spans="1:1" ht="12.75">
      <c r="A867" s="3"/>
    </row>
    <row r="868" spans="1:1" ht="12.75">
      <c r="A868" s="3"/>
    </row>
    <row r="869" spans="1:1" ht="12.75">
      <c r="A869" s="3"/>
    </row>
    <row r="870" spans="1:1" ht="12.75">
      <c r="A870" s="3"/>
    </row>
    <row r="871" spans="1:1" ht="12.75">
      <c r="A871" s="3"/>
    </row>
    <row r="872" spans="1:1" ht="12.75">
      <c r="A872" s="3"/>
    </row>
    <row r="873" spans="1:1" ht="12.75">
      <c r="A873" s="3"/>
    </row>
    <row r="874" spans="1:1" ht="12.75">
      <c r="A874" s="3"/>
    </row>
    <row r="875" spans="1:1" ht="12.75">
      <c r="A875" s="3"/>
    </row>
    <row r="876" spans="1:1" ht="12.75">
      <c r="A876" s="3"/>
    </row>
    <row r="877" spans="1:1" ht="12.75">
      <c r="A877" s="3"/>
    </row>
    <row r="878" spans="1:1" ht="12.75">
      <c r="A878" s="3"/>
    </row>
    <row r="879" spans="1:1" ht="12.75">
      <c r="A879" s="3"/>
    </row>
    <row r="880" spans="1:1" ht="12.75">
      <c r="A880" s="3"/>
    </row>
    <row r="881" spans="1:1" ht="12.75">
      <c r="A881" s="3"/>
    </row>
    <row r="882" spans="1:1" ht="12.75">
      <c r="A882" s="3"/>
    </row>
    <row r="883" spans="1:1" ht="12.75">
      <c r="A883" s="3"/>
    </row>
    <row r="884" spans="1:1" ht="12.75">
      <c r="A884" s="3"/>
    </row>
    <row r="885" spans="1:1" ht="12.75">
      <c r="A885" s="3"/>
    </row>
    <row r="886" spans="1:1" ht="12.75">
      <c r="A886" s="3"/>
    </row>
    <row r="887" spans="1:1" ht="12.75">
      <c r="A887" s="3"/>
    </row>
    <row r="888" spans="1:1" ht="12.75">
      <c r="A888" s="3"/>
    </row>
    <row r="889" spans="1:1" ht="12.75">
      <c r="A889" s="3"/>
    </row>
    <row r="890" spans="1:1" ht="12.75">
      <c r="A890" s="3"/>
    </row>
    <row r="891" spans="1:1" ht="12.75">
      <c r="A891" s="3"/>
    </row>
    <row r="892" spans="1:1" ht="12.75">
      <c r="A892" s="3"/>
    </row>
    <row r="893" spans="1:1" ht="12.75">
      <c r="A893" s="3"/>
    </row>
    <row r="894" spans="1:1" ht="12.75">
      <c r="A894" s="3"/>
    </row>
    <row r="895" spans="1:1" ht="12.75">
      <c r="A895" s="3"/>
    </row>
    <row r="896" spans="1:1" ht="12.75">
      <c r="A896" s="3"/>
    </row>
    <row r="897" spans="1:1" ht="12.75">
      <c r="A897" s="3"/>
    </row>
    <row r="898" spans="1:1" ht="12.75">
      <c r="A898" s="3"/>
    </row>
    <row r="899" spans="1:1" ht="12.75">
      <c r="A899" s="3"/>
    </row>
    <row r="900" spans="1:1" ht="12.75">
      <c r="A900" s="3"/>
    </row>
    <row r="901" spans="1:1" ht="12.75">
      <c r="A901" s="3"/>
    </row>
    <row r="902" spans="1:1" ht="12.75">
      <c r="A902" s="3"/>
    </row>
    <row r="903" spans="1:1" ht="12.75">
      <c r="A903" s="3"/>
    </row>
    <row r="904" spans="1:1" ht="12.75">
      <c r="A904" s="3"/>
    </row>
    <row r="905" spans="1:1" ht="12.75">
      <c r="A905" s="3"/>
    </row>
    <row r="906" spans="1:1" ht="12.75">
      <c r="A906" s="3"/>
    </row>
    <row r="907" spans="1:1" ht="12.75">
      <c r="A907" s="3"/>
    </row>
    <row r="908" spans="1:1" ht="12.75">
      <c r="A908" s="3"/>
    </row>
    <row r="909" spans="1:1" ht="12.75">
      <c r="A909" s="3"/>
    </row>
    <row r="910" spans="1:1" ht="12.75">
      <c r="A910" s="3"/>
    </row>
    <row r="911" spans="1:1" ht="12.75">
      <c r="A911" s="3"/>
    </row>
    <row r="912" spans="1:1" ht="12.75">
      <c r="A912" s="3"/>
    </row>
    <row r="913" spans="1:1" ht="12.75">
      <c r="A913" s="3"/>
    </row>
    <row r="914" spans="1:1" ht="12.75">
      <c r="A914" s="3"/>
    </row>
    <row r="915" spans="1:1" ht="12.75">
      <c r="A915" s="3"/>
    </row>
    <row r="916" spans="1:1" ht="12.75">
      <c r="A916" s="3"/>
    </row>
    <row r="917" spans="1:1" ht="12.75">
      <c r="A917" s="3"/>
    </row>
    <row r="918" spans="1:1" ht="12.75">
      <c r="A918" s="3"/>
    </row>
    <row r="919" spans="1:1" ht="12.75">
      <c r="A919" s="3"/>
    </row>
    <row r="920" spans="1:1" ht="12.75">
      <c r="A920" s="3"/>
    </row>
    <row r="921" spans="1:1" ht="12.75">
      <c r="A921" s="3"/>
    </row>
    <row r="922" spans="1:1" ht="12.75">
      <c r="A922" s="3"/>
    </row>
    <row r="923" spans="1:1" ht="12.75">
      <c r="A923" s="3"/>
    </row>
    <row r="924" spans="1:1" ht="12.75">
      <c r="A924" s="3"/>
    </row>
    <row r="925" spans="1:1" ht="12.75">
      <c r="A925" s="3"/>
    </row>
    <row r="926" spans="1:1" ht="12.75">
      <c r="A926" s="3"/>
    </row>
    <row r="927" spans="1:1" ht="12.75">
      <c r="A927" s="3"/>
    </row>
    <row r="928" spans="1:1" ht="12.75">
      <c r="A928" s="3"/>
    </row>
    <row r="929" spans="1:1" ht="12.75">
      <c r="A929" s="3"/>
    </row>
    <row r="930" spans="1:1" ht="12.75">
      <c r="A930" s="3"/>
    </row>
    <row r="931" spans="1:1" ht="12.75">
      <c r="A931" s="3"/>
    </row>
    <row r="932" spans="1:1" ht="12.75">
      <c r="A932" s="3"/>
    </row>
    <row r="933" spans="1:1" ht="12.75">
      <c r="A933" s="3"/>
    </row>
    <row r="934" spans="1:1" ht="12.75">
      <c r="A934" s="3"/>
    </row>
    <row r="935" spans="1:1" ht="12.75">
      <c r="A935" s="3"/>
    </row>
    <row r="936" spans="1:1" ht="12.75">
      <c r="A936" s="3"/>
    </row>
    <row r="937" spans="1:1" ht="12.75">
      <c r="A937" s="3"/>
    </row>
    <row r="938" spans="1:1" ht="12.75">
      <c r="A938" s="3"/>
    </row>
    <row r="939" spans="1:1" ht="12.75">
      <c r="A939" s="3"/>
    </row>
    <row r="940" spans="1:1" ht="12.75">
      <c r="A940" s="3"/>
    </row>
    <row r="941" spans="1:1" ht="12.75">
      <c r="A941" s="3"/>
    </row>
    <row r="942" spans="1:1" ht="12.75">
      <c r="A942" s="3"/>
    </row>
    <row r="943" spans="1:1" ht="12.75">
      <c r="A943" s="3"/>
    </row>
    <row r="944" spans="1:1" ht="12.75">
      <c r="A944" s="3"/>
    </row>
    <row r="945" spans="1:1" ht="12.75">
      <c r="A945" s="3"/>
    </row>
    <row r="946" spans="1:1" ht="12.75">
      <c r="A946" s="3"/>
    </row>
    <row r="947" spans="1:1" ht="12.75">
      <c r="A947" s="3"/>
    </row>
    <row r="948" spans="1:1" ht="12.75">
      <c r="A948" s="3"/>
    </row>
    <row r="949" spans="1:1" ht="12.75">
      <c r="A949" s="3"/>
    </row>
    <row r="950" spans="1:1" ht="12.75">
      <c r="A950" s="3"/>
    </row>
    <row r="951" spans="1:1" ht="12.75">
      <c r="A951" s="3"/>
    </row>
    <row r="952" spans="1:1" ht="12.75">
      <c r="A952" s="3"/>
    </row>
    <row r="953" spans="1:1" ht="12.75">
      <c r="A953" s="3"/>
    </row>
    <row r="954" spans="1:1" ht="12.75">
      <c r="A954" s="3"/>
    </row>
    <row r="955" spans="1:1" ht="12.75">
      <c r="A955" s="3"/>
    </row>
    <row r="956" spans="1:1" ht="12.75">
      <c r="A956" s="3"/>
    </row>
    <row r="957" spans="1:1" ht="12.75">
      <c r="A957" s="3"/>
    </row>
    <row r="958" spans="1:1" ht="12.75">
      <c r="A958" s="3"/>
    </row>
    <row r="959" spans="1:1" ht="12.75">
      <c r="A959" s="3"/>
    </row>
    <row r="960" spans="1:1" ht="12.75">
      <c r="A960" s="3"/>
    </row>
    <row r="961" spans="1:1" ht="12.75">
      <c r="A961" s="3"/>
    </row>
    <row r="962" spans="1:1" ht="12.75">
      <c r="A962" s="3"/>
    </row>
    <row r="963" spans="1:1" ht="12.75">
      <c r="A963" s="3"/>
    </row>
    <row r="964" spans="1:1" ht="12.75">
      <c r="A964" s="3"/>
    </row>
    <row r="965" spans="1:1" ht="12.75">
      <c r="A965" s="3"/>
    </row>
    <row r="966" spans="1:1" ht="12.75">
      <c r="A966" s="3"/>
    </row>
    <row r="967" spans="1:1" ht="12.75">
      <c r="A967" s="3"/>
    </row>
    <row r="968" spans="1:1" ht="12.75">
      <c r="A968" s="3"/>
    </row>
    <row r="969" spans="1:1" ht="12.75">
      <c r="A969" s="3"/>
    </row>
    <row r="970" spans="1:1" ht="12.75">
      <c r="A970" s="3"/>
    </row>
    <row r="971" spans="1:1" ht="12.75">
      <c r="A971" s="3"/>
    </row>
    <row r="972" spans="1:1" ht="12.75">
      <c r="A972" s="3"/>
    </row>
    <row r="973" spans="1:1" ht="12.75">
      <c r="A973" s="3"/>
    </row>
    <row r="974" spans="1:1" ht="12.75">
      <c r="A974" s="3"/>
    </row>
    <row r="975" spans="1:1" ht="12.75">
      <c r="A975" s="3"/>
    </row>
    <row r="976" spans="1:1" ht="12.75">
      <c r="A976" s="3"/>
    </row>
    <row r="977" spans="1:1" ht="12.75">
      <c r="A977" s="3"/>
    </row>
    <row r="978" spans="1:1" ht="12.75">
      <c r="A978" s="3"/>
    </row>
    <row r="979" spans="1:1" ht="12.75">
      <c r="A979" s="3"/>
    </row>
    <row r="980" spans="1:1" ht="12.75">
      <c r="A980" s="3"/>
    </row>
    <row r="981" spans="1:1" ht="12.75">
      <c r="A981" s="3"/>
    </row>
    <row r="982" spans="1:1" ht="12.75">
      <c r="A982" s="3"/>
    </row>
    <row r="983" spans="1:1" ht="12.75">
      <c r="A983" s="3"/>
    </row>
    <row r="984" spans="1:1" ht="12.75">
      <c r="A984" s="3"/>
    </row>
    <row r="985" spans="1:1" ht="12.75">
      <c r="A985" s="3"/>
    </row>
    <row r="986" spans="1:1" ht="12.75">
      <c r="A986" s="3"/>
    </row>
    <row r="987" spans="1:1" ht="12.75">
      <c r="A987" s="3"/>
    </row>
    <row r="988" spans="1:1" ht="12.75">
      <c r="A988" s="3"/>
    </row>
    <row r="989" spans="1:1" ht="12.75">
      <c r="A989" s="3"/>
    </row>
    <row r="990" spans="1:1" ht="12.75">
      <c r="A990" s="3"/>
    </row>
    <row r="991" spans="1:1" ht="12.75">
      <c r="A991" s="3"/>
    </row>
    <row r="992" spans="1:1" ht="12.75">
      <c r="A992" s="3"/>
    </row>
    <row r="993" spans="1:1" ht="12.75">
      <c r="A993" s="3"/>
    </row>
    <row r="994" spans="1:1" ht="12.75">
      <c r="A994" s="3"/>
    </row>
    <row r="995" spans="1:1" ht="12.75">
      <c r="A995" s="3"/>
    </row>
    <row r="996" spans="1:1" ht="12.75">
      <c r="A996" s="3"/>
    </row>
    <row r="997" spans="1:1" ht="12.75">
      <c r="A997" s="3"/>
    </row>
    <row r="998" spans="1:1" ht="12.75">
      <c r="A998" s="3"/>
    </row>
    <row r="999" spans="1:1" ht="12.75">
      <c r="A999" s="3"/>
    </row>
    <row r="1000" spans="1:1" ht="12.75">
      <c r="A1000" s="3"/>
    </row>
    <row r="1001" spans="1:1" ht="12.75">
      <c r="A1001" s="3"/>
    </row>
    <row r="1002" spans="1:1" ht="12.75">
      <c r="A1002" s="3"/>
    </row>
    <row r="1003" spans="1:1" ht="12.75">
      <c r="A1003" s="3"/>
    </row>
    <row r="1004" spans="1:1" ht="12.75">
      <c r="A1004" s="3"/>
    </row>
  </sheetData>
  <hyperlinks>
    <hyperlink ref="E10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4"/>
  <sheetViews>
    <sheetView workbookViewId="0"/>
  </sheetViews>
  <sheetFormatPr defaultColWidth="14.42578125" defaultRowHeight="15.75" customHeight="1"/>
  <cols>
    <col min="1" max="1" width="18.85546875" customWidth="1"/>
  </cols>
  <sheetData>
    <row r="1" spans="1:15" ht="15.75" customHeight="1">
      <c r="A1" s="2" t="s">
        <v>133</v>
      </c>
      <c r="J1" s="2" t="s">
        <v>134</v>
      </c>
    </row>
    <row r="2" spans="1:15" ht="15.75" customHeight="1">
      <c r="A2" s="1" t="s">
        <v>0</v>
      </c>
      <c r="J2" s="1" t="s">
        <v>135</v>
      </c>
      <c r="K2" s="29" t="s">
        <v>136</v>
      </c>
    </row>
    <row r="3" spans="1:15" ht="15.75" customHeight="1">
      <c r="A3" s="53" t="s">
        <v>137</v>
      </c>
      <c r="B3" s="54"/>
      <c r="C3" s="54"/>
      <c r="D3" s="54"/>
      <c r="E3" s="54"/>
      <c r="F3" s="54"/>
      <c r="G3" s="54"/>
      <c r="H3" s="54"/>
      <c r="J3" s="1" t="s">
        <v>138</v>
      </c>
      <c r="K3" s="29" t="s">
        <v>139</v>
      </c>
    </row>
    <row r="4" spans="1:15" ht="15.75" customHeight="1">
      <c r="A4" s="1" t="s">
        <v>140</v>
      </c>
      <c r="J4" s="1" t="s">
        <v>141</v>
      </c>
    </row>
    <row r="5" spans="1:15" ht="15.75" customHeight="1">
      <c r="A5" s="1" t="s">
        <v>142</v>
      </c>
    </row>
    <row r="6" spans="1:15" ht="15.75" customHeight="1">
      <c r="A6" s="1" t="s">
        <v>143</v>
      </c>
    </row>
    <row r="7" spans="1:15" ht="15.75" customHeight="1">
      <c r="A7" s="1" t="s">
        <v>144</v>
      </c>
    </row>
    <row r="8" spans="1:15" ht="15.75" customHeight="1">
      <c r="A8" s="1" t="s">
        <v>145</v>
      </c>
      <c r="N8" s="2" t="s">
        <v>146</v>
      </c>
    </row>
    <row r="9" spans="1:15" ht="15.75" customHeight="1">
      <c r="A9" s="1" t="s">
        <v>147</v>
      </c>
    </row>
    <row r="10" spans="1:15" ht="15.75" customHeight="1">
      <c r="A10" s="1" t="s">
        <v>148</v>
      </c>
      <c r="N10" s="1" t="s">
        <v>149</v>
      </c>
      <c r="O10" s="1">
        <v>9</v>
      </c>
    </row>
    <row r="11" spans="1:15" ht="15.75" customHeight="1">
      <c r="A11" s="1" t="s">
        <v>150</v>
      </c>
      <c r="N11" s="1" t="s">
        <v>151</v>
      </c>
      <c r="O11" s="1">
        <v>8</v>
      </c>
    </row>
    <row r="12" spans="1:15" ht="15.75" customHeight="1">
      <c r="H12" s="1" t="s">
        <v>152</v>
      </c>
      <c r="N12" s="1" t="s">
        <v>153</v>
      </c>
      <c r="O12" s="1">
        <v>2</v>
      </c>
    </row>
    <row r="13" spans="1:15" ht="15.75" customHeight="1">
      <c r="A13" s="2" t="s">
        <v>1</v>
      </c>
      <c r="B13" s="30" t="s">
        <v>154</v>
      </c>
      <c r="C13" s="30" t="s">
        <v>155</v>
      </c>
      <c r="D13" s="30" t="s">
        <v>156</v>
      </c>
      <c r="E13" s="30" t="s">
        <v>157</v>
      </c>
      <c r="F13" s="30" t="s">
        <v>158</v>
      </c>
      <c r="G13" s="30" t="s">
        <v>159</v>
      </c>
      <c r="H13" s="30" t="s">
        <v>160</v>
      </c>
      <c r="I13" s="1" t="s">
        <v>34</v>
      </c>
      <c r="J13" s="1" t="s">
        <v>30</v>
      </c>
      <c r="K13" s="1" t="s">
        <v>161</v>
      </c>
      <c r="O13" s="1" t="s">
        <v>162</v>
      </c>
    </row>
    <row r="14" spans="1:15" ht="15.75" customHeight="1">
      <c r="A14" s="2" t="s">
        <v>163</v>
      </c>
      <c r="B14" s="30" t="s">
        <v>164</v>
      </c>
      <c r="C14" s="30" t="s">
        <v>164</v>
      </c>
      <c r="D14" s="30" t="s">
        <v>165</v>
      </c>
      <c r="E14" s="31"/>
      <c r="F14" s="31"/>
      <c r="G14" s="30" t="s">
        <v>166</v>
      </c>
      <c r="H14" s="30" t="s">
        <v>165</v>
      </c>
    </row>
    <row r="15" spans="1:15" ht="15.75" customHeight="1">
      <c r="A15" s="2" t="s">
        <v>167</v>
      </c>
      <c r="B15" s="30">
        <f>(4*H15)/2</f>
        <v>1300</v>
      </c>
      <c r="C15" s="31">
        <f>B15</f>
        <v>1300</v>
      </c>
      <c r="D15" s="30">
        <f>H15</f>
        <v>650</v>
      </c>
      <c r="E15" s="31"/>
      <c r="F15" s="31"/>
      <c r="G15" s="1" t="s">
        <v>168</v>
      </c>
      <c r="H15" s="30">
        <v>650</v>
      </c>
      <c r="I15" s="1">
        <f>J15</f>
        <v>7000</v>
      </c>
      <c r="J15" s="1">
        <v>7000</v>
      </c>
      <c r="K15" s="5">
        <f>SUM(I15,J15,C15,B15,D15)</f>
        <v>17250</v>
      </c>
    </row>
    <row r="16" spans="1:15" ht="15.75" customHeight="1">
      <c r="A16" s="1" t="s">
        <v>3</v>
      </c>
      <c r="H16" s="1">
        <v>1300</v>
      </c>
      <c r="I16" s="5">
        <f>B15</f>
        <v>1300</v>
      </c>
      <c r="J16" s="5">
        <f>B15</f>
        <v>1300</v>
      </c>
    </row>
    <row r="17" spans="1:11" ht="15.75" customHeight="1">
      <c r="B17" s="32"/>
      <c r="C17" s="32"/>
      <c r="D17" s="33"/>
      <c r="E17" s="34"/>
      <c r="F17" s="34"/>
      <c r="G17" s="35"/>
      <c r="H17" s="33"/>
      <c r="I17" s="36"/>
      <c r="J17" s="36"/>
    </row>
    <row r="18" spans="1:11" ht="15.75" customHeight="1">
      <c r="A18" s="1" t="s">
        <v>169</v>
      </c>
    </row>
    <row r="19" spans="1:11" ht="15.75" customHeight="1">
      <c r="A19" s="2" t="s">
        <v>170</v>
      </c>
      <c r="B19" s="56" t="s">
        <v>171</v>
      </c>
      <c r="C19" s="54"/>
      <c r="D19" s="31"/>
      <c r="E19" s="31"/>
      <c r="F19" s="31"/>
      <c r="G19" s="1" t="s">
        <v>172</v>
      </c>
      <c r="H19" s="30" t="s">
        <v>173</v>
      </c>
      <c r="I19" s="30"/>
    </row>
    <row r="20" spans="1:11" ht="15.75" customHeight="1">
      <c r="A20" s="2" t="s">
        <v>174</v>
      </c>
      <c r="D20" s="31"/>
      <c r="E20" s="30" t="s">
        <v>175</v>
      </c>
      <c r="F20" s="30" t="s">
        <v>176</v>
      </c>
      <c r="G20" s="31"/>
      <c r="H20" s="30" t="s">
        <v>177</v>
      </c>
    </row>
    <row r="21" spans="1:11" ht="12.75">
      <c r="A21" s="2" t="s">
        <v>178</v>
      </c>
      <c r="F21" s="1" t="s">
        <v>179</v>
      </c>
      <c r="H21" s="1" t="s">
        <v>180</v>
      </c>
    </row>
    <row r="22" spans="1:11" ht="12.75">
      <c r="K22" s="1" t="s">
        <v>181</v>
      </c>
    </row>
    <row r="23" spans="1:11" ht="12.75">
      <c r="I23" s="1" t="s">
        <v>182</v>
      </c>
      <c r="J23" s="1" t="s">
        <v>183</v>
      </c>
      <c r="K23" s="37" t="s">
        <v>184</v>
      </c>
    </row>
    <row r="24" spans="1:11" ht="12.75">
      <c r="I24" s="1" t="s">
        <v>185</v>
      </c>
      <c r="J24" s="1" t="s">
        <v>186</v>
      </c>
      <c r="K24" s="37" t="s">
        <v>187</v>
      </c>
    </row>
    <row r="25" spans="1:11" ht="12.75">
      <c r="B25" s="1" t="s">
        <v>30</v>
      </c>
      <c r="I25" s="1" t="s">
        <v>188</v>
      </c>
      <c r="J25" s="1" t="s">
        <v>189</v>
      </c>
      <c r="K25" s="1" t="s">
        <v>190</v>
      </c>
    </row>
    <row r="26" spans="1:11" ht="12.75">
      <c r="B26" s="1" t="s">
        <v>34</v>
      </c>
      <c r="I26" s="1" t="s">
        <v>191</v>
      </c>
      <c r="J26" s="1" t="s">
        <v>192</v>
      </c>
    </row>
    <row r="28" spans="1:11" ht="12.75">
      <c r="D28" s="1"/>
    </row>
    <row r="29" spans="1:11" ht="12.75">
      <c r="B29" s="1" t="s">
        <v>21</v>
      </c>
      <c r="C29" s="1" t="s">
        <v>193</v>
      </c>
      <c r="H29" s="30" t="s">
        <v>194</v>
      </c>
    </row>
    <row r="30" spans="1:11" ht="12.75">
      <c r="B30" s="1" t="s">
        <v>26</v>
      </c>
      <c r="C30" s="1" t="s">
        <v>195</v>
      </c>
    </row>
    <row r="31" spans="1:11" ht="12.75">
      <c r="H31" s="2" t="s">
        <v>196</v>
      </c>
    </row>
    <row r="32" spans="1:11" ht="12.75">
      <c r="H32" s="1" t="s">
        <v>197</v>
      </c>
    </row>
    <row r="33" spans="8:8" ht="12.75">
      <c r="H33" s="1" t="s">
        <v>198</v>
      </c>
    </row>
    <row r="34" spans="8:8" ht="12.75">
      <c r="H34" s="1" t="s">
        <v>199</v>
      </c>
    </row>
  </sheetData>
  <mergeCells count="2">
    <mergeCell ref="A3:H3"/>
    <mergeCell ref="B19:C19"/>
  </mergeCells>
  <hyperlinks>
    <hyperlink ref="K2" r:id="rId1" xr:uid="{00000000-0004-0000-0200-000000000000}"/>
    <hyperlink ref="K3" r:id="rId2" xr:uid="{00000000-0004-0000-0200-000001000000}"/>
    <hyperlink ref="K23" r:id="rId3" location="pone.0226395.s007" xr:uid="{00000000-0004-0000-0200-000002000000}"/>
    <hyperlink ref="K24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22"/>
  <sheetViews>
    <sheetView topLeftCell="A16" workbookViewId="0"/>
  </sheetViews>
  <sheetFormatPr defaultColWidth="14.42578125" defaultRowHeight="15.75" customHeight="1"/>
  <cols>
    <col min="2" max="2" width="17.7109375" customWidth="1"/>
    <col min="4" max="4" width="16.85546875" customWidth="1"/>
    <col min="5" max="5" width="25" customWidth="1"/>
    <col min="6" max="6" width="28.28515625" customWidth="1"/>
    <col min="7" max="7" width="14.85546875" customWidth="1"/>
    <col min="8" max="8" width="4.5703125" customWidth="1"/>
  </cols>
  <sheetData>
    <row r="1" spans="1:17" ht="15.75" customHeight="1">
      <c r="A1" s="1" t="s">
        <v>200</v>
      </c>
      <c r="B1" s="1" t="s">
        <v>141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K1" s="1" t="s">
        <v>208</v>
      </c>
      <c r="L1" s="1" t="s">
        <v>209</v>
      </c>
      <c r="Q1" s="1" t="s">
        <v>210</v>
      </c>
    </row>
    <row r="2" spans="1:17" ht="15.75" customHeight="1">
      <c r="A2" s="1" t="s">
        <v>211</v>
      </c>
      <c r="K2" s="38" t="s">
        <v>212</v>
      </c>
      <c r="L2" s="1" t="s">
        <v>213</v>
      </c>
      <c r="Q2" s="1" t="s">
        <v>214</v>
      </c>
    </row>
    <row r="3" spans="1:17" ht="15.75" customHeight="1">
      <c r="A3" s="1" t="s">
        <v>215</v>
      </c>
      <c r="Q3" s="1" t="s">
        <v>216</v>
      </c>
    </row>
    <row r="4" spans="1:17" ht="15.75" customHeight="1">
      <c r="A4" s="1" t="s">
        <v>217</v>
      </c>
      <c r="B4" s="1" t="s">
        <v>218</v>
      </c>
      <c r="C4" s="5">
        <f t="shared" ref="C4:C11" si="0">LEN(B4)</f>
        <v>13</v>
      </c>
      <c r="D4" s="1" t="s">
        <v>219</v>
      </c>
      <c r="E4" s="1">
        <v>25.83</v>
      </c>
      <c r="F4" s="39">
        <v>12.628970000000001</v>
      </c>
      <c r="G4" s="1">
        <v>21.73</v>
      </c>
      <c r="H4" s="5">
        <f t="shared" ref="H4:H10" si="1">LEN(D4)</f>
        <v>282</v>
      </c>
      <c r="I4" s="5">
        <f t="shared" ref="I4:I10" si="2">H4/G4</f>
        <v>12.977450529222272</v>
      </c>
      <c r="K4" s="1" t="s">
        <v>220</v>
      </c>
    </row>
    <row r="5" spans="1:17" ht="15.75" customHeight="1">
      <c r="A5" s="1" t="s">
        <v>221</v>
      </c>
      <c r="B5" s="1" t="s">
        <v>222</v>
      </c>
      <c r="C5" s="5">
        <f t="shared" si="0"/>
        <v>15</v>
      </c>
      <c r="D5" s="1" t="s">
        <v>223</v>
      </c>
      <c r="E5" s="1">
        <v>1.08</v>
      </c>
      <c r="F5" s="39">
        <v>47.016379999999998</v>
      </c>
      <c r="G5" s="1">
        <v>24.88</v>
      </c>
      <c r="H5" s="5">
        <f t="shared" si="1"/>
        <v>813</v>
      </c>
      <c r="I5" s="5">
        <f t="shared" si="2"/>
        <v>32.676848874598072</v>
      </c>
      <c r="K5" s="1" t="s">
        <v>220</v>
      </c>
    </row>
    <row r="6" spans="1:17" ht="15.75" customHeight="1">
      <c r="A6" s="1" t="s">
        <v>172</v>
      </c>
      <c r="B6" s="1" t="s">
        <v>224</v>
      </c>
      <c r="C6" s="5">
        <f t="shared" si="0"/>
        <v>14</v>
      </c>
      <c r="D6" s="1" t="s">
        <v>225</v>
      </c>
      <c r="E6" s="1">
        <v>14.8</v>
      </c>
      <c r="F6" s="39">
        <v>891.88800000000003</v>
      </c>
      <c r="G6" s="1">
        <v>25.11</v>
      </c>
      <c r="H6" s="5">
        <f t="shared" si="1"/>
        <v>276</v>
      </c>
      <c r="I6" s="5">
        <f t="shared" si="2"/>
        <v>10.991636798088411</v>
      </c>
      <c r="K6" s="1" t="s">
        <v>220</v>
      </c>
    </row>
    <row r="7" spans="1:17" ht="15.75" customHeight="1">
      <c r="A7" s="1" t="s">
        <v>226</v>
      </c>
      <c r="B7" s="1" t="s">
        <v>227</v>
      </c>
      <c r="C7" s="5">
        <f t="shared" si="0"/>
        <v>12</v>
      </c>
      <c r="D7" s="1" t="s">
        <v>228</v>
      </c>
      <c r="E7" s="1">
        <v>2.35</v>
      </c>
      <c r="F7" s="39">
        <v>2274.1869999999999</v>
      </c>
      <c r="G7" s="1">
        <v>22.55</v>
      </c>
      <c r="H7" s="5">
        <f t="shared" si="1"/>
        <v>465</v>
      </c>
      <c r="I7" s="5">
        <f t="shared" si="2"/>
        <v>20.620842572062084</v>
      </c>
      <c r="K7" s="1" t="s">
        <v>220</v>
      </c>
    </row>
    <row r="8" spans="1:17" ht="15.75" customHeight="1">
      <c r="A8" s="1" t="s">
        <v>229</v>
      </c>
      <c r="B8" s="1" t="s">
        <v>230</v>
      </c>
      <c r="C8" s="5">
        <f t="shared" si="0"/>
        <v>15</v>
      </c>
      <c r="D8" s="1" t="s">
        <v>231</v>
      </c>
      <c r="E8" s="1">
        <v>19.309999999999999</v>
      </c>
      <c r="F8" s="39">
        <v>290.88909999999998</v>
      </c>
      <c r="G8" s="1">
        <v>24.28</v>
      </c>
      <c r="H8" s="5">
        <f t="shared" si="1"/>
        <v>276</v>
      </c>
      <c r="I8" s="5">
        <f t="shared" si="2"/>
        <v>11.367380560131796</v>
      </c>
      <c r="K8" s="1" t="s">
        <v>220</v>
      </c>
    </row>
    <row r="9" spans="1:17" ht="15.75" customHeight="1">
      <c r="A9" s="1" t="s">
        <v>232</v>
      </c>
      <c r="B9" s="1" t="s">
        <v>233</v>
      </c>
      <c r="C9" s="5">
        <f t="shared" si="0"/>
        <v>13</v>
      </c>
      <c r="D9" s="1" t="s">
        <v>234</v>
      </c>
      <c r="E9" s="1">
        <v>0.51</v>
      </c>
      <c r="F9" s="39">
        <v>165.1628</v>
      </c>
      <c r="G9" s="1">
        <v>23.92</v>
      </c>
      <c r="H9" s="5">
        <f t="shared" si="1"/>
        <v>351</v>
      </c>
      <c r="I9" s="5">
        <f t="shared" si="2"/>
        <v>14.67391304347826</v>
      </c>
      <c r="K9" s="1" t="s">
        <v>220</v>
      </c>
    </row>
    <row r="10" spans="1:17" ht="15.75" customHeight="1">
      <c r="A10" s="1" t="s">
        <v>235</v>
      </c>
      <c r="B10" s="1" t="s">
        <v>236</v>
      </c>
      <c r="C10" s="5">
        <f t="shared" si="0"/>
        <v>12</v>
      </c>
      <c r="D10" s="1" t="s">
        <v>237</v>
      </c>
      <c r="E10" s="1">
        <v>4.8600000000000003</v>
      </c>
      <c r="F10" s="39">
        <v>1174.277</v>
      </c>
      <c r="G10" s="1">
        <v>21.85</v>
      </c>
      <c r="H10" s="5">
        <f t="shared" si="1"/>
        <v>555</v>
      </c>
      <c r="I10" s="5">
        <f t="shared" si="2"/>
        <v>25.40045766590389</v>
      </c>
      <c r="K10" s="1" t="s">
        <v>220</v>
      </c>
    </row>
    <row r="11" spans="1:17" ht="15.75" customHeight="1">
      <c r="A11" s="1" t="s">
        <v>44</v>
      </c>
      <c r="B11" s="1" t="s">
        <v>238</v>
      </c>
      <c r="C11" s="5">
        <f t="shared" si="0"/>
        <v>12</v>
      </c>
      <c r="I11" s="3">
        <f>SUM(I4:I10)</f>
        <v>128.70853004348479</v>
      </c>
    </row>
    <row r="13" spans="1:17" ht="15.75" customHeight="1">
      <c r="A13" s="1" t="s">
        <v>239</v>
      </c>
      <c r="B13" s="1" t="s">
        <v>240</v>
      </c>
      <c r="D13" s="1" t="s">
        <v>241</v>
      </c>
      <c r="E13" s="1" t="s">
        <v>242</v>
      </c>
    </row>
    <row r="15" spans="1:17" ht="15.75" customHeight="1">
      <c r="A15" s="1" t="s">
        <v>243</v>
      </c>
      <c r="B15" s="1" t="s">
        <v>131</v>
      </c>
    </row>
    <row r="16" spans="1:17" ht="15.75" customHeight="1">
      <c r="A16" s="1" t="s">
        <v>244</v>
      </c>
      <c r="B16" s="1" t="s">
        <v>224</v>
      </c>
    </row>
    <row r="18" spans="1:3" ht="15.75" customHeight="1">
      <c r="A18" s="1" t="s">
        <v>245</v>
      </c>
      <c r="B18" s="40"/>
      <c r="C18" s="41"/>
    </row>
    <row r="19" spans="1:3" ht="15.75" customHeight="1">
      <c r="A19" s="1" t="s">
        <v>246</v>
      </c>
      <c r="C19" s="42"/>
    </row>
    <row r="20" spans="1:3" ht="15.75" customHeight="1">
      <c r="C20" s="42"/>
    </row>
    <row r="21" spans="1:3" ht="12.75">
      <c r="C21" s="42"/>
    </row>
    <row r="22" spans="1:3" ht="12.75">
      <c r="C22" s="42"/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AB57"/>
  <sheetViews>
    <sheetView tabSelected="1" topLeftCell="A12" workbookViewId="0">
      <selection activeCell="E20" sqref="E20"/>
    </sheetView>
  </sheetViews>
  <sheetFormatPr defaultColWidth="14.42578125" defaultRowHeight="15.75" customHeight="1"/>
  <sheetData>
    <row r="3" spans="1:28" ht="15.75" customHeight="1">
      <c r="A3" s="13" t="s">
        <v>10</v>
      </c>
      <c r="B3" s="21" t="s">
        <v>247</v>
      </c>
      <c r="C3" s="21" t="s">
        <v>248</v>
      </c>
      <c r="D3" s="13" t="s">
        <v>62</v>
      </c>
      <c r="E3" s="13" t="s">
        <v>15</v>
      </c>
      <c r="F3" s="13" t="s">
        <v>63</v>
      </c>
      <c r="G3" s="13" t="s">
        <v>64</v>
      </c>
      <c r="H3" s="13" t="s">
        <v>19</v>
      </c>
      <c r="I3" s="13" t="s">
        <v>65</v>
      </c>
      <c r="J3" s="13" t="s">
        <v>66</v>
      </c>
      <c r="K3" s="13" t="s">
        <v>24</v>
      </c>
      <c r="L3" s="13" t="s">
        <v>67</v>
      </c>
      <c r="M3" s="13" t="s">
        <v>68</v>
      </c>
      <c r="N3" s="13" t="s">
        <v>69</v>
      </c>
      <c r="O3" s="13" t="s">
        <v>70</v>
      </c>
      <c r="P3" s="13" t="s">
        <v>71</v>
      </c>
      <c r="Q3" s="13" t="s">
        <v>72</v>
      </c>
      <c r="R3" s="13" t="s">
        <v>73</v>
      </c>
      <c r="S3" s="13" t="s">
        <v>28</v>
      </c>
      <c r="T3" s="13" t="s">
        <v>74</v>
      </c>
      <c r="U3" s="13" t="s">
        <v>75</v>
      </c>
      <c r="V3" s="13" t="s">
        <v>76</v>
      </c>
      <c r="W3" s="13" t="s">
        <v>77</v>
      </c>
      <c r="X3" s="13" t="s">
        <v>32</v>
      </c>
      <c r="Y3" s="3"/>
      <c r="Z3" s="3"/>
      <c r="AA3" s="3"/>
      <c r="AB3" s="3"/>
    </row>
    <row r="4" spans="1:28" ht="15.75" customHeight="1">
      <c r="A4" s="2" t="s">
        <v>105</v>
      </c>
      <c r="D4" s="24">
        <v>3.58</v>
      </c>
      <c r="E4" s="25">
        <v>2.0099999999999998</v>
      </c>
      <c r="F4" s="25">
        <v>1.1100000000000001</v>
      </c>
      <c r="G4" s="25">
        <v>0.91</v>
      </c>
      <c r="H4" s="22">
        <v>1.97</v>
      </c>
      <c r="I4" s="43">
        <v>0.94</v>
      </c>
      <c r="J4" s="22">
        <v>2.31</v>
      </c>
      <c r="K4" s="22">
        <v>1.77</v>
      </c>
      <c r="L4" s="22">
        <v>1.1100000000000001</v>
      </c>
      <c r="M4" s="22">
        <v>0.81</v>
      </c>
      <c r="N4" s="22">
        <v>3.83</v>
      </c>
      <c r="O4" s="22">
        <v>3.45</v>
      </c>
      <c r="P4" s="22">
        <v>1.37</v>
      </c>
      <c r="Q4" s="22">
        <v>0.43</v>
      </c>
      <c r="R4" s="22">
        <v>0.92</v>
      </c>
      <c r="S4" s="22">
        <v>6.43</v>
      </c>
      <c r="T4" s="22">
        <v>0.95</v>
      </c>
      <c r="U4" s="22">
        <v>1.1399999999999999</v>
      </c>
      <c r="V4" s="22">
        <v>1.05</v>
      </c>
      <c r="W4" s="22">
        <v>1.1100000000000001</v>
      </c>
      <c r="X4" s="22">
        <v>0.99</v>
      </c>
    </row>
    <row r="5" spans="1:28" ht="15.75" customHeight="1">
      <c r="A5" s="2" t="s">
        <v>108</v>
      </c>
      <c r="D5" s="44">
        <v>12.93</v>
      </c>
      <c r="E5" s="44">
        <v>7.76</v>
      </c>
      <c r="F5" s="45">
        <v>1.44</v>
      </c>
      <c r="G5" s="44">
        <v>3.5</v>
      </c>
      <c r="H5" s="44">
        <v>4.6100000000000003</v>
      </c>
      <c r="I5" s="44">
        <v>3.04</v>
      </c>
      <c r="J5" s="44">
        <v>6.04</v>
      </c>
      <c r="K5" s="44">
        <v>6.59</v>
      </c>
      <c r="L5" s="44">
        <v>4.1399999999999997</v>
      </c>
      <c r="M5" s="44">
        <v>0.45</v>
      </c>
      <c r="N5" s="44">
        <v>7.6</v>
      </c>
      <c r="O5" s="44">
        <v>6.51</v>
      </c>
      <c r="P5" s="44">
        <v>3.09</v>
      </c>
      <c r="Q5" s="44">
        <v>2.76</v>
      </c>
      <c r="R5" s="44">
        <v>0.81</v>
      </c>
      <c r="S5" s="44">
        <v>8.93</v>
      </c>
      <c r="T5" s="44">
        <v>1.3</v>
      </c>
      <c r="U5" s="44">
        <v>1.93</v>
      </c>
      <c r="V5" s="44">
        <v>4.0599999999999996</v>
      </c>
      <c r="W5" s="44">
        <v>2.7</v>
      </c>
      <c r="X5" s="7">
        <v>0</v>
      </c>
    </row>
    <row r="6" spans="1:28" ht="15.75" customHeight="1">
      <c r="A6" s="2" t="s">
        <v>111</v>
      </c>
      <c r="D6" s="44">
        <v>0.87</v>
      </c>
      <c r="E6" s="44">
        <v>0.68</v>
      </c>
      <c r="F6" s="45">
        <v>1.1100000000000001</v>
      </c>
      <c r="G6" s="44">
        <v>0.9</v>
      </c>
      <c r="H6" s="44">
        <v>0.53</v>
      </c>
      <c r="I6" s="44">
        <v>0.45</v>
      </c>
      <c r="J6" s="44">
        <v>1.48</v>
      </c>
      <c r="K6" s="44">
        <v>1.76</v>
      </c>
      <c r="L6" s="44">
        <v>0.69</v>
      </c>
      <c r="M6" s="44">
        <v>0.13</v>
      </c>
      <c r="N6" s="44">
        <v>0.59</v>
      </c>
      <c r="O6" s="44">
        <v>0.66</v>
      </c>
      <c r="P6" s="44">
        <v>3.77</v>
      </c>
      <c r="Q6" s="44">
        <v>1</v>
      </c>
      <c r="R6" s="44">
        <v>0.99</v>
      </c>
      <c r="S6" s="44">
        <v>1.75</v>
      </c>
      <c r="T6" s="44">
        <v>0.11</v>
      </c>
      <c r="U6" s="44">
        <v>0.43</v>
      </c>
      <c r="V6" s="44">
        <v>0.46</v>
      </c>
      <c r="W6" s="44">
        <v>1.1100000000000001</v>
      </c>
      <c r="X6" s="44">
        <v>0.38</v>
      </c>
    </row>
    <row r="7" spans="1:28" ht="15.75" customHeight="1">
      <c r="A7" s="2" t="s">
        <v>116</v>
      </c>
      <c r="D7" s="44">
        <v>4.49</v>
      </c>
      <c r="E7" s="44">
        <v>1.95</v>
      </c>
      <c r="F7" s="46">
        <v>1.35</v>
      </c>
      <c r="G7" s="44">
        <v>0.66</v>
      </c>
      <c r="H7" s="44">
        <v>2.2000000000000002</v>
      </c>
      <c r="I7" s="44">
        <v>0.78</v>
      </c>
      <c r="J7" s="44">
        <v>1.79</v>
      </c>
      <c r="K7" s="44">
        <v>0.96</v>
      </c>
      <c r="L7" s="44">
        <v>2.4500000000000002</v>
      </c>
      <c r="M7" s="44">
        <v>1</v>
      </c>
      <c r="N7" s="44">
        <v>3.35</v>
      </c>
      <c r="O7" s="44">
        <v>3.02</v>
      </c>
      <c r="P7" s="44">
        <v>10.81</v>
      </c>
      <c r="Q7" s="46">
        <v>0</v>
      </c>
      <c r="R7" s="44">
        <v>2.67</v>
      </c>
      <c r="S7" s="44">
        <v>8.67</v>
      </c>
      <c r="T7" s="44">
        <v>0.74</v>
      </c>
      <c r="U7" s="44">
        <v>2.75</v>
      </c>
      <c r="V7" s="44">
        <v>1.1599999999999999</v>
      </c>
      <c r="W7" s="44">
        <v>2.58</v>
      </c>
      <c r="X7" s="44">
        <v>1.69</v>
      </c>
    </row>
    <row r="8" spans="1:28" ht="15.75" customHeight="1">
      <c r="A8" s="2" t="s">
        <v>125</v>
      </c>
      <c r="D8" s="44">
        <v>12.98</v>
      </c>
      <c r="E8" s="44">
        <v>4.4000000000000004</v>
      </c>
      <c r="F8" s="45">
        <v>0.74</v>
      </c>
      <c r="G8" s="44">
        <v>1.99</v>
      </c>
      <c r="H8" s="44">
        <v>12.47</v>
      </c>
      <c r="I8" s="44">
        <v>0.52</v>
      </c>
      <c r="J8" s="44">
        <v>5.05</v>
      </c>
      <c r="K8" s="44">
        <v>3.88</v>
      </c>
      <c r="L8" s="44">
        <v>2.04</v>
      </c>
      <c r="M8" s="44">
        <v>2.06</v>
      </c>
      <c r="N8" s="44">
        <v>8.39</v>
      </c>
      <c r="O8" s="44">
        <v>7.56</v>
      </c>
      <c r="P8" s="44">
        <v>15.5</v>
      </c>
      <c r="Q8" s="44">
        <v>2.72</v>
      </c>
      <c r="R8" s="44">
        <v>2.1800000000000002</v>
      </c>
      <c r="S8" s="44">
        <v>14.06</v>
      </c>
      <c r="T8" s="44">
        <v>0.83</v>
      </c>
      <c r="U8" s="44">
        <v>2.4700000000000002</v>
      </c>
      <c r="V8" s="44">
        <v>2.13</v>
      </c>
      <c r="W8" s="44">
        <v>2.44</v>
      </c>
      <c r="X8" s="44">
        <v>0.53</v>
      </c>
    </row>
    <row r="9" spans="1:28" ht="15.75" customHeight="1">
      <c r="A9" s="2" t="s">
        <v>127</v>
      </c>
      <c r="D9" s="44">
        <v>20.55</v>
      </c>
      <c r="E9" s="44">
        <v>6.97</v>
      </c>
      <c r="F9" s="45">
        <v>3.41</v>
      </c>
      <c r="G9" s="44">
        <v>3.15</v>
      </c>
      <c r="H9" s="44">
        <v>17.399999999999999</v>
      </c>
      <c r="I9" s="44">
        <v>3.27</v>
      </c>
      <c r="J9" s="44">
        <v>7.99</v>
      </c>
      <c r="K9" s="44">
        <v>6.14</v>
      </c>
      <c r="L9" s="44">
        <v>3.85</v>
      </c>
      <c r="M9" s="44">
        <v>3.26</v>
      </c>
      <c r="N9" s="44">
        <v>12.81</v>
      </c>
      <c r="O9" s="44">
        <v>11.53</v>
      </c>
      <c r="P9" s="44">
        <v>5.05</v>
      </c>
      <c r="Q9" s="44">
        <v>4.0999999999999996</v>
      </c>
      <c r="R9" s="44">
        <v>3.43</v>
      </c>
      <c r="S9" s="44">
        <v>16.760000000000002</v>
      </c>
      <c r="T9" s="44">
        <v>2.0499999999999998</v>
      </c>
      <c r="U9" s="44">
        <v>3.94</v>
      </c>
      <c r="V9" s="44">
        <v>3.64</v>
      </c>
      <c r="W9" s="44">
        <v>3.85</v>
      </c>
      <c r="X9" s="44">
        <v>3.45</v>
      </c>
    </row>
    <row r="10" spans="1:28" ht="15.75" customHeight="1">
      <c r="A10" s="2" t="s">
        <v>129</v>
      </c>
      <c r="B10" s="22">
        <v>6.32</v>
      </c>
      <c r="D10" s="44">
        <v>6.32</v>
      </c>
      <c r="E10" s="7"/>
      <c r="F10" s="47" t="s">
        <v>132</v>
      </c>
      <c r="G10" s="48"/>
      <c r="H10" s="48"/>
      <c r="I10" s="4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8" ht="15.75" customHeight="1">
      <c r="A11" s="2" t="s">
        <v>49</v>
      </c>
      <c r="B11" s="22">
        <v>6.32</v>
      </c>
      <c r="D11" s="44">
        <v>6.32</v>
      </c>
      <c r="E11" s="7"/>
      <c r="F11" s="1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4" spans="1:28" ht="15.75" customHeight="1">
      <c r="A14" s="20" t="s">
        <v>1</v>
      </c>
      <c r="B14" s="2" t="s">
        <v>2</v>
      </c>
      <c r="C14" s="1" t="s">
        <v>3</v>
      </c>
      <c r="D14" s="1" t="s">
        <v>249</v>
      </c>
      <c r="G14" s="57"/>
      <c r="H14" s="58"/>
      <c r="I14" s="59"/>
    </row>
    <row r="15" spans="1:28" ht="15.75" customHeight="1">
      <c r="A15" s="1" t="s">
        <v>12</v>
      </c>
      <c r="B15" s="5">
        <f>B16</f>
        <v>100</v>
      </c>
      <c r="C15" s="1">
        <v>100</v>
      </c>
      <c r="D15" s="5">
        <f t="shared" ref="D15:D36" si="0">C15/$C$35</f>
        <v>1.9186492709132769E-2</v>
      </c>
      <c r="G15" s="57"/>
      <c r="H15" s="58"/>
      <c r="I15" s="59"/>
    </row>
    <row r="16" spans="1:28" ht="15.75" customHeight="1">
      <c r="A16" s="1" t="s">
        <v>17</v>
      </c>
      <c r="B16" s="1">
        <v>100</v>
      </c>
      <c r="C16" s="1">
        <v>100</v>
      </c>
      <c r="D16" s="5">
        <f t="shared" si="0"/>
        <v>1.9186492709132769E-2</v>
      </c>
      <c r="G16" s="57"/>
      <c r="H16" s="58"/>
      <c r="I16" s="59"/>
    </row>
    <row r="17" spans="1:9" ht="15.75" customHeight="1">
      <c r="A17" s="1" t="s">
        <v>105</v>
      </c>
      <c r="B17" s="5">
        <f>2*B29/2</f>
        <v>1841</v>
      </c>
      <c r="C17" s="5">
        <f>B25*4/2</f>
        <v>3682</v>
      </c>
      <c r="D17" s="5">
        <f t="shared" si="0"/>
        <v>0.70644666155026858</v>
      </c>
      <c r="G17" s="57"/>
      <c r="H17" s="58"/>
      <c r="I17" s="59"/>
    </row>
    <row r="18" spans="1:9" ht="15.75" customHeight="1">
      <c r="A18" s="1" t="s">
        <v>108</v>
      </c>
      <c r="B18" s="5">
        <f>2*B29/2</f>
        <v>1841</v>
      </c>
      <c r="C18" s="5">
        <f>B25*4/2</f>
        <v>3682</v>
      </c>
      <c r="D18" s="5">
        <f t="shared" si="0"/>
        <v>0.70644666155026858</v>
      </c>
      <c r="G18" s="57"/>
      <c r="H18" s="60"/>
      <c r="I18" s="59"/>
    </row>
    <row r="19" spans="1:9" ht="15.75" customHeight="1">
      <c r="A19" s="1" t="s">
        <v>111</v>
      </c>
      <c r="B19" s="5">
        <f>B29*4/2</f>
        <v>3682</v>
      </c>
      <c r="C19" s="5">
        <f>B25*6/2</f>
        <v>5523</v>
      </c>
      <c r="D19" s="5">
        <f t="shared" si="0"/>
        <v>1.0596699923254029</v>
      </c>
      <c r="E19">
        <f>D19*6.32</f>
        <v>6.6971143514965465</v>
      </c>
      <c r="G19" s="57"/>
      <c r="H19" s="58"/>
      <c r="I19" s="59"/>
    </row>
    <row r="20" spans="1:9" ht="15.75" customHeight="1">
      <c r="A20" s="1" t="s">
        <v>114</v>
      </c>
      <c r="B20" s="5">
        <f>B29*4/2</f>
        <v>3682</v>
      </c>
      <c r="C20" s="5">
        <f>B25*6/2</f>
        <v>5523</v>
      </c>
      <c r="D20" s="5">
        <f t="shared" si="0"/>
        <v>1.0596699923254029</v>
      </c>
      <c r="G20" s="57"/>
      <c r="H20" s="58"/>
      <c r="I20" s="59"/>
    </row>
    <row r="21" spans="1:9" ht="12.75">
      <c r="A21" s="1" t="s">
        <v>116</v>
      </c>
      <c r="D21" s="5">
        <f t="shared" si="0"/>
        <v>0</v>
      </c>
      <c r="G21" s="57"/>
      <c r="H21" s="58"/>
      <c r="I21" s="59"/>
    </row>
    <row r="22" spans="1:9" ht="12.75">
      <c r="A22" s="1" t="s">
        <v>117</v>
      </c>
      <c r="D22" s="5">
        <f t="shared" si="0"/>
        <v>0</v>
      </c>
      <c r="G22" s="57"/>
      <c r="H22" s="58"/>
      <c r="I22" s="59"/>
    </row>
    <row r="23" spans="1:9" ht="12.75">
      <c r="A23" s="1" t="s">
        <v>118</v>
      </c>
      <c r="D23" s="5">
        <f t="shared" si="0"/>
        <v>0</v>
      </c>
      <c r="G23" s="57"/>
      <c r="H23" s="60"/>
      <c r="I23" s="59"/>
    </row>
    <row r="24" spans="1:9" ht="12.75">
      <c r="A24" s="1" t="s">
        <v>119</v>
      </c>
      <c r="D24" s="5">
        <f t="shared" si="0"/>
        <v>0</v>
      </c>
      <c r="G24" s="57"/>
      <c r="H24" s="58"/>
      <c r="I24" s="59"/>
    </row>
    <row r="25" spans="1:9" ht="12.75">
      <c r="A25" s="1" t="s">
        <v>38</v>
      </c>
      <c r="B25" s="5">
        <f>B29/2*2</f>
        <v>1841</v>
      </c>
      <c r="C25" s="1">
        <v>1841</v>
      </c>
      <c r="D25" s="5">
        <f t="shared" si="0"/>
        <v>0.35322333077513429</v>
      </c>
      <c r="G25" s="57"/>
      <c r="H25" s="58"/>
      <c r="I25" s="59"/>
    </row>
    <row r="26" spans="1:9" ht="12.75">
      <c r="A26" s="1" t="s">
        <v>120</v>
      </c>
      <c r="B26" s="5">
        <f>B29/2*2</f>
        <v>1841</v>
      </c>
      <c r="C26" s="1">
        <v>1841</v>
      </c>
      <c r="D26" s="5">
        <f t="shared" si="0"/>
        <v>0.35322333077513429</v>
      </c>
      <c r="G26" s="57"/>
      <c r="H26" s="58"/>
      <c r="I26" s="59"/>
    </row>
    <row r="27" spans="1:9" ht="12.75">
      <c r="A27" s="1" t="s">
        <v>41</v>
      </c>
      <c r="B27" s="5">
        <f>B29/2*2</f>
        <v>1841</v>
      </c>
      <c r="C27" s="1">
        <v>1841</v>
      </c>
      <c r="D27" s="5">
        <f t="shared" si="0"/>
        <v>0.35322333077513429</v>
      </c>
      <c r="G27" s="57"/>
      <c r="H27" s="60"/>
      <c r="I27" s="59"/>
    </row>
    <row r="28" spans="1:9" ht="12.75">
      <c r="A28" s="1" t="s">
        <v>121</v>
      </c>
      <c r="B28" s="5">
        <f>B29/2*2</f>
        <v>1841</v>
      </c>
      <c r="C28" s="1">
        <v>1841</v>
      </c>
      <c r="D28" s="5">
        <f t="shared" si="0"/>
        <v>0.35322333077513429</v>
      </c>
      <c r="G28" s="57"/>
      <c r="H28" s="60"/>
      <c r="I28" s="59"/>
    </row>
    <row r="29" spans="1:9" ht="12.75">
      <c r="A29" s="1" t="s">
        <v>42</v>
      </c>
      <c r="B29" s="1">
        <v>1841</v>
      </c>
      <c r="C29" s="1">
        <v>1841</v>
      </c>
      <c r="D29" s="5">
        <f t="shared" si="0"/>
        <v>0.35322333077513429</v>
      </c>
      <c r="G29" s="57"/>
      <c r="H29" s="58"/>
      <c r="I29" s="59"/>
    </row>
    <row r="30" spans="1:9" ht="12.75">
      <c r="A30" s="1" t="s">
        <v>122</v>
      </c>
      <c r="D30" s="5">
        <f t="shared" si="0"/>
        <v>0</v>
      </c>
      <c r="G30" s="57"/>
      <c r="H30" s="58"/>
      <c r="I30" s="59"/>
    </row>
    <row r="31" spans="1:9" ht="12.75">
      <c r="A31" s="1" t="s">
        <v>123</v>
      </c>
      <c r="D31" s="5">
        <f t="shared" si="0"/>
        <v>0</v>
      </c>
      <c r="G31" s="57"/>
      <c r="H31" s="58"/>
      <c r="I31" s="59"/>
    </row>
    <row r="32" spans="1:9" ht="12.75">
      <c r="A32" s="1" t="s">
        <v>124</v>
      </c>
      <c r="D32" s="5">
        <f t="shared" si="0"/>
        <v>0</v>
      </c>
      <c r="G32" s="57"/>
      <c r="H32" s="58"/>
      <c r="I32" s="59"/>
    </row>
    <row r="33" spans="1:24" ht="12.75">
      <c r="A33" s="1" t="s">
        <v>125</v>
      </c>
      <c r="B33" s="1">
        <v>5212</v>
      </c>
      <c r="C33" s="1">
        <v>5212</v>
      </c>
      <c r="D33" s="5">
        <f t="shared" si="0"/>
        <v>1</v>
      </c>
      <c r="G33" s="57"/>
      <c r="H33" s="58"/>
      <c r="I33" s="59"/>
    </row>
    <row r="34" spans="1:24" ht="12.75">
      <c r="A34" s="1" t="s">
        <v>127</v>
      </c>
      <c r="B34" s="5">
        <f>B18</f>
        <v>1841</v>
      </c>
      <c r="C34" s="5">
        <f>C17</f>
        <v>3682</v>
      </c>
      <c r="D34" s="5">
        <f t="shared" si="0"/>
        <v>0.70644666155026858</v>
      </c>
    </row>
    <row r="35" spans="1:24" ht="12.75">
      <c r="A35" s="1" t="s">
        <v>129</v>
      </c>
      <c r="B35" s="1">
        <v>5212</v>
      </c>
      <c r="C35" s="1">
        <v>5212</v>
      </c>
      <c r="D35" s="5">
        <f t="shared" si="0"/>
        <v>1</v>
      </c>
    </row>
    <row r="36" spans="1:24" ht="12.75">
      <c r="A36" s="1" t="s">
        <v>49</v>
      </c>
      <c r="B36" s="1">
        <v>5212</v>
      </c>
      <c r="C36" s="1">
        <v>5212</v>
      </c>
      <c r="D36" s="5">
        <f t="shared" si="0"/>
        <v>1</v>
      </c>
    </row>
    <row r="37" spans="1:24" ht="15.75" customHeight="1" thickBot="1"/>
    <row r="38" spans="1:24" ht="15.75" customHeight="1" thickTop="1" thickBot="1">
      <c r="A38" s="49" t="s">
        <v>250</v>
      </c>
      <c r="B38" s="50" t="s">
        <v>251</v>
      </c>
      <c r="C38" s="51">
        <v>1</v>
      </c>
      <c r="D38" s="62" t="s">
        <v>62</v>
      </c>
      <c r="E38" s="62" t="s">
        <v>15</v>
      </c>
      <c r="F38" s="62" t="s">
        <v>63</v>
      </c>
      <c r="G38" s="62" t="s">
        <v>64</v>
      </c>
      <c r="H38" s="62" t="s">
        <v>19</v>
      </c>
      <c r="I38" s="62" t="s">
        <v>65</v>
      </c>
      <c r="J38" s="62" t="s">
        <v>66</v>
      </c>
      <c r="K38" s="62" t="s">
        <v>24</v>
      </c>
      <c r="L38" s="62" t="s">
        <v>67</v>
      </c>
      <c r="M38" s="62" t="s">
        <v>68</v>
      </c>
      <c r="N38" s="62" t="s">
        <v>69</v>
      </c>
      <c r="O38" s="62" t="s">
        <v>70</v>
      </c>
      <c r="P38" s="62" t="s">
        <v>71</v>
      </c>
      <c r="Q38" s="62" t="s">
        <v>72</v>
      </c>
      <c r="R38" s="62" t="s">
        <v>73</v>
      </c>
      <c r="S38" s="62" t="s">
        <v>28</v>
      </c>
      <c r="T38" s="62" t="s">
        <v>74</v>
      </c>
      <c r="U38" s="62" t="s">
        <v>75</v>
      </c>
      <c r="V38" s="62" t="s">
        <v>76</v>
      </c>
      <c r="W38" s="62" t="s">
        <v>77</v>
      </c>
      <c r="X38" s="62" t="s">
        <v>32</v>
      </c>
    </row>
    <row r="39" spans="1:24" ht="15.75" customHeight="1" thickTop="1" thickBot="1">
      <c r="A39" s="49" t="s">
        <v>252</v>
      </c>
      <c r="B39" s="50" t="s">
        <v>253</v>
      </c>
      <c r="C39" s="51">
        <v>0.7</v>
      </c>
      <c r="D39" s="62" t="s">
        <v>78</v>
      </c>
      <c r="E39" s="62" t="s">
        <v>79</v>
      </c>
      <c r="F39" s="62" t="s">
        <v>80</v>
      </c>
      <c r="G39" s="62" t="s">
        <v>81</v>
      </c>
      <c r="H39" s="62" t="s">
        <v>82</v>
      </c>
      <c r="I39" s="62" t="s">
        <v>83</v>
      </c>
      <c r="J39" s="62" t="s">
        <v>84</v>
      </c>
      <c r="K39" s="62" t="s">
        <v>85</v>
      </c>
      <c r="L39" s="62" t="s">
        <v>86</v>
      </c>
      <c r="M39" s="62" t="s">
        <v>87</v>
      </c>
      <c r="N39" s="62" t="s">
        <v>88</v>
      </c>
      <c r="O39" s="62" t="s">
        <v>89</v>
      </c>
      <c r="P39" s="62" t="s">
        <v>90</v>
      </c>
      <c r="Q39" s="62" t="s">
        <v>91</v>
      </c>
      <c r="R39" s="62" t="s">
        <v>92</v>
      </c>
      <c r="S39" s="62" t="s">
        <v>93</v>
      </c>
      <c r="T39" s="62" t="s">
        <v>94</v>
      </c>
      <c r="U39" s="62" t="s">
        <v>95</v>
      </c>
      <c r="V39" s="62" t="s">
        <v>96</v>
      </c>
      <c r="W39" s="62" t="s">
        <v>97</v>
      </c>
      <c r="X39" s="61" t="s">
        <v>98</v>
      </c>
    </row>
    <row r="40" spans="1:24" ht="15.75" customHeight="1" thickTop="1" thickBot="1">
      <c r="A40" s="49" t="s">
        <v>254</v>
      </c>
      <c r="B40" s="50" t="s">
        <v>255</v>
      </c>
      <c r="C40" s="51">
        <v>0.86</v>
      </c>
    </row>
    <row r="41" spans="1:24" ht="15.75" customHeight="1" thickTop="1" thickBot="1">
      <c r="A41" s="49" t="s">
        <v>256</v>
      </c>
      <c r="B41" s="52" t="s">
        <v>257</v>
      </c>
      <c r="C41" s="51">
        <v>0.01</v>
      </c>
    </row>
    <row r="42" spans="1:24" ht="15.75" customHeight="1" thickTop="1" thickBot="1">
      <c r="A42" s="49" t="s">
        <v>258</v>
      </c>
      <c r="B42" s="50" t="s">
        <v>259</v>
      </c>
      <c r="C42" s="51">
        <v>0.72</v>
      </c>
    </row>
    <row r="43" spans="1:24" ht="15.75" customHeight="1" thickTop="1" thickBot="1">
      <c r="A43" s="49" t="s">
        <v>260</v>
      </c>
      <c r="B43" s="50" t="s">
        <v>261</v>
      </c>
      <c r="C43" s="51">
        <v>0.24</v>
      </c>
    </row>
    <row r="44" spans="1:24" ht="15.75" customHeight="1" thickTop="1" thickBot="1">
      <c r="A44" s="49" t="s">
        <v>262</v>
      </c>
      <c r="B44" s="50" t="s">
        <v>263</v>
      </c>
      <c r="C44" s="51">
        <v>0.47</v>
      </c>
    </row>
    <row r="45" spans="1:24" ht="15.75" customHeight="1" thickTop="1" thickBot="1">
      <c r="A45" s="49" t="s">
        <v>264</v>
      </c>
      <c r="B45" s="50" t="s">
        <v>265</v>
      </c>
      <c r="C45" s="51">
        <v>0.36</v>
      </c>
    </row>
    <row r="46" spans="1:24" ht="15.75" customHeight="1" thickTop="1" thickBot="1">
      <c r="A46" s="49" t="s">
        <v>266</v>
      </c>
      <c r="B46" s="52" t="s">
        <v>267</v>
      </c>
      <c r="C46" s="51">
        <v>0.51</v>
      </c>
    </row>
    <row r="47" spans="1:24" ht="15.75" customHeight="1" thickTop="1" thickBot="1">
      <c r="A47" s="49" t="s">
        <v>268</v>
      </c>
      <c r="B47" s="50" t="s">
        <v>269</v>
      </c>
      <c r="C47" s="51">
        <v>0.04</v>
      </c>
    </row>
    <row r="48" spans="1:24" ht="15.75" customHeight="1" thickTop="1" thickBot="1">
      <c r="A48" s="49" t="s">
        <v>270</v>
      </c>
      <c r="B48" s="50" t="s">
        <v>271</v>
      </c>
      <c r="C48" s="51">
        <v>0.33</v>
      </c>
    </row>
    <row r="49" spans="1:3" ht="15.75" customHeight="1" thickTop="1" thickBot="1">
      <c r="A49" s="49" t="s">
        <v>272</v>
      </c>
      <c r="B49" s="50" t="s">
        <v>273</v>
      </c>
      <c r="C49" s="51">
        <v>0.57999999999999996</v>
      </c>
    </row>
    <row r="50" spans="1:3" ht="15.75" customHeight="1" thickTop="1" thickBot="1">
      <c r="A50" s="49" t="s">
        <v>274</v>
      </c>
      <c r="B50" s="52" t="s">
        <v>257</v>
      </c>
      <c r="C50" s="51">
        <v>0</v>
      </c>
    </row>
    <row r="51" spans="1:3" ht="15.75" customHeight="1" thickTop="1" thickBot="1">
      <c r="A51" s="49" t="s">
        <v>275</v>
      </c>
      <c r="B51" s="52" t="s">
        <v>276</v>
      </c>
      <c r="C51" s="51">
        <v>0.01</v>
      </c>
    </row>
    <row r="52" spans="1:3" ht="15.75" customHeight="1" thickTop="1" thickBot="1">
      <c r="A52" s="49" t="s">
        <v>277</v>
      </c>
      <c r="B52" s="50" t="s">
        <v>278</v>
      </c>
      <c r="C52" s="51">
        <v>0.1</v>
      </c>
    </row>
    <row r="53" spans="1:3" ht="15.75" customHeight="1" thickTop="1" thickBot="1">
      <c r="A53" s="49" t="s">
        <v>279</v>
      </c>
      <c r="B53" s="50" t="s">
        <v>280</v>
      </c>
      <c r="C53" s="51">
        <v>0.15</v>
      </c>
    </row>
    <row r="54" spans="1:3" ht="15.75" customHeight="1" thickTop="1" thickBot="1">
      <c r="A54" s="49" t="s">
        <v>281</v>
      </c>
      <c r="B54" s="50" t="s">
        <v>282</v>
      </c>
      <c r="C54" s="51">
        <v>0.16</v>
      </c>
    </row>
    <row r="55" spans="1:3" ht="15.75" customHeight="1" thickTop="1" thickBot="1">
      <c r="A55" s="49" t="s">
        <v>283</v>
      </c>
      <c r="B55" s="50" t="s">
        <v>284</v>
      </c>
      <c r="C55" s="51">
        <v>0.06</v>
      </c>
    </row>
    <row r="56" spans="1:3" ht="15.75" customHeight="1" thickTop="1" thickBot="1">
      <c r="A56" s="49" t="s">
        <v>285</v>
      </c>
      <c r="B56" s="50" t="s">
        <v>286</v>
      </c>
      <c r="C56" s="51">
        <v>0.56000000000000005</v>
      </c>
    </row>
    <row r="57" spans="1:3" ht="15.75" customHeight="1" thickTop="1"/>
  </sheetData>
  <hyperlinks>
    <hyperlink ref="A38" r:id="rId1" xr:uid="{5F9D4E37-EC25-4203-8E13-01540F9A5E55}"/>
    <hyperlink ref="A39" r:id="rId2" xr:uid="{BB17A92B-8833-434B-BD74-2E0BB2696687}"/>
    <hyperlink ref="A40" r:id="rId3" xr:uid="{CC482D16-FEB2-4126-8206-34219ACE6A07}"/>
    <hyperlink ref="A41" r:id="rId4" xr:uid="{64D3D97E-DED8-476C-BF7A-5C5CA1573B04}"/>
    <hyperlink ref="A42" r:id="rId5" xr:uid="{9D7DC509-F7E8-460D-BC31-D8A2B5450052}"/>
    <hyperlink ref="A43" r:id="rId6" xr:uid="{F56176D9-FE3F-499D-BFA8-39A884205E48}"/>
    <hyperlink ref="A44" r:id="rId7" xr:uid="{F5CE3726-B78C-484C-94F0-004C8420D2B2}"/>
    <hyperlink ref="A45" r:id="rId8" xr:uid="{2A5D6655-1FA9-4FDF-A9CE-1F595003DE80}"/>
    <hyperlink ref="A46" r:id="rId9" xr:uid="{B2788E6E-712F-4FE3-9CBC-9D8CB051FC96}"/>
    <hyperlink ref="A47" r:id="rId10" xr:uid="{8B287E4B-9F14-4F4B-811F-CD970E97E741}"/>
    <hyperlink ref="A48" r:id="rId11" xr:uid="{EC94BFA5-3D6A-4082-A1DB-7C16CB8BD8BE}"/>
    <hyperlink ref="A49" r:id="rId12" xr:uid="{944BD77C-B379-4BA3-AD47-E50B800AFC6D}"/>
    <hyperlink ref="A50" r:id="rId13" xr:uid="{FC1CD721-7497-45D1-BA57-CB8B4F4A5754}"/>
    <hyperlink ref="A51" r:id="rId14" xr:uid="{58C00848-1F82-4033-968F-BEE77CCEE611}"/>
    <hyperlink ref="A52" r:id="rId15" xr:uid="{36065130-FA40-4D8A-853D-EE5CF27A443B}"/>
    <hyperlink ref="A53" r:id="rId16" xr:uid="{51BC6F7D-B580-45CC-8FB4-1ACD3EBA1594}"/>
    <hyperlink ref="A54" r:id="rId17" xr:uid="{EB383226-8098-4967-9053-CA1BBBCDE120}"/>
    <hyperlink ref="A55" r:id="rId18" xr:uid="{F8EF7AF1-9FEE-44C6-8519-A2A22E0DED84}"/>
    <hyperlink ref="A56" r:id="rId19" xr:uid="{473B8A97-8ABF-4E72-B402-900A98C0EF79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PartCount</vt:lpstr>
      <vt:lpstr>DeNovoDesign</vt:lpstr>
      <vt:lpstr>Sheet1</vt:lpstr>
      <vt:lpstr>pduOperonSeq</vt:lpstr>
      <vt:lpstr>RBS 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Haws</dc:creator>
  <cp:lastModifiedBy>Colin Haws</cp:lastModifiedBy>
  <dcterms:created xsi:type="dcterms:W3CDTF">2020-07-16T19:31:14Z</dcterms:created>
  <dcterms:modified xsi:type="dcterms:W3CDTF">2020-07-21T20:58:25Z</dcterms:modified>
</cp:coreProperties>
</file>