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anderbilt\CLASS\Module 1 Excel\Module_1_Challenge_Files\"/>
    </mc:Choice>
  </mc:AlternateContent>
  <xr:revisionPtr revIDLastSave="0" documentId="8_{267814F0-950B-4281-A5E3-9AC37C1B2E6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Crowdfunding" sheetId="1" r:id="rId1"/>
    <sheet name="Category Stats" sheetId="3" r:id="rId2"/>
    <sheet name="Subcategory Stats" sheetId="4" r:id="rId3"/>
    <sheet name="Outcomes Based on Launch Date" sheetId="5" r:id="rId4"/>
    <sheet name="Crowdfunding Goal Analysis" sheetId="6" r:id="rId5"/>
    <sheet name="Statistical Analysis" sheetId="11" r:id="rId6"/>
  </sheets>
  <calcPr calcId="191029"/>
  <pivotCaches>
    <pivotCache cacheId="0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C7" i="11" a="1"/>
  <c r="B7" i="11" a="1"/>
  <c r="C6" i="11" a="1"/>
  <c r="C7" i="11" l="1"/>
  <c r="B7" i="11"/>
  <c r="C6" i="11"/>
  <c r="C4" i="11" a="1"/>
  <c r="C4" i="11"/>
  <c r="B2" i="11"/>
  <c r="C2" i="11"/>
  <c r="D2" i="6"/>
  <c r="C2" i="6"/>
  <c r="D3" i="6"/>
  <c r="D4" i="6"/>
  <c r="D5" i="6"/>
  <c r="D6" i="6"/>
  <c r="D7" i="6"/>
  <c r="D8" i="6"/>
  <c r="D9" i="6"/>
  <c r="D10" i="6"/>
  <c r="D11" i="6"/>
  <c r="C11" i="6"/>
  <c r="D12" i="6"/>
  <c r="C12" i="6"/>
  <c r="D13" i="6"/>
  <c r="C13" i="6"/>
  <c r="B13" i="6"/>
  <c r="E13" i="6" s="1"/>
  <c r="B12" i="6"/>
  <c r="B11" i="6"/>
  <c r="C10" i="6"/>
  <c r="B10" i="6"/>
  <c r="C9" i="6"/>
  <c r="B9" i="6"/>
  <c r="C8" i="6"/>
  <c r="B8" i="6"/>
  <c r="E8" i="6" s="1"/>
  <c r="C7" i="6"/>
  <c r="B7" i="6"/>
  <c r="E7" i="6" s="1"/>
  <c r="C6" i="6"/>
  <c r="B6" i="6"/>
  <c r="C5" i="6"/>
  <c r="B5" i="6"/>
  <c r="C4" i="6"/>
  <c r="B4" i="6"/>
  <c r="C3" i="6"/>
  <c r="B3" i="6"/>
  <c r="B2" i="6"/>
  <c r="T2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2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B6" i="11" a="1"/>
  <c r="B5" i="11" a="1"/>
  <c r="C5" i="11" a="1"/>
  <c r="B3" i="11" a="1"/>
  <c r="B4" i="11" a="1"/>
  <c r="C3" i="11" a="1"/>
  <c r="B6" i="11" l="1"/>
  <c r="B5" i="11"/>
  <c r="C5" i="11"/>
  <c r="B3" i="11"/>
  <c r="B4" i="11"/>
  <c r="C3" i="11"/>
  <c r="E5" i="6"/>
  <c r="C14" i="6"/>
  <c r="E4" i="6"/>
  <c r="D14" i="6"/>
  <c r="E6" i="6"/>
  <c r="F6" i="6" s="1"/>
  <c r="E9" i="6"/>
  <c r="G9" i="6" s="1"/>
  <c r="B14" i="6"/>
  <c r="E3" i="6"/>
  <c r="H3" i="6" s="1"/>
  <c r="G4" i="6"/>
  <c r="G13" i="6"/>
  <c r="H13" i="6"/>
  <c r="G6" i="6"/>
  <c r="G7" i="6"/>
  <c r="H9" i="6"/>
  <c r="G8" i="6"/>
  <c r="H8" i="6"/>
  <c r="H7" i="6"/>
  <c r="G5" i="6"/>
  <c r="H5" i="6"/>
  <c r="H4" i="6"/>
  <c r="G2" i="6"/>
  <c r="H2" i="6"/>
  <c r="E12" i="6"/>
  <c r="G12" i="6" s="1"/>
  <c r="F9" i="6"/>
  <c r="E11" i="6"/>
  <c r="H11" i="6" s="1"/>
  <c r="F8" i="6"/>
  <c r="E10" i="6"/>
  <c r="G10" i="6" s="1"/>
  <c r="F7" i="6"/>
  <c r="F5" i="6"/>
  <c r="F4" i="6"/>
  <c r="E2" i="6"/>
  <c r="F2" i="6"/>
  <c r="F13" i="6"/>
  <c r="H6" i="6" l="1"/>
  <c r="G3" i="6"/>
  <c r="F3" i="6"/>
  <c r="E14" i="6"/>
  <c r="F12" i="6"/>
  <c r="F11" i="6"/>
  <c r="H10" i="6"/>
  <c r="G11" i="6"/>
  <c r="H12" i="6"/>
  <c r="F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<sst xmlns="http://schemas.openxmlformats.org/spreadsheetml/2006/main" count="8132" uniqueCount="2107">
  <si>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</si>
  <si>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</si>
  <si>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</si>
  <si>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</si>
  <si>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</si>
  <si>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</si>
  <si>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</si>
  <si>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</si>
  <si>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</si>
  <si>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</si>
  <si>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</si>
  <si>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</si>
  <si>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</si>
  <si>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</si>
  <si>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</si>
  <si>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</si>
  <si>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</si>
  <si>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</si>
  <si>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</si>
  <si>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</si>
  <si>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</si>
  <si>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</si>
  <si>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</si>
  <si>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</si>
  <si>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</si>
  <si>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</si>
  <si>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</si>
  <si>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</si>
  <si>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</si>
  <si>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</si>
  <si>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</si>
  <si>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</si>
  <si>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</si>
  <si>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</si>
  <si>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</si>
  <si>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</si>
  <si>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</si>
  <si>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</si>
  <si>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</si>
  <si>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</si>
  <si>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</si>
  <si>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</si>
  <si>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</si>
  <si>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</si>
  <si>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</si>
  <si>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</si>
  <si>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</si>
  <si>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</si>
  <si>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</si>
  <si>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</si>
  <si>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</si>
  <si>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</si>
  <si>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</si>
  <si>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</si>
  <si>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</si>
  <si>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</si>
  <si>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</si>
  <si>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</si>
  <si>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</si>
  <si>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</si>
  <si>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</si>
  <si>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</si>
  <si>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</si>
  <si>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</si>
  <si>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</si>
  <si>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</si>
  <si>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</si>
  <si>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</si>
  <si>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</si>
  <si>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</si>
  <si>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</si>
  <si>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</si>
  <si>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</si>
  <si>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</si>
  <si>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</si>
  <si>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</si>
  <si>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</si>
  <si>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</si>
  <si>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</si>
  <si>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</si>
  <si>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</si>
  <si>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</si>
  <si>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</si>
  <si>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</si>
  <si>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</si>
  <si>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</si>
  <si>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</si>
  <si>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</si>
  <si>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</si>
  <si>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</si>
  <si>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</si>
  <si>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</si>
  <si>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</si>
  <si>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</si>
  <si>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</si>
  <si>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</si>
  <si>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</si>
  <si>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</si>
  <si>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</si>
  <si>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</si>
  <si>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</si>
  <si>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</si>
  <si>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</si>
  <si>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</si>
  <si>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</si>
  <si>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</si>
  <si>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</si>
  <si>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</si>
  <si>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</si>
  <si>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</si>
  <si>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</si>
  <si>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</si>
  <si>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</si>
  <si>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</si>
  <si>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</si>
  <si>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</si>
  <si>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</si>
  <si>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</si>
  <si>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</si>
  <si>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</si>
  <si>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</si>
  <si>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</si>
  <si>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</si>
  <si>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</si>
  <si>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</si>
  <si>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</si>
  <si>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</si>
  <si>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</si>
  <si>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</si>
  <si>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</si>
  <si>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</si>
  <si>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</si>
  <si>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</si>
  <si>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</si>
  <si>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</si>
  <si>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</si>
  <si>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</si>
  <si>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</si>
  <si>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</si>
  <si>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</si>
  <si>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</si>
  <si>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</si>
  <si>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</si>
  <si>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</si>
  <si>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</si>
  <si>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</si>
  <si>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</si>
  <si>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</si>
  <si>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</si>
  <si>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</si>
  <si>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</si>
  <si>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</si>
  <si>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</si>
  <si>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</si>
  <si>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</si>
  <si>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</si>
  <si>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</si>
  <si>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</si>
  <si>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</si>
  <si>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</si>
  <si>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</si>
  <si>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</si>
  <si>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</si>
  <si>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</si>
  <si>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</si>
  <si>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</si>
  <si>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</si>
  <si>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</si>
  <si>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</si>
  <si>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</si>
  <si>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</si>
  <si>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</si>
  <si>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</si>
  <si>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</si>
  <si>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</si>
  <si>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</si>
  <si>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</si>
  <si>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</si>
  <si>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</si>
  <si>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</si>
  <si>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</si>
  <si>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</si>
  <si>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</si>
  <si>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</si>
  <si>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</si>
  <si>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</si>
  <si>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</si>
  <si>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</si>
  <si>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</si>
  <si>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</si>
  <si>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</si>
  <si>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</si>
  <si>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</si>
  <si>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</si>
  <si>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</si>
  <si>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</si>
  <si>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</si>
  <si>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</si>
  <si>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</si>
  <si>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</si>
  <si>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</si>
  <si>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</si>
  <si>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</si>
  <si>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</si>
  <si>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</si>
  <si>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</si>
  <si>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</si>
  <si>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</si>
  <si>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</si>
  <si>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</si>
  <si>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</si>
  <si>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</si>
  <si>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</si>
  <si>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</si>
  <si>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</si>
  <si>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</si>
  <si>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</si>
  <si>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</si>
  <si>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</si>
  <si>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</si>
  <si>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</si>
  <si>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</si>
  <si>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</si>
  <si>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</si>
  <si>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</si>
  <si>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</si>
  <si>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</si>
  <si>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</si>
  <si>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</si>
  <si>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</si>
  <si>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</si>
  <si>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</si>
  <si>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</si>
  <si>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</si>
  <si>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</si>
  <si>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</si>
  <si>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</si>
  <si>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</si>
  <si>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</si>
  <si>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</si>
  <si>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</si>
  <si>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</si>
  <si>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</si>
  <si>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</si>
  <si>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</si>
  <si>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</si>
  <si>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</si>
  <si>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</si>
  <si>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</si>
  <si>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</si>
  <si>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</si>
  <si>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</si>
  <si>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</si>
  <si>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</si>
  <si>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</si>
  <si>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</si>
  <si>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</si>
  <si>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</si>
  <si>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</si>
  <si>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</si>
  <si>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</si>
  <si>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</si>
  <si>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</si>
  <si>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</si>
  <si>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</si>
  <si>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</si>
  <si>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</si>
  <si>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</si>
  <si>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</si>
  <si>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</si>
  <si>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</si>
  <si>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</si>
  <si>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</si>
  <si>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</si>
  <si>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</si>
  <si>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</si>
  <si>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</si>
  <si>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</si>
  <si>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</si>
  <si>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</si>
  <si>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</si>
  <si>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</si>
  <si>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</si>
  <si>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</si>
  <si>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</si>
  <si>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</si>
  <si>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</si>
  <si>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</si>
  <si>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</si>
  <si>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</si>
  <si>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</si>
  <si>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</si>
  <si>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</si>
  <si>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</si>
  <si>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</si>
  <si>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</si>
  <si>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</si>
  <si>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</si>
  <si>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</si>
  <si>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</si>
  <si>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</si>
  <si>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</si>
  <si>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</si>
  <si>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</si>
  <si>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</si>
  <si>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</si>
  <si>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</si>
  <si>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</si>
  <si>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</si>
  <si>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</si>
  <si>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</si>
  <si>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</si>
  <si>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</si>
  <si>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</si>
  <si>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</si>
  <si>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</si>
  <si>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</si>
  <si>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</si>
  <si>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</si>
  <si>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</si>
  <si>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</si>
  <si>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</si>
  <si>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</si>
  <si>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</si>
  <si>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</si>
  <si>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</si>
  <si>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</si>
  <si>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</si>
  <si>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</si>
  <si>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</si>
  <si>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</si>
  <si>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</si>
  <si>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</si>
  <si>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</si>
  <si>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</si>
  <si>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</si>
  <si>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</si>
  <si>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</si>
  <si>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</si>
  <si>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</si>
  <si>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</si>
  <si>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</si>
  <si>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</si>
  <si>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</si>
  <si>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</si>
  <si>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</si>
  <si>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</si>
  <si>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</si>
  <si>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</si>
  <si>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</si>
  <si>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</si>
  <si>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</si>
  <si>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</si>
  <si>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</si>
  <si>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</si>
  <si>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</si>
  <si>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</si>
  <si>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</si>
  <si>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</si>
  <si>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</si>
  <si>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</si>
  <si>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</si>
  <si>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</si>
  <si>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</si>
  <si>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</si>
  <si>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</si>
  <si>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</si>
  <si>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</si>
  <si>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</si>
  <si>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</si>
  <si>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</si>
  <si>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</si>
  <si>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</si>
  <si>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</si>
  <si>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</si>
  <si>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</si>
  <si>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</si>
  <si>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</si>
  <si>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</si>
  <si>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</si>
  <si>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</si>
  <si>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</si>
  <si>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</si>
  <si>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</si>
  <si>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</si>
  <si>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</si>
  <si>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</si>
  <si>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</si>
  <si>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</si>
  <si>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</si>
  <si>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</si>
  <si>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</si>
  <si>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</si>
  <si>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</si>
  <si>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</si>
  <si>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</si>
  <si>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</si>
  <si>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</si>
  <si>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</si>
  <si>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</si>
  <si>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</si>
  <si>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</si>
  <si>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</si>
  <si>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</si>
  <si>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</si>
  <si>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</si>
  <si>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</si>
  <si>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</si>
  <si>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</si>
  <si>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</si>
  <si>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</si>
  <si>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</si>
  <si>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</si>
  <si>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</si>
  <si>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</si>
  <si>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</si>
  <si>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</si>
  <si>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</si>
  <si>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</si>
  <si>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</si>
  <si>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</si>
  <si>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</si>
  <si>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</si>
  <si>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</si>
  <si>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</si>
  <si>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</si>
  <si>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</si>
  <si>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</si>
  <si>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</si>
  <si>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</si>
  <si>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</si>
  <si>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</si>
  <si>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</si>
  <si>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</si>
  <si>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</si>
  <si>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</si>
  <si>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</si>
  <si>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</si>
  <si>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</si>
  <si>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</si>
  <si>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</si>
  <si>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</si>
  <si>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</si>
  <si>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</si>
  <si>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</si>
  <si>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</si>
  <si>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</si>
  <si>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</si>
  <si>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</si>
  <si>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</si>
  <si>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</si>
  <si>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</si>
  <si>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</si>
  <si>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</si>
  <si>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</si>
  <si>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</si>
  <si>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</si>
  <si>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</si>
  <si>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</si>
  <si>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</si>
  <si>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</si>
  <si>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</si>
  <si>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</si>
  <si>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</si>
  <si>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</si>
  <si>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</si>
  <si>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</si>
  <si>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</si>
  <si>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</si>
  <si>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</si>
  <si>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</si>
  <si>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</si>
  <si>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</si>
  <si>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</si>
  <si>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</si>
  <si>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</si>
  <si>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</si>
  <si>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</si>
  <si>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</si>
  <si>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</si>
  <si>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</si>
  <si>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</si>
  <si>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</si>
  <si>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</si>
  <si>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</si>
  <si>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</si>
  <si>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</si>
  <si>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</si>
  <si>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</si>
  <si>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</si>
  <si>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</si>
  <si>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</si>
  <si>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</si>
  <si>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</si>
  <si>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</si>
  <si>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</si>
  <si>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</si>
  <si>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</si>
  <si>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</si>
  <si>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</si>
  <si>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</si>
  <si>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</si>
  <si>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</si>
  <si>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</si>
  <si>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</si>
  <si>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</si>
  <si>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</si>
  <si>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</si>
  <si>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</si>
  <si>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</si>
  <si>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</si>
  <si>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</si>
  <si>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</si>
  <si>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</si>
  <si>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</si>
  <si>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</si>
  <si>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</si>
  <si>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</si>
  <si>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</si>
  <si>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</si>
  <si>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</si>
  <si>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</si>
  <si>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</si>
  <si>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</si>
  <si>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</si>
  <si>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</si>
  <si>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</si>
  <si>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</si>
  <si>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</si>
  <si>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</si>
  <si>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</si>
  <si>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</si>
  <si>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</si>
  <si>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</si>
  <si>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</si>
  <si>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</si>
  <si>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</si>
  <si>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</si>
  <si>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</si>
  <si>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</si>
  <si>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</si>
  <si>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</si>
  <si>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</si>
  <si>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</si>
  <si>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</si>
  <si>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</si>
  <si>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</si>
  <si>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</si>
  <si>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</si>
  <si>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</si>
  <si>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</si>
  <si>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</si>
  <si>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</si>
  <si>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</si>
  <si>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</si>
  <si>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</si>
  <si>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</si>
  <si>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</si>
  <si>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</si>
  <si>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</si>
  <si>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</si>
  <si>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</si>
  <si>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</si>
  <si>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</si>
  <si>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</si>
  <si>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</si>
  <si>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</si>
  <si>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</si>
  <si>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</si>
  <si>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</si>
  <si>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</si>
  <si>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</si>
  <si>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</si>
  <si>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</si>
  <si>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</si>
  <si>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</si>
  <si>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</si>
  <si>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</si>
  <si>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</si>
  <si>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</si>
  <si>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</si>
  <si>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</si>
  <si>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</si>
  <si>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</si>
  <si>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</si>
  <si>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</si>
  <si>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</si>
  <si>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</si>
  <si>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</si>
  <si>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</si>
  <si>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</si>
  <si>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</si>
  <si>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</si>
  <si>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</si>
  <si>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</si>
  <si>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</si>
  <si>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</si>
  <si>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</si>
  <si>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</si>
  <si>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</si>
  <si>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</si>
  <si>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</si>
  <si>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</si>
  <si>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</si>
  <si>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</si>
  <si>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</si>
  <si>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</si>
  <si>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</si>
  <si>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</si>
  <si>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</si>
  <si>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</si>
  <si>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</si>
  <si>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</si>
  <si>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</si>
  <si>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</si>
  <si>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</si>
  <si>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</si>
  <si>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</si>
  <si>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</si>
  <si>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</si>
  <si>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</si>
  <si>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</si>
  <si>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</si>
  <si>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</si>
  <si>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</si>
  <si>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</si>
  <si>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</si>
  <si>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</si>
  <si>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</si>
  <si>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</si>
  <si>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</si>
  <si>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</si>
  <si>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</si>
  <si>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</si>
  <si>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</si>
  <si>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</si>
  <si>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</si>
  <si>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</si>
  <si>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</si>
  <si>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</si>
  <si>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</si>
  <si>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</si>
  <si>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</si>
  <si>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</si>
  <si>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</si>
  <si>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</si>
  <si>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</si>
  <si>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</si>
  <si>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</si>
  <si>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</si>
  <si>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</si>
  <si>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</si>
  <si>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</si>
  <si>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</si>
  <si>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</si>
  <si>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</si>
  <si>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</si>
  <si>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</si>
  <si>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</si>
  <si>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</si>
  <si>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</si>
  <si>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</si>
  <si>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</si>
  <si>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</si>
  <si>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</si>
  <si>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</si>
  <si>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</si>
  <si>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</si>
  <si>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</si>
  <si>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</si>
  <si>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</si>
  <si>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</si>
  <si>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</si>
  <si>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</si>
  <si>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</si>
  <si>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</si>
  <si>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</si>
  <si>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</si>
  <si>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</si>
  <si>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</si>
  <si>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</si>
  <si>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</si>
  <si>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</si>
  <si>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</si>
  <si>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</si>
  <si>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</si>
  <si>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</si>
  <si>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</si>
  <si>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</si>
  <si>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</si>
  <si>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</si>
  <si>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</si>
  <si>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</si>
  <si>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</si>
  <si>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</si>
  <si>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</si>
  <si>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</si>
  <si>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</si>
  <si>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</si>
  <si>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</si>
  <si>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</si>
  <si>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</si>
  <si>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</si>
  <si>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</si>
  <si>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</si>
  <si>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</si>
  <si>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</si>
  <si>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</si>
  <si>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</si>
  <si>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</si>
  <si>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</si>
  <si>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</si>
  <si>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</si>
  <si>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</si>
  <si>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</si>
  <si>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</si>
  <si>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</si>
  <si>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</si>
  <si>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</si>
  <si>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</si>
  <si>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</si>
  <si>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</si>
  <si>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</si>
  <si>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</si>
  <si>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</si>
  <si>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</si>
  <si>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</si>
  <si>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</si>
  <si>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</si>
  <si>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</si>
  <si>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</si>
  <si>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</si>
  <si>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</si>
  <si>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</si>
  <si>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</si>
  <si>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</si>
  <si>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</si>
  <si>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</si>
  <si>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</si>
  <si>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</si>
  <si>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</si>
  <si>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</si>
  <si>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</si>
  <si>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</si>
  <si>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</si>
  <si>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</si>
  <si>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</si>
  <si>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</si>
  <si>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</si>
  <si>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</si>
  <si>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</si>
  <si>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</si>
  <si>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</si>
  <si>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</si>
  <si>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</si>
  <si>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</si>
  <si>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</si>
  <si>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</si>
  <si>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</si>
  <si>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</si>
  <si>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</si>
  <si>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</si>
  <si>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</si>
  <si>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</si>
  <si>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</si>
  <si>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</si>
  <si>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</si>
  <si>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</si>
  <si>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</si>
  <si>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</si>
  <si>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</si>
  <si>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</si>
  <si>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</si>
  <si>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</si>
  <si>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</si>
  <si>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</si>
  <si>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</si>
  <si>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</si>
  <si>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</si>
  <si>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</si>
  <si>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</si>
  <si>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</si>
  <si>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</si>
  <si>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</si>
  <si>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</si>
  <si>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</si>
  <si>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</si>
  <si>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</si>
  <si>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</si>
  <si>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</si>
  <si>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</si>
  <si>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</si>
  <si>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</si>
  <si>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</si>
  <si>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</si>
  <si>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</si>
  <si>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</si>
  <si>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</si>
  <si>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</si>
  <si>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</si>
  <si>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</si>
  <si>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</si>
  <si>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</si>
  <si>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</si>
  <si>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</si>
  <si>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</si>
  <si>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</si>
  <si>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</si>
  <si>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</si>
  <si>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</si>
  <si>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</si>
  <si>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</si>
  <si>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</si>
  <si>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</si>
  <si>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</si>
  <si>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</si>
  <si>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</si>
  <si>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</si>
  <si>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</si>
  <si>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</si>
  <si>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</si>
  <si>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</si>
  <si>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</si>
  <si>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</si>
  <si>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</si>
  <si>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</si>
  <si>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</si>
  <si>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</si>
  <si>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</si>
  <si>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</si>
  <si>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</si>
  <si>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</si>
  <si>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</si>
  <si>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</si>
  <si>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</si>
  <si>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</si>
  <si>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</si>
  <si>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</si>
  <si>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</si>
  <si>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</si>
  <si>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</si>
  <si>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</si>
  <si>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</si>
  <si>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</si>
  <si>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</si>
  <si>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</si>
  <si>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</si>
  <si>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</si>
  <si>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</si>
  <si>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</si>
  <si>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</si>
  <si>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</si>
  <si>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</si>
  <si>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</si>
  <si>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</si>
  <si>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</si>
  <si>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</si>
  <si>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</si>
  <si>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</si>
  <si>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</si>
  <si>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</si>
  <si>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</si>
  <si>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</si>
  <si>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</si>
  <si>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</si>
  <si>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</si>
  <si>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</si>
  <si>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</si>
  <si>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</si>
  <si>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</si>
  <si>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</si>
  <si>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</si>
  <si>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</si>
  <si>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</si>
  <si>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</si>
  <si>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</si>
  <si>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</si>
  <si>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</si>
  <si>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</si>
  <si>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</si>
  <si>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</si>
  <si>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</si>
  <si>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</si>
  <si>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</si>
  <si>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</si>
  <si>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</si>
  <si>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</si>
  <si>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</si>
  <si>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</si>
  <si>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</si>
  <si>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</si>
  <si>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</si>
  <si>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</si>
  <si>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</si>
  <si>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</si>
  <si>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</si>
  <si>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</si>
  <si>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</si>
  <si>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</si>
  <si>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</si>
  <si>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</si>
  <si>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</si>
  <si>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</si>
  <si>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</si>
  <si>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</si>
  <si>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</si>
  <si>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</si>
  <si>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</si>
  <si>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</si>
  <si>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</si>
  <si>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</si>
  <si>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</si>
  <si>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</si>
  <si>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</si>
  <si>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</si>
  <si>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</si>
  <si>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</si>
  <si>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</si>
  <si>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</si>
  <si>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</si>
  <si>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</si>
  <si>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</si>
  <si>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</si>
  <si>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</si>
  <si>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</si>
  <si>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</si>
  <si>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</si>
  <si>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</si>
  <si>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</si>
  <si>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</si>
  <si>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</si>
  <si>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</si>
  <si>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</si>
  <si>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</si>
  <si>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</si>
  <si>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</si>
  <si>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</si>
  <si>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</si>
  <si>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</si>
  <si>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</si>
  <si>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</si>
  <si>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</si>
  <si>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</si>
  <si>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</si>
  <si>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</si>
  <si>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</si>
  <si>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</si>
  <si>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</si>
  <si>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</si>
  <si>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</si>
  <si>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</si>
  <si>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</si>
  <si>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</si>
  <si>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</si>
  <si>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</si>
  <si>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</si>
  <si>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</si>
  <si>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</si>
  <si>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</si>
  <si>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</si>
  <si>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</si>
  <si>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</si>
  <si>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</si>
  <si>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</si>
  <si>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</si>
  <si>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</si>
  <si>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</si>
  <si>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</si>
  <si>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</si>
  <si>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</si>
  <si>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</si>
  <si>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</si>
  <si>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</si>
  <si>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</si>
  <si>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</si>
  <si>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</si>
  <si>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</si>
  <si>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</si>
  <si>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</si>
  <si>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</si>
  <si>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</si>
  <si>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</si>
  <si>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</si>
  <si>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</si>
  <si>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</si>
  <si>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</si>
  <si>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</si>
  <si>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</si>
  <si>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</si>
  <si>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</si>
  <si>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</si>
  <si>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</si>
  <si>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</si>
  <si>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</si>
  <si>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</si>
  <si>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</si>
  <si>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</si>
  <si>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</si>
  <si>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</si>
  <si>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</si>
  <si>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</si>
  <si>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</si>
  <si>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</si>
  <si>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</si>
  <si>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</si>
  <si>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</si>
  <si>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</si>
  <si>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</si>
  <si>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</si>
  <si>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</si>
  <si>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</si>
  <si>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</si>
  <si>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</si>
  <si>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</si>
  <si>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</si>
  <si>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</si>
  <si>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</si>
  <si>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</si>
  <si>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</si>
  <si>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</si>
  <si>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</si>
  <si>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</si>
  <si>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</si>
  <si>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</si>
  <si>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</si>
  <si>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</si>
  <si>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</si>
  <si>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</si>
  <si>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</si>
  <si>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</si>
  <si>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</si>
  <si>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</si>
  <si>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</si>
  <si>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</si>
  <si>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</si>
  <si>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</si>
  <si>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</si>
  <si>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</si>
  <si>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</si>
  <si>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</si>
  <si>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</si>
  <si>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</si>
  <si>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</si>
  <si>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</si>
  <si>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</si>
  <si>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</si>
  <si>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</si>
  <si>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</si>
  <si>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</si>
  <si>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</si>
  <si>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</si>
  <si>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</si>
  <si>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</si>
  <si>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</si>
  <si>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</si>
  <si>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</si>
  <si>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</si>
  <si>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</si>
  <si>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</si>
  <si>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</si>
  <si>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</si>
  <si>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</si>
  <si>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</si>
  <si>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</si>
  <si>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</si>
  <si>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</si>
  <si>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</si>
  <si>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</si>
  <si>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</si>
  <si>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</si>
  <si>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</si>
  <si>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</si>
  <si>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</si>
  <si>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</si>
  <si>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</si>
  <si>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</si>
  <si>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</si>
  <si>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</si>
  <si>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</si>
  <si>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</si>
  <si>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</si>
  <si>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</si>
  <si>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</si>
  <si>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</si>
  <si>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</si>
  <si>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</si>
  <si>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</si>
  <si>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</si>
  <si>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</si>
  <si>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</si>
  <si>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</si>
  <si>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</si>
  <si>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</si>
  <si>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</si>
  <si>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</si>
  <si>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</si>
  <si>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</si>
  <si>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</si>
  <si>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</si>
  <si>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</si>
  <si>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</si>
  <si>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</si>
  <si>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</si>
  <si>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</si>
  <si>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</si>
  <si>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</si>
  <si>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</si>
  <si>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</si>
  <si>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</si>
  <si>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</si>
  <si>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</si>
  <si>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</si>
  <si>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</si>
  <si>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</si>
  <si>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</si>
  <si>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</si>
  <si>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</si>
  <si>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</si>
  <si>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</si>
  <si>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</si>
  <si>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</si>
  <si>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</si>
  <si>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</si>
  <si>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</si>
  <si>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</si>
  <si>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</si>
  <si>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</si>
  <si>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</si>
  <si>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</si>
  <si>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</si>
  <si>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</si>
  <si>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</si>
  <si>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</si>
  <si>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</si>
  <si>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</si>
  <si>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</si>
  <si>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</si>
  <si>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</si>
  <si>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</si>
  <si>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</si>
  <si>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</si>
  <si>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</si>
  <si>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</si>
  <si>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</si>
  <si>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</si>
  <si>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</si>
  <si>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</si>
  <si>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</si>
  <si>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</si>
  <si>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</si>
  <si>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</si>
  <si>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</si>
  <si>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</si>
  <si>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</si>
  <si>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</si>
  <si>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</si>
  <si>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</si>
  <si>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</si>
  <si>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</si>
  <si>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</si>
  <si>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</si>
  <si>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</si>
  <si>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</si>
  <si>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</si>
  <si>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</si>
  <si>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</si>
  <si>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</si>
  <si>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</si>
  <si>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</si>
  <si>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</si>
  <si>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</si>
  <si>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</si>
  <si>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</si>
  <si>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</si>
  <si>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</si>
  <si>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</si>
  <si>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</si>
  <si>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</si>
  <si>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</si>
  <si>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</si>
  <si>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</si>
  <si>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</si>
  <si>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</si>
  <si>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</si>
  <si>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</si>
  <si>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</si>
  <si>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</si>
  <si>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</si>
  <si>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</si>
  <si>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</si>
  <si>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</si>
  <si>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</si>
  <si>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</si>
  <si>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</si>
  <si>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</si>
  <si>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</si>
  <si>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</si>
  <si>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</si>
  <si>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</si>
  <si>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</si>
  <si>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</si>
  <si>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</si>
  <si>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</si>
  <si>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</si>
  <si>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</si>
  <si>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</si>
  <si>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</si>
  <si>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</si>
  <si>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</si>
  <si>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</si>
  <si>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</si>
  <si>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</si>
  <si>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</si>
  <si>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</si>
  <si>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</si>
  <si>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</si>
  <si>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</si>
  <si>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</si>
  <si>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</si>
  <si>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</si>
  <si>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</si>
  <si>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</si>
  <si>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</si>
  <si>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</si>
  <si>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</si>
  <si>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</si>
  <si>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</si>
  <si>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</si>
  <si>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</si>
  <si>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</si>
  <si>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</si>
  <si>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</si>
  <si>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</si>
  <si>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</si>
  <si>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</si>
  <si>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</si>
  <si>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</si>
  <si>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</si>
  <si>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</si>
  <si>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</si>
  <si>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</si>
  <si>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</si>
  <si>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</si>
  <si>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</si>
  <si>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</si>
  <si>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</si>
  <si>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</si>
  <si>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</si>
  <si>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</si>
  <si>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</si>
  <si>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</si>
  <si>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</si>
  <si>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</si>
  <si>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</si>
  <si>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</si>
  <si>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</si>
  <si>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</si>
  <si>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</si>
  <si>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</si>
  <si>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</si>
  <si>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</si>
  <si>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</si>
  <si>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</si>
  <si>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</si>
  <si>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</si>
  <si>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</si>
  <si>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</si>
  <si>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</si>
  <si>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</si>
  <si>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</si>
  <si>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</si>
  <si>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</si>
  <si>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</si>
  <si>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</si>
  <si>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</si>
  <si>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</si>
  <si>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</si>
  <si>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</si>
  <si>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</si>
  <si>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</si>
  <si>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</si>
  <si>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</si>
  <si>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</si>
  <si>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</si>
  <si>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</si>
  <si>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</si>
  <si>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</si>
  <si>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</si>
  <si>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</si>
  <si>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</si>
  <si>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</si>
  <si>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</si>
  <si>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</si>
  <si>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</si>
  <si>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</si>
  <si>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</si>
  <si>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</si>
  <si>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</si>
  <si>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</si>
  <si>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</si>
  <si>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</si>
  <si>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</si>
  <si>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</si>
  <si>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</si>
  <si>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</si>
  <si>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</si>
  <si>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</si>
  <si>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</si>
  <si>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</si>
  <si>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</si>
  <si>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</si>
  <si>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</si>
  <si>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</si>
  <si>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</si>
  <si>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</si>
  <si>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</si>
  <si>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</si>
  <si>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</si>
  <si>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</si>
  <si>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</si>
  <si>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</si>
  <si>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</si>
  <si>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</si>
  <si>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</si>
  <si>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</si>
  <si>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</si>
  <si>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</si>
  <si>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</si>
  <si>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</si>
  <si>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</si>
  <si>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</si>
  <si>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</si>
  <si>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</si>
  <si>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</si>
  <si>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</si>
  <si>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</si>
  <si>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</si>
  <si>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</si>
  <si>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</si>
  <si>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</si>
  <si>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</si>
  <si>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</si>
  <si>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</si>
  <si>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</si>
  <si>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</si>
  <si>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</si>
  <si>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</si>
  <si>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</si>
  <si>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</si>
  <si>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</si>
  <si>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</si>
  <si>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</si>
  <si>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</si>
  <si>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</si>
  <si>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</si>
  <si>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</si>
  <si>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</si>
  <si>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</si>
  <si>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</si>
  <si>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</si>
  <si>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</si>
  <si>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</si>
  <si>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</si>
  <si>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</si>
  <si>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</si>
  <si>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</si>
  <si>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</si>
  <si>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</si>
  <si>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</si>
  <si>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</si>
  <si>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</si>
  <si>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</si>
  <si>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</si>
  <si>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</si>
  <si>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</si>
  <si>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</si>
  <si>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</si>
  <si>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</si>
  <si>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</si>
  <si>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</si>
  <si>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</si>
  <si>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</si>
  <si>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</si>
  <si>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</si>
  <si>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</si>
  <si>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</si>
  <si>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</si>
  <si>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</si>
  <si>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</si>
  <si>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</si>
  <si>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</si>
  <si>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</si>
  <si>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</si>
  <si>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</si>
  <si>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</si>
  <si>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</si>
  <si>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</si>
  <si>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</si>
  <si>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</si>
  <si>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</si>
  <si>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</si>
  <si>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</si>
  <si>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</si>
  <si>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</si>
  <si>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</si>
  <si>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</si>
  <si>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</si>
  <si>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</si>
  <si>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</si>
  <si>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</si>
  <si>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</si>
  <si>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</si>
  <si>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</si>
  <si>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</si>
  <si>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</si>
  <si>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</si>
  <si>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</si>
  <si>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</si>
  <si>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</si>
  <si>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</si>
  <si>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</si>
  <si>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</si>
  <si>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</si>
  <si>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</si>
  <si>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</si>
  <si>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</si>
  <si>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</si>
  <si>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</si>
  <si>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</si>
  <si>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</si>
  <si>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</si>
  <si>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</si>
  <si>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</si>
  <si>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</si>
  <si>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</si>
  <si>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</si>
  <si>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</si>
  <si>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</si>
  <si>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</si>
  <si>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</si>
  <si>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</si>
  <si>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</si>
  <si>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</si>
  <si>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</si>
  <si>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</si>
  <si>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</si>
  <si>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</si>
  <si>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</si>
  <si>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</si>
  <si>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</si>
  <si>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</si>
  <si>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</si>
  <si>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</si>
  <si>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</si>
  <si>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</si>
  <si>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</si>
  <si>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</si>
  <si>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</si>
  <si>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</si>
  <si>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</si>
  <si>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</si>
  <si>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</si>
  <si>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</si>
  <si>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</si>
  <si>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</si>
  <si>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</si>
  <si>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</si>
  <si>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</si>
  <si>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</si>
  <si>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</si>
  <si>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</si>
  <si>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</si>
  <si>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</si>
  <si>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</si>
  <si>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</si>
  <si>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</si>
  <si>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</si>
  <si>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</si>
  <si>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</si>
  <si>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</si>
  <si>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</si>
  <si>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</si>
  <si>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</si>
  <si>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</si>
  <si>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</si>
  <si>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</si>
  <si>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</si>
  <si>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</si>
  <si>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</si>
  <si>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</si>
  <si>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</si>
  <si>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</si>
  <si>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</si>
  <si>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</si>
  <si>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</si>
  <si>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</si>
  <si>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</si>
  <si>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</si>
  <si>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</si>
  <si>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</si>
  <si>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</si>
  <si>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</si>
  <si>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</si>
  <si>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</si>
  <si>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</si>
  <si>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</si>
  <si>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</si>
  <si>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</si>
  <si>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</si>
  <si>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</si>
  <si>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</si>
  <si>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</si>
  <si>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</si>
  <si>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</si>
  <si>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</si>
  <si>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</si>
  <si>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</si>
  <si>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</si>
  <si>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</si>
  <si>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</si>
  <si>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</si>
  <si>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</si>
  <si>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</si>
  <si>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</si>
  <si>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</si>
  <si>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</si>
  <si>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</si>
  <si>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</si>
  <si>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</si>
  <si>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</si>
  <si>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</si>
  <si>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</si>
  <si>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</si>
  <si>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</si>
  <si>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</si>
  <si>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</si>
  <si>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</si>
  <si>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</si>
  <si>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</si>
  <si>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</si>
  <si>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</si>
  <si>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</si>
  <si>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</si>
  <si>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</si>
  <si>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</si>
  <si>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</si>
  <si>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</si>
  <si>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</si>
  <si>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</si>
  <si>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</si>
  <si>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</si>
  <si>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</si>
  <si>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</si>
  <si>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</si>
  <si>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</si>
  <si>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</si>
  <si>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</si>
  <si>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</si>
  <si>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</si>
  <si>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</si>
  <si>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</si>
  <si>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</si>
  <si>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</si>
  <si>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</si>
  <si>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</si>
  <si>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</si>
  <si>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</si>
  <si>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</si>
  <si>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</si>
  <si>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</si>
  <si>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</si>
  <si>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</si>
  <si>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</si>
  <si>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</si>
  <si>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</si>
  <si>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</si>
  <si>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</si>
  <si>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</si>
  <si>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</si>
  <si>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</si>
  <si>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</si>
  <si>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</si>
  <si>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</si>
  <si>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</si>
  <si>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</si>
  <si>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</si>
  <si>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</si>
  <si>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</si>
  <si>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</si>
  <si>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</si>
  <si>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</si>
  <si>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</si>
  <si>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</si>
  <si>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</si>
  <si>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</si>
  <si>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</si>
  <si>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</si>
  <si>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</si>
  <si>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</si>
  <si>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</si>
  <si>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</si>
  <si>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</si>
  <si>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</si>
  <si>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</si>
  <si>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</si>
  <si>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</si>
  <si>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</si>
  <si>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</si>
  <si>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</si>
  <si>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</si>
  <si>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</si>
  <si>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</si>
  <si>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</si>
  <si>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</si>
  <si>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</si>
  <si>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</si>
  <si>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</si>
  <si>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</si>
  <si>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</si>
  <si>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</si>
  <si>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</si>
  <si>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</si>
  <si>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</si>
  <si>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</si>
  <si>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</si>
  <si>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</si>
  <si>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</si>
  <si>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</si>
  <si>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</si>
  <si>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</si>
  <si>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</si>
  <si>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</si>
  <si>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</si>
  <si>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</si>
  <si>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</si>
  <si>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</si>
  <si>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</si>
  <si>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</si>
  <si>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</si>
  <si>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</si>
  <si>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</si>
  <si>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</si>
  <si>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</si>
  <si>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</si>
  <si>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</si>
  <si>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</si>
  <si>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</si>
  <si>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</si>
  <si>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</si>
  <si>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</si>
  <si>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</si>
  <si>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</si>
  <si>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</si>
  <si>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</si>
  <si>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</si>
  <si>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</si>
  <si>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</si>
  <si>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</si>
  <si>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</si>
  <si>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</si>
  <si>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</si>
  <si>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</si>
  <si>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</si>
  <si>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</si>
  <si>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</si>
  <si>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</si>
  <si>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</si>
  <si>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</si>
  <si>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</si>
  <si>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</si>
  <si>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</si>
  <si>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</si>
  <si>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</si>
  <si>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</si>
  <si>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</si>
  <si>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</si>
  <si>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</si>
  <si>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</si>
  <si>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</si>
  <si>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</si>
  <si>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</si>
  <si>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</si>
  <si>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</si>
  <si>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</si>
  <si>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</si>
  <si>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</si>
  <si>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</si>
  <si>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</si>
  <si>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</si>
  <si>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</si>
  <si>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</si>
  <si>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</si>
  <si>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</si>
  <si>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</si>
  <si>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</si>
  <si>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</si>
  <si>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</si>
  <si>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</si>
  <si>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</si>
  <si>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</si>
  <si>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</si>
  <si>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</si>
  <si>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</si>
  <si>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</si>
  <si>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</si>
  <si>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</si>
  <si>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</si>
  <si>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</si>
  <si>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</si>
  <si>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</si>
  <si>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</si>
  <si>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</si>
  <si>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</si>
  <si>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</si>
  <si>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</si>
  <si>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</si>
  <si>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</si>
  <si>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</si>
  <si>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</si>
  <si>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</si>
  <si>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</si>
  <si>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</si>
  <si>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</si>
  <si>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</si>
  <si>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</si>
  <si>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</si>
  <si>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</si>
  <si>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</si>
  <si>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</si>
  <si>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</si>
  <si>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</si>
  <si>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</si>
  <si>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</si>
  <si>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</si>
  <si>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</si>
  <si>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</si>
  <si>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</si>
  <si>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</si>
  <si>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</si>
  <si>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</si>
  <si>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</si>
  <si>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</si>
  <si>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</si>
  <si>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</si>
  <si>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</si>
  <si>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</si>
  <si>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</si>
  <si>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</si>
  <si>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</si>
  <si>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</si>
  <si>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</si>
  <si>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</si>
  <si>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</si>
  <si>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</si>
  <si>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</si>
  <si>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</si>
  <si>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</si>
  <si>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</si>
  <si>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</si>
  <si>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</si>
  <si>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</si>
  <si>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</si>
  <si>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</si>
  <si>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</si>
  <si>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</si>
  <si>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</si>
  <si>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</si>
  <si>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</si>
  <si>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</si>
  <si>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</si>
  <si>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</si>
  <si>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</si>
  <si>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</si>
  <si>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</si>
  <si>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</si>
  <si>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</si>
  <si>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</si>
  <si>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</si>
  <si>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</si>
  <si>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</si>
  <si>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</si>
  <si>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</si>
  <si>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</si>
  <si>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</si>
  <si>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</si>
  <si>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</si>
  <si>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</si>
  <si>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</si>
  <si>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</si>
  <si>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</si>
  <si>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</si>
  <si>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</si>
  <si>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</si>
  <si>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</si>
  <si>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</si>
  <si>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</si>
  <si>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</si>
  <si>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</si>
  <si>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</si>
  <si>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</si>
  <si>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</si>
  <si>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</si>
  <si>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</si>
  <si>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</si>
  <si>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</si>
  <si>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</si>
  <si>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</si>
  <si>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</si>
  <si>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</si>
  <si>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</si>
  <si>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</si>
  <si>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</si>
  <si>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</si>
  <si>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</si>
  <si>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</si>
  <si>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</si>
  <si>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</si>
  <si>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</si>
  <si>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</si>
  <si>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</si>
  <si>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</si>
  <si>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</si>
  <si>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</si>
  <si>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</si>
  <si>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</si>
  <si>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</si>
  <si>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</si>
  <si>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</si>
  <si>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</si>
  <si>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</si>
  <si>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</si>
  <si>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</si>
  <si>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</si>
  <si>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</si>
  <si>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</si>
  <si>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</si>
  <si>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</si>
  <si>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</si>
  <si>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</si>
  <si>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</si>
  <si>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</si>
  <si>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</si>
  <si>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</si>
  <si>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</si>
  <si>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</si>
  <si>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</si>
  <si>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</si>
  <si>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</si>
  <si>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</si>
  <si>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</si>
  <si>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</si>
  <si>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</si>
  <si>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</si>
  <si>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</si>
  <si>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</si>
  <si>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</si>
  <si>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</si>
  <si>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</si>
  <si>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</si>
  <si>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</si>
  <si>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</si>
  <si>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</si>
  <si>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</si>
  <si>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</si>
  <si>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</si>
  <si>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</si>
  <si>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</si>
  <si>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</si>
  <si>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</si>
  <si>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</si>
  <si>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</si>
  <si>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</si>
  <si>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</si>
  <si>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</si>
  <si>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</si>
  <si>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</si>
  <si>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</si>
  <si>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</si>
  <si>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</si>
  <si>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</si>
  <si>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</si>
  <si>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</si>
  <si>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</si>
  <si>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</si>
  <si>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</si>
  <si>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</si>
  <si>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</si>
  <si>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</si>
  <si>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</si>
  <si>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</si>
  <si>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</si>
  <si>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</si>
  <si>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</si>
  <si>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</si>
  <si>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</si>
  <si>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</si>
  <si>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</si>
  <si>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</si>
  <si>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</si>
  <si>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</si>
  <si>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</si>
  <si>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</si>
  <si>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</si>
  <si>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</si>
  <si>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</si>
  <si>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</si>
  <si>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</si>
  <si>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</si>
  <si>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</si>
  <si>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</si>
  <si>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</si>
  <si>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</si>
  <si>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</si>
  <si>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</si>
  <si>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</si>
  <si>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</si>
  <si>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</si>
  <si>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</si>
  <si>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</si>
  <si>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</si>
  <si>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</si>
  <si>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</si>
  <si>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</si>
  <si>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</si>
  <si>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</si>
  <si>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</si>
  <si>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</si>
  <si>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</si>
  <si>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</si>
  <si>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</si>
  <si>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</si>
  <si>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</si>
  <si>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</si>
  <si>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</si>
  <si>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</si>
  <si>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</si>
  <si>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</si>
  <si>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</si>
  <si>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</si>
  <si>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</si>
  <si>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</si>
  <si>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</si>
  <si>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</si>
  <si>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</si>
  <si>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</si>
  <si>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</si>
  <si>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</si>
  <si>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</si>
  <si>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</si>
  <si>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</si>
  <si>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</si>
  <si>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</si>
  <si>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</si>
  <si>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</si>
  <si>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</si>
  <si>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</si>
  <si>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</si>
  <si>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</si>
  <si>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</si>
  <si>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</si>
  <si>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</si>
  <si>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</si>
  <si>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</si>
  <si>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</si>
  <si>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</si>
  <si>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</si>
  <si>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</si>
  <si>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</si>
  <si>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</si>
  <si>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</si>
  <si>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</si>
  <si>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</si>
  <si>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</si>
  <si>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</si>
  <si>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</si>
  <si>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</si>
  <si>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</si>
  <si>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</si>
  <si>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</si>
  <si>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</si>
  <si>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</si>
  <si>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</si>
  <si>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</si>
  <si>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</si>
  <si>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</si>
  <si>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</si>
  <si>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</si>
  <si>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</si>
  <si>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</si>
  <si>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</si>
  <si>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</si>
  <si>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</si>
  <si>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</si>
  <si>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</si>
  <si>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</si>
  <si>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</si>
  <si>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</si>
  <si>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</si>
  <si>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</si>
  <si>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</si>
  <si>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</si>
  <si>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</si>
  <si>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</si>
  <si>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</si>
  <si>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</si>
  <si>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</si>
  <si>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</si>
  <si>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</si>
  <si>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</si>
  <si>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</si>
  <si>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</si>
  <si>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</si>
  <si>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</si>
  <si>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</si>
  <si>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</si>
  <si>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</si>
  <si>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</si>
  <si>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</si>
  <si>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</si>
  <si>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</si>
  <si>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</si>
  <si>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</si>
  <si>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</si>
  <si>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</si>
  <si>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</si>
  <si>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</si>
  <si>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</si>
  <si>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</si>
  <si>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</si>
  <si>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</si>
  <si>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</si>
  <si>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</si>
  <si>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</si>
  <si>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</si>
  <si>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</si>
  <si>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</si>
  <si>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</si>
  <si>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</si>
  <si>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</si>
  <si>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</si>
  <si>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</si>
  <si>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</si>
  <si>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</si>
  <si>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</si>
  <si>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</si>
  <si>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</si>
  <si>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</si>
  <si>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</si>
  <si>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</si>
  <si>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</si>
  <si>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</si>
  <si>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</si>
  <si>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</si>
  <si>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</si>
  <si>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</si>
  <si>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</si>
  <si>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</si>
  <si>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</si>
  <si>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</si>
  <si>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</si>
  <si>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</si>
  <si>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</si>
  <si>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</si>
  <si>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</si>
  <si>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</si>
  <si>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</si>
  <si>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Row Labels</t>
  </si>
  <si>
    <t>Grand Total</t>
  </si>
  <si>
    <t>Count of outcome</t>
  </si>
  <si>
    <t>Column Labels</t>
  </si>
  <si>
    <t>(All)</t>
  </si>
  <si>
    <t>Date Ended Conversion</t>
  </si>
  <si>
    <t>Date Created Conversion</t>
  </si>
  <si>
    <t>Years (Date Created Conversion)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</si>
  <si>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</si>
  <si>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</si>
  <si>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</si>
  <si>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</si>
  <si>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</si>
  <si>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</si>
  <si>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</si>
  <si>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</si>
  <si>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</si>
  <si>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</si>
  <si>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</si>
  <si>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</si>
  <si>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</si>
  <si>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</si>
  <si>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</si>
  <si>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</si>
  <si>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</si>
  <si>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</si>
  <si>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</si>
  <si>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</si>
  <si>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Campains</t>
  </si>
  <si>
    <t>Unsuccessful Campains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</si>
  <si>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</si>
  <si>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</si>
  <si>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</si>
  <si>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</si>
  <si>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</si>
  <si>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</si>
  <si>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Sum</t>
  </si>
  <si>
    <t>Average</t>
  </si>
  <si>
    <t>Running Total</t>
  </si>
  <si>
    <t>Count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</si>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</sst>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42" applyFont="1"/>
    <xf numFmtId="43" fontId="16" fillId="0" borderId="0" xfId="42" applyFont="1" applyAlignment="1">
      <alignment horizontal="center"/>
    </xf>
    <xf numFmtId="14" fontId="0" fillId="0" borderId="0" xfId="0" applyNumberFormat="1"/>
    <xf numFmtId="0" fontId="16" fillId="0" borderId="0" xfId="0" applyFont="1"/>
    <xf numFmtId="14" fontId="0" fillId="0" borderId="0" xfId="0" applyNumberFormat="1" applyAlignment="1">
      <alignment horizontal="left"/>
    </xf>
    <xf numFmtId="10" fontId="0" fillId="0" borderId="0" xfId="0" applyNumberFormat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theme="8" tint="-0.24994659260841701"/>
        </patternFill>
      </fill>
    </dxf>
    <dxf>
      <fill>
        <patternFill>
          <bgColor theme="7" tint="0.79998168889431442"/>
        </patternFill>
      </fill>
    </dxf>
    <dxf>
      <font>
        <color theme="0" tint="-4.9989318521683403E-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 tint="-0.24994659260841701"/>
      </font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strike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[Roberts_CrowdfundingBook.xlsx]Category Stats!PivotTable2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A-49B8-B104-730A2DAF89DB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A-49B8-B104-730A2DAF89DB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A-49B8-B104-730A2DAF89DB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A-49B8-B104-730A2DAF8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8570592"/>
        <c:axId val="788568792"/>
      </c:barChart>
      <c:catAx>
        <c:axId val="7885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68792"/>
        <c:crosses val="autoZero"/>
        <c:auto val="1"/>
        <c:lblAlgn val="ctr"/>
        <c:lblOffset val="100"/>
        <c:noMultiLvlLbl val="0"/>
      </c:catAx>
      <c:valAx>
        <c:axId val="78856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[Roberts_CrowdfundingBook.xlsx]Subcategory Stats!PivotTable3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4-4421-B5AE-737A24422E3B}"/>
            </c:ext>
          </c:extLst>
        </c:ser>
        <c:ser>
          <c:idx val="1"/>
          <c:order val="1"/>
          <c:tx>
            <c:strRef>
              <c:f>'Subcategory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4-4421-B5AE-737A24422E3B}"/>
            </c:ext>
          </c:extLst>
        </c:ser>
        <c:ser>
          <c:idx val="2"/>
          <c:order val="2"/>
          <c:tx>
            <c:strRef>
              <c:f>'Subcategory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44-4421-B5AE-737A24422E3B}"/>
            </c:ext>
          </c:extLst>
        </c:ser>
        <c:ser>
          <c:idx val="3"/>
          <c:order val="3"/>
          <c:tx>
            <c:strRef>
              <c:f>'Subcategory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44-4421-B5AE-737A2442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956104"/>
        <c:axId val="794961144"/>
      </c:barChart>
      <c:catAx>
        <c:axId val="79495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61144"/>
        <c:crosses val="autoZero"/>
        <c:auto val="1"/>
        <c:lblAlgn val="ctr"/>
        <c:lblOffset val="100"/>
        <c:noMultiLvlLbl val="0"/>
      </c:catAx>
      <c:valAx>
        <c:axId val="79496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5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[Roberts_CrowdfundingBook.xlsx]Outcomes Based on Launch Date!PivotTable4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'Outcomes Based on Launch Date'!$B$6:$B$885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9-4291-AA75-3CE4357E7F4E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'Outcomes Based on Launch Date'!$C$6:$C$885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9-4291-AA75-3CE4357E7F4E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'Outcomes Based on Launch Date'!$D$6:$D$885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99-4291-AA75-3CE4357E7F4E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'Outcomes Based on Launch Date'!$E$6:$E$885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99-4291-AA75-3CE4357E7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39504"/>
        <c:axId val="786437704"/>
      </c:lineChart>
      <c:catAx>
        <c:axId val="78643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37704"/>
        <c:crosses val="autoZero"/>
        <c:auto val="1"/>
        <c:lblAlgn val="ctr"/>
        <c:lblOffset val="100"/>
        <c:noMultiLvlLbl val="0"/>
      </c:catAx>
      <c:valAx>
        <c:axId val="78643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3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chances of success, failure, or cancellation</a:t>
            </a:r>
          </a:p>
        </c:rich>
      </c:tx>
      <c:layout>
        <c:manualLayout>
          <c:xMode val="edge"/>
          <c:yMode val="edge"/>
          <c:x val="0.31107134843141238"/>
          <c:y val="1.9047611905657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1462207387683"/>
          <c:y val="0.14062836871827195"/>
          <c:w val="0.87254615048118989"/>
          <c:h val="0.4347636165115798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2-4650-8FA7-93CEDBBC079E}"/>
            </c:ext>
          </c:extLst>
        </c:ser>
        <c:ser>
          <c:idx val="1"/>
          <c:order val="1"/>
          <c:tx>
            <c:strRef>
              <c:f>'Crowdfunding 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2-4650-8FA7-93CEDBBC079E}"/>
            </c:ext>
          </c:extLst>
        </c:ser>
        <c:ser>
          <c:idx val="2"/>
          <c:order val="2"/>
          <c:tx>
            <c:strRef>
              <c:f>'Crowdfunding Goal Analysis'!$D$1</c:f>
              <c:strCache>
                <c:ptCount val="1"/>
                <c:pt idx="0">
                  <c:v>Number Canceled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2-4650-8FA7-93CEDBBC079E}"/>
            </c:ext>
          </c:extLst>
        </c:ser>
        <c:ser>
          <c:idx val="3"/>
          <c:order val="3"/>
          <c:tx>
            <c:strRef>
              <c:f>'Crowdfunding Goal Analysis'!$E$1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Analysis'!$E$2:$E$13</c:f>
              <c:numCache>
                <c:formatCode>General</c:formatCode>
                <c:ptCount val="12"/>
                <c:pt idx="0">
                  <c:v>51</c:v>
                </c:pt>
                <c:pt idx="1">
                  <c:v>229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62-4650-8FA7-93CEDBBC079E}"/>
            </c:ext>
          </c:extLst>
        </c:ser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0.83406113537117899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62-4650-8FA7-93CEDBBC079E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0.16593886462882096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62-4650-8FA7-93CEDBBC079E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0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62-4650-8FA7-93CEDBBC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219440"/>
        <c:axId val="736211880"/>
      </c:lineChart>
      <c:catAx>
        <c:axId val="73621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11880"/>
        <c:crosses val="autoZero"/>
        <c:auto val="1"/>
        <c:lblAlgn val="ctr"/>
        <c:lblOffset val="100"/>
        <c:noMultiLvlLbl val="0"/>
      </c:catAx>
      <c:valAx>
        <c:axId val="73621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1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1</xdr:row>
      <xdr:rowOff>161925</xdr:rowOff>
    </xdr:from>
    <xdr:to>
      <xdr:col>12</xdr:col>
      <xdr:colOff>333375</xdr:colOff>
      <xdr:row>14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93392E-460F-10B6-5D13-1F2587548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</xdr:rowOff>
    </xdr:from>
    <xdr:to>
      <xdr:col>12</xdr:col>
      <xdr:colOff>571500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A588B-A336-6F3C-BCB0-16CC111C3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</xdr:colOff>
      <xdr:row>3</xdr:row>
      <xdr:rowOff>76200</xdr:rowOff>
    </xdr:from>
    <xdr:to>
      <xdr:col>12</xdr:col>
      <xdr:colOff>519112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17574-B8BD-E633-AB92-85CEB141E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190499</xdr:rowOff>
    </xdr:from>
    <xdr:to>
      <xdr:col>6</xdr:col>
      <xdr:colOff>490537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764C1-8085-1A1D-ACBF-7FEBF4F1F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in Roberts" refreshedDate="45345.788898726852" createdVersion="8" refreshedVersion="8" minRefreshableVersion="3" recordCount="1000" xr:uid="{155E36B0-C844-4639-B201-281E02562DA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02127.5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in Roberts" refreshedDate="45346.090251620371" createdVersion="8" refreshedVersion="8" minRefreshableVersion="3" recordCount="1000" xr:uid="{F8AF7110-4FAB-4B1D-A26A-42E0C426385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3">
      <sharedItems containsSemiMixedTypes="0" containsString="0" containsNumber="1" minValue="0" maxValue="102127.5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2"/>
    </cacheField>
    <cacheField name="Date Ended Conversion" numFmtId="14">
      <sharedItems containsSemiMixedTypes="0" containsNonDate="0" containsDate="1" containsString="0" minDate="2010-01-09T00:00:00" maxDate="2020-02-11T00:00:00"/>
    </cacheField>
    <cacheField name="Months (Date Created Conversion)" numFmtId="0" databaseField="0">
      <fieldGroup base="18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Quarters (Date Created Conversion)" numFmtId="0" databaseField="0">
      <fieldGroup base="18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 (Date Created Conversion)" numFmtId="0" databaseField="0">
      <fieldGroup base="18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735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71974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250.5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265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6684.5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554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748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11327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1626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702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528.5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284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5196.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514.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19433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5570.5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68047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311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15502.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7466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19545.5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38290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7542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5346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6033.5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2664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8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9927.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76285.5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729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553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44991.5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97542.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709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296.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558.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5723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5109.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2557.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38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6017.5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4106.5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86964.5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5319.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2289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2169.5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3639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65646.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6978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1.5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73355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1267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6282.5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275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5938.5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5828.5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222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3171.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1989.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68798.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93501.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7350.5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28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1386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7320.5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659.5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60978.5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7377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959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80432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3280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203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4670.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2430.5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7388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48838.5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2258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6933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20533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3569.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19134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7576.5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20498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20969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3250.5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30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62261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6314.5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4342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3119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37683.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26136.5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33243.5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493.5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522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76922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6080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17085.5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7557.5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4678.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5379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124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6270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4962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7076.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3306.5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4506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1569.5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10801.5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37164.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6498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628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6971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74343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3204.5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43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320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5451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57027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5013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45721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16877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4828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327.5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35195.5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26869.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21564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2405.5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772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84279.5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1961.5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7072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45114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2802.5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1389.5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2381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4665.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9786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230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33197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5809.5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369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587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29948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784.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768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5681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13.5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44752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89474.5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90896.5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50854.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45950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13646.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1121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2340.5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96521.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6574.5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2187.5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4645.5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4555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76075.5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56392.5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6841.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5475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20531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50039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2797.5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263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344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795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2708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24294.5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43421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82166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568.5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8136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7421.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2725.5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99534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1805.5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5445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68.5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1462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69913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1330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22722.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281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16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4380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1538.5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4421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28840.5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2639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553.5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104.5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490.5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1.5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723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3312.5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98955.5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1284.5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284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1776.5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2150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100581.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21010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3282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50362.5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623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8791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7244.5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3083.5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9526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29422.5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6353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70018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4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61004.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3380.5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41414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95239.5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9113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5555.5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51847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83910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84174.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5092.5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2795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2957.5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3031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416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1840.5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2190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7575.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5117.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1584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2454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86706.5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5489.5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5239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2020.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7492.5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7435.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327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660.5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87280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2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1970.5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3161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54748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4296.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4921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487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420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6805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5446.5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509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13378.5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2717.5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77.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85443.5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3058.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4454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7333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1378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4464.5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457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1007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78621.5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5493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394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4767.5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2728.5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377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4445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71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7464.5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6307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4604.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773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4142.5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3305.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9870.5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6694.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2806.5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6905.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4631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4163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363.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548.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110.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5339.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1695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3444.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2554.5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1001.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3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6198.5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12239.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1420.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5805.5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4049.5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260.5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220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44181.5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158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801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6466.5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93543.5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4460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2129.5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625.5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3254.5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649.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460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1657.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4086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8144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100772.5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1087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5977.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298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1727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517.5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67133.5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844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31857.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416.5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20933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6076.5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62325.5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100455.5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34837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58579.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63366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55135.5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17678.5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4901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16096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2500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41894.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11745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391.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399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73153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48440.5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3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8322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505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69832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381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1163.5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1735.5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214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584.5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067.5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69003.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4817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697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4234.5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366.5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5923.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5379.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972.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730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7448.5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92465.5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65293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7246.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83198.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11257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752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6203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2612.5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12618.5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1478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2046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4952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2935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19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100789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28998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52311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21609.5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6541.5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51252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2263.5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272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34577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73423.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894.5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72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3930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7268.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6162.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3153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1.5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7035.5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1493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85917.5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7827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1348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36114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6292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6141.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31759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28323.5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4121.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7090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59358.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82451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6485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30223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479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98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7283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3258.5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3066.5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640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7942.5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1073.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3929.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5266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99772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23892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7664.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2785.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4955.5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323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33273.5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456.5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89916.5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6963.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080.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7537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51596.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84542.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888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5437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166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561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5454.5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882.5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19096.5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22994.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4394.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2.5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94294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153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51965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90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70815.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77021.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68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60413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2889.5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2084.5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7071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29134.5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7368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48728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4454.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2013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4096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818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5243.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5335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41.5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30458.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4506.5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7374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4321.5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2912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2363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82679.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6241.5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4371.5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80734.5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349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24395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39296.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14246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61.5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99685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5889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47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2370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87940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2321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3289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697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729.5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860.5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1734.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23448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40407.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4769.5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537.5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23221.5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3493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6422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84701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28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98738.5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6038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4710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17930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6458.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1647.5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15825.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2465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27085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3343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316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91287.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719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5715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290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3196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1557.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915.5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6545.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97280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3653.5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291.5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49056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9098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40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93152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6814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367.5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7418.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49993.5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2916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3598.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7172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21740.5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989.5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02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3913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83399.5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3479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6376.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91029.5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42302.5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2.5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54188.5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4479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38025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748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7112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6294.5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6090.5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4046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53671.5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81004.5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44.5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647.5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2596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1591.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98881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2080.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7554.5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6993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24147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49044.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1665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2495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389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5055.5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26489.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318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791.5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8206.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3178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76347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195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2286.5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30921.5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5243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6600.5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339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350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62942.5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2607.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2955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316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10248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961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5662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74112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029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75483.5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89138.5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2597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3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606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4615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322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77147.5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3142.5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3282.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91448.5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5695.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6079.5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92881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575.5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418.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970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20964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7329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6183.5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1775.5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49117.5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28202.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5826.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80406.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2990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76749.5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7340.5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2932.5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69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5631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149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28113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3030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93409.5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5590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2837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47241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8042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65097.5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3407.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4706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2438.5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10013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735.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6755.5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16680.5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42456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91590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45181.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940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31448.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29802.5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1.5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88953.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6546.5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7133.5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9047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6738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25191.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41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15992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28880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3757.5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2931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4518.5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3905.5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13817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6245.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1005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6287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2834.5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88320.5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3852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60100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57558.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1251.5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29234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6130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59692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2271.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9047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743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72388.5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80347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4106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4195.5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3855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47713.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7257.5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7124.5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631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3708.5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17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678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2757.5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5857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3867.5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59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48888.5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102127.5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9547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3150.5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2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4591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2396.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9883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539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5036.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69965.5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5873.5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6078.5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070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3241.5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637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463.5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5638.5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91910.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1476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5255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7211.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4307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5340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1632.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2744.5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39471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669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5691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49482.5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24375.5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743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372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5259.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5995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719.5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54371.5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42123.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6970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6697.5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1281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60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786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45.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804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7140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6817.5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60.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7190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1062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60984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574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34375.5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6946.5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4316.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2738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6101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60904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3892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5092.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2905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84261.5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57944.5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8401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7293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315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3286.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4079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61.5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6950.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27942.5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5619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56258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92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397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87362.5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5176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3426.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489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741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23331.5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208.5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4406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2792.5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2235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5571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5294.5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52921.5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653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576.5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30926.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602.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1698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28943.5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273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343.5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661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4193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526.5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2176.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258.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3264.5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37373.5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2386.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6179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3380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602.5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2499.5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416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945.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01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532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6290.5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35999.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68722.5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3864.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149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595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7141.5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95840.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3866.5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227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614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7241.5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9554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7446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54398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7053.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495.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310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2484.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2541.5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72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550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68726.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544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5673.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39556.5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3090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76378.5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4575.5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7400.5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6005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6573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4289.5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136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4420.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69720.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2566.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564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5501.5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4612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6314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1268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56484.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98485.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12204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4358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819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1406.5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1328.5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254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4740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3322.5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81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7363.5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76893.5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39971.5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4048.5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6532.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19451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3520.5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98616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4036.5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0577.5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71913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2766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108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63928.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512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2745.5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97757.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16058.5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1520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4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5630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1090.5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4785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1160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623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4815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78659.5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3961.5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008.5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84.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1632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5607.5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77399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123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47606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6371.5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1.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4452.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182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361.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05.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6595.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577.5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942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62942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4350.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5255.5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6000.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244.5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18029.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1908.5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98901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697.5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1062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4588.5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10570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4965.5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62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6350.5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2042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97290.5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3393.5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796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166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100081.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068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2007.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2920.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2513.5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88458.5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5692.5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507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55.5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42933.5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5094.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195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3113.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2846.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3136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6041.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4202.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28748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7709.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487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03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861.5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3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80307.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52126.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000.5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78966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3921.5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18264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6282.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4096.5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3380.5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2366.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3477.5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5461.5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2555.5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6659.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35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6856.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61355.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4115.5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4321.5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29126.5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71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49602.5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321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1511.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4250.5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6513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2622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4366.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43629.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3968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6132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3095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9536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5145.5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59464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161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6960.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2481.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6108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3451.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566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6677.5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3841.5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37457.5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7629.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246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2371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9098.5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31970.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x v="0"/>
    <b v="0"/>
    <s v="food/food trucks"/>
    <n v="0"/>
    <n v="0"/>
    <x v="0"/>
    <s v="food trucks"/>
    <x v="0"/>
    <d v="2015-12-15T00:00:00"/>
  </r>
  <r>
    <n v="1"/>
    <s v="Odom Inc"/>
    <s v="Managed bottom-line architecture"/>
    <n v="1400"/>
    <n v="14560"/>
    <x v="1"/>
    <x v="1"/>
    <s v="US"/>
    <s v="USD"/>
    <n v="1408424400"/>
    <n v="1408597200"/>
    <x v="0"/>
    <b v="1"/>
    <s v="music/rock"/>
    <n v="10.4"/>
    <n v="7359"/>
    <x v="1"/>
    <s v="rock"/>
    <x v="1"/>
    <d v="2014-08-21T00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x v="0"/>
    <b v="0"/>
    <s v="technology/web"/>
    <n v="1.3147878228782288"/>
    <n v="71974"/>
    <x v="2"/>
    <s v="web"/>
    <x v="2"/>
    <d v="2013-11-19T00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x v="0"/>
    <b v="0"/>
    <s v="music/rock"/>
    <n v="0.58976190476190471"/>
    <n v="1250.5"/>
    <x v="1"/>
    <s v="rock"/>
    <x v="3"/>
    <d v="2019-09-20T00:00:00"/>
  </r>
  <r>
    <n v="4"/>
    <s v="Larson-Little"/>
    <s v="Proactive foreground core"/>
    <n v="7600"/>
    <n v="5265"/>
    <x v="0"/>
    <x v="4"/>
    <s v="US"/>
    <s v="USD"/>
    <n v="1547964000"/>
    <n v="1548309600"/>
    <x v="0"/>
    <b v="0"/>
    <s v="theater/plays"/>
    <n v="0.69276315789473686"/>
    <n v="2659"/>
    <x v="3"/>
    <s v="plays"/>
    <x v="4"/>
    <d v="2019-01-24T00:00:00"/>
  </r>
  <r>
    <n v="5"/>
    <s v="Harris Group"/>
    <s v="Open-source optimizing database"/>
    <n v="7600"/>
    <n v="13195"/>
    <x v="1"/>
    <x v="5"/>
    <s v="DK"/>
    <s v="DKK"/>
    <n v="1346130000"/>
    <n v="1347080400"/>
    <x v="0"/>
    <b v="0"/>
    <s v="theater/plays"/>
    <n v="1.7361842105263159"/>
    <n v="6684.5"/>
    <x v="3"/>
    <s v="plays"/>
    <x v="5"/>
    <d v="2012-09-08T00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x v="0"/>
    <b v="0"/>
    <s v="film &amp; video/documentary"/>
    <n v="0.20961538461538462"/>
    <n v="554"/>
    <x v="4"/>
    <s v="documentary"/>
    <x v="6"/>
    <d v="2017-09-14T00:00:00"/>
  </r>
  <r>
    <n v="7"/>
    <s v="Carter-Guzman"/>
    <s v="Centralized cohesive challenge"/>
    <n v="4500"/>
    <n v="14741"/>
    <x v="1"/>
    <x v="7"/>
    <s v="DK"/>
    <s v="DKK"/>
    <n v="1439442000"/>
    <n v="1439614800"/>
    <x v="0"/>
    <b v="0"/>
    <s v="theater/plays"/>
    <n v="3.2757777777777779"/>
    <n v="7484"/>
    <x v="3"/>
    <s v="plays"/>
    <x v="7"/>
    <d v="2015-08-15T00:00:00"/>
  </r>
  <r>
    <n v="8"/>
    <s v="Nunez-Richards"/>
    <s v="Exclusive attitude-oriented intranet"/>
    <n v="110100"/>
    <n v="21946"/>
    <x v="2"/>
    <x v="8"/>
    <s v="DK"/>
    <s v="DKK"/>
    <n v="1281330000"/>
    <n v="1281502800"/>
    <x v="0"/>
    <b v="0"/>
    <s v="theater/plays"/>
    <n v="0.19932788374205268"/>
    <n v="11327"/>
    <x v="3"/>
    <s v="plays"/>
    <x v="8"/>
    <d v="2010-08-11T00:00:00"/>
  </r>
  <r>
    <n v="9"/>
    <s v="Rangel, Holt and Jones"/>
    <s v="Open-source fresh-thinking model"/>
    <n v="6200"/>
    <n v="3208"/>
    <x v="0"/>
    <x v="9"/>
    <s v="US"/>
    <s v="USD"/>
    <n v="1379566800"/>
    <n v="1383804000"/>
    <x v="0"/>
    <b v="0"/>
    <s v="music/electric music"/>
    <n v="0.51741935483870971"/>
    <n v="1626"/>
    <x v="1"/>
    <s v="electric music"/>
    <x v="9"/>
    <d v="2013-11-07T00:00:00"/>
  </r>
  <r>
    <n v="10"/>
    <s v="Green Ltd"/>
    <s v="Monitored empowering installation"/>
    <n v="5200"/>
    <n v="13838"/>
    <x v="1"/>
    <x v="10"/>
    <s v="US"/>
    <s v="USD"/>
    <n v="1281762000"/>
    <n v="1285909200"/>
    <x v="0"/>
    <b v="0"/>
    <s v="film &amp; video/drama"/>
    <n v="2.6611538461538462"/>
    <n v="7029"/>
    <x v="4"/>
    <s v="drama"/>
    <x v="10"/>
    <d v="2010-10-01T00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x v="0"/>
    <b v="1"/>
    <s v="theater/plays"/>
    <n v="0.48095238095238096"/>
    <n v="1528.5"/>
    <x v="3"/>
    <s v="plays"/>
    <x v="11"/>
    <d v="2010-09-27T00:00:00"/>
  </r>
  <r>
    <n v="12"/>
    <s v="Kim Ltd"/>
    <s v="Assimilated hybrid intranet"/>
    <n v="6300"/>
    <n v="5629"/>
    <x v="0"/>
    <x v="12"/>
    <s v="US"/>
    <s v="USD"/>
    <n v="1571720400"/>
    <n v="1572411600"/>
    <x v="0"/>
    <b v="0"/>
    <s v="film &amp; video/drama"/>
    <n v="0.89349206349206345"/>
    <n v="2842"/>
    <x v="4"/>
    <s v="drama"/>
    <x v="12"/>
    <d v="2019-10-30T00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x v="0"/>
    <b v="0"/>
    <s v="music/indie rock"/>
    <n v="2.4511904761904764"/>
    <n v="5196.5"/>
    <x v="1"/>
    <s v="indie rock"/>
    <x v="13"/>
    <d v="2016-06-23T00:00:00"/>
  </r>
  <r>
    <n v="14"/>
    <s v="Rodriguez, Rose and Stewart"/>
    <s v="Cloned directional synergy"/>
    <n v="28200"/>
    <n v="18829"/>
    <x v="0"/>
    <x v="14"/>
    <s v="US"/>
    <s v="USD"/>
    <n v="1331013600"/>
    <n v="1333342800"/>
    <x v="0"/>
    <b v="0"/>
    <s v="music/indie rock"/>
    <n v="0.66769503546099296"/>
    <n v="9514.5"/>
    <x v="1"/>
    <s v="indie rock"/>
    <x v="14"/>
    <d v="2012-04-02T00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x v="0"/>
    <b v="0"/>
    <s v="technology/wearables"/>
    <n v="0.47307881773399013"/>
    <n v="19433"/>
    <x v="2"/>
    <s v="wearables"/>
    <x v="15"/>
    <d v="2019-12-14T00:00:00"/>
  </r>
  <r>
    <n v="16"/>
    <s v="Hines Inc"/>
    <s v="Cross-platform systemic adapter"/>
    <n v="1700"/>
    <n v="11041"/>
    <x v="1"/>
    <x v="16"/>
    <s v="US"/>
    <s v="USD"/>
    <n v="1390370400"/>
    <n v="1392271200"/>
    <x v="0"/>
    <b v="0"/>
    <s v="publishing/nonfiction"/>
    <n v="6.4947058823529416"/>
    <n v="5570.5"/>
    <x v="5"/>
    <s v="nonfiction"/>
    <x v="16"/>
    <d v="2014-02-13T00:00:00"/>
  </r>
  <r>
    <n v="17"/>
    <s v="Cochran-Nguyen"/>
    <s v="Seamless 4thgeneration methodology"/>
    <n v="84600"/>
    <n v="134845"/>
    <x v="1"/>
    <x v="17"/>
    <s v="US"/>
    <s v="USD"/>
    <n v="1294812000"/>
    <n v="1294898400"/>
    <x v="0"/>
    <b v="0"/>
    <s v="film &amp; video/animation"/>
    <n v="1.5939125295508274"/>
    <n v="68047"/>
    <x v="4"/>
    <s v="animation"/>
    <x v="17"/>
    <d v="2011-01-13T00:00:00"/>
  </r>
  <r>
    <n v="18"/>
    <s v="Johnson-Gould"/>
    <s v="Exclusive needs-based adapter"/>
    <n v="9100"/>
    <n v="6089"/>
    <x v="3"/>
    <x v="18"/>
    <s v="US"/>
    <s v="USD"/>
    <n v="1536382800"/>
    <n v="1537074000"/>
    <x v="0"/>
    <b v="0"/>
    <s v="theater/plays"/>
    <n v="0.66912087912087914"/>
    <n v="3112"/>
    <x v="3"/>
    <s v="plays"/>
    <x v="18"/>
    <d v="2018-09-16T00:00:00"/>
  </r>
  <r>
    <n v="19"/>
    <s v="Perez-Hess"/>
    <s v="Down-sized cohesive archive"/>
    <n v="62500"/>
    <n v="30331"/>
    <x v="0"/>
    <x v="19"/>
    <s v="US"/>
    <s v="USD"/>
    <n v="1551679200"/>
    <n v="1553490000"/>
    <x v="0"/>
    <b v="1"/>
    <s v="theater/plays"/>
    <n v="0.48529600000000001"/>
    <n v="15502.5"/>
    <x v="3"/>
    <s v="plays"/>
    <x v="19"/>
    <d v="2019-03-25T00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x v="0"/>
    <b v="0"/>
    <s v="film &amp; video/drama"/>
    <n v="1.1224279210925645"/>
    <n v="74666"/>
    <x v="4"/>
    <s v="drama"/>
    <x v="20"/>
    <d v="2014-07-28T00:00:00"/>
  </r>
  <r>
    <n v="21"/>
    <s v="Simmons-Reynolds"/>
    <s v="Re-engineered intangible definition"/>
    <n v="94000"/>
    <n v="38533"/>
    <x v="0"/>
    <x v="21"/>
    <s v="US"/>
    <s v="USD"/>
    <n v="1313384400"/>
    <n v="1316322000"/>
    <x v="0"/>
    <b v="0"/>
    <s v="theater/plays"/>
    <n v="0.40992553191489361"/>
    <n v="19545.5"/>
    <x v="3"/>
    <s v="plays"/>
    <x v="21"/>
    <d v="2011-09-18T00:00:00"/>
  </r>
  <r>
    <n v="22"/>
    <s v="Collier Inc"/>
    <s v="Enhanced dynamic definition"/>
    <n v="59100"/>
    <n v="75690"/>
    <x v="1"/>
    <x v="22"/>
    <s v="US"/>
    <s v="USD"/>
    <n v="1522731600"/>
    <n v="1524027600"/>
    <x v="0"/>
    <b v="0"/>
    <s v="theater/plays"/>
    <n v="1.2807106598984772"/>
    <n v="38290"/>
    <x v="3"/>
    <s v="plays"/>
    <x v="22"/>
    <d v="2018-04-18T00:00:00"/>
  </r>
  <r>
    <n v="23"/>
    <s v="Gray-Jenkins"/>
    <s v="Devolved next generation adapter"/>
    <n v="4500"/>
    <n v="14942"/>
    <x v="1"/>
    <x v="23"/>
    <s v="GB"/>
    <s v="GBP"/>
    <n v="1550124000"/>
    <n v="1554699600"/>
    <x v="0"/>
    <b v="0"/>
    <s v="film &amp; video/documentary"/>
    <n v="3.3204444444444445"/>
    <n v="7542"/>
    <x v="4"/>
    <s v="documentary"/>
    <x v="23"/>
    <d v="2019-04-08T00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x v="0"/>
    <b v="0"/>
    <s v="technology/wearables"/>
    <n v="1.1283225108225108"/>
    <n v="53465"/>
    <x v="2"/>
    <s v="wearables"/>
    <x v="24"/>
    <d v="2014-06-23T00:00:00"/>
  </r>
  <r>
    <n v="25"/>
    <s v="Caldwell, Velazquez and Wilson"/>
    <s v="Monitored impactful analyzer"/>
    <n v="5500"/>
    <n v="11904"/>
    <x v="1"/>
    <x v="25"/>
    <s v="US"/>
    <s v="USD"/>
    <n v="1305694800"/>
    <n v="1307422800"/>
    <x v="0"/>
    <b v="1"/>
    <s v="games/video games"/>
    <n v="2.1643636363636363"/>
    <n v="6033.5"/>
    <x v="6"/>
    <s v="video games"/>
    <x v="25"/>
    <d v="2011-06-07T00:00:00"/>
  </r>
  <r>
    <n v="26"/>
    <s v="Spencer-Bates"/>
    <s v="Optional responsive customer loyalty"/>
    <n v="107500"/>
    <n v="51814"/>
    <x v="3"/>
    <x v="26"/>
    <s v="US"/>
    <s v="USD"/>
    <n v="1533013200"/>
    <n v="1535346000"/>
    <x v="0"/>
    <b v="0"/>
    <s v="theater/plays"/>
    <n v="0.4819906976744186"/>
    <n v="26647"/>
    <x v="3"/>
    <s v="plays"/>
    <x v="26"/>
    <d v="2018-08-27T00:00:00"/>
  </r>
  <r>
    <n v="27"/>
    <s v="Best, Carr and Williams"/>
    <s v="Diverse transitional migration"/>
    <n v="2000"/>
    <n v="1599"/>
    <x v="0"/>
    <x v="27"/>
    <s v="US"/>
    <s v="USD"/>
    <n v="1443848400"/>
    <n v="1444539600"/>
    <x v="0"/>
    <b v="0"/>
    <s v="music/rock"/>
    <n v="0.79949999999999999"/>
    <n v="807"/>
    <x v="1"/>
    <s v="rock"/>
    <x v="27"/>
    <d v="2015-10-11T00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x v="0"/>
    <b v="1"/>
    <s v="theater/plays"/>
    <n v="1.0522553516819573"/>
    <n v="69927.5"/>
    <x v="3"/>
    <s v="plays"/>
    <x v="28"/>
    <d v="2010-03-04T00:00:00"/>
  </r>
  <r>
    <n v="29"/>
    <s v="Johnson, Parker and Haynes"/>
    <s v="Focused 6thgeneration forecast"/>
    <n v="45900"/>
    <n v="150965"/>
    <x v="1"/>
    <x v="29"/>
    <s v="CH"/>
    <s v="CHF"/>
    <n v="1532062800"/>
    <n v="1535518800"/>
    <x v="0"/>
    <b v="0"/>
    <s v="film &amp; video/shorts"/>
    <n v="3.2889978213507627"/>
    <n v="76285.5"/>
    <x v="4"/>
    <s v="shorts"/>
    <x v="29"/>
    <d v="2018-08-29T00:00:00"/>
  </r>
  <r>
    <n v="30"/>
    <s v="Clark-Cooke"/>
    <s v="Down-sized analyzing challenge"/>
    <n v="9000"/>
    <n v="14455"/>
    <x v="1"/>
    <x v="30"/>
    <s v="US"/>
    <s v="USD"/>
    <n v="1558674000"/>
    <n v="1559106000"/>
    <x v="0"/>
    <b v="0"/>
    <s v="film &amp; video/animation"/>
    <n v="1.606111111111111"/>
    <n v="7292"/>
    <x v="4"/>
    <s v="animation"/>
    <x v="30"/>
    <d v="2019-05-29T00:00:00"/>
  </r>
  <r>
    <n v="31"/>
    <s v="Schroeder Ltd"/>
    <s v="Progressive needs-based focus group"/>
    <n v="3500"/>
    <n v="10850"/>
    <x v="1"/>
    <x v="31"/>
    <s v="GB"/>
    <s v="GBP"/>
    <n v="1451973600"/>
    <n v="1454392800"/>
    <x v="0"/>
    <b v="0"/>
    <s v="games/video games"/>
    <n v="3.1"/>
    <n v="5538"/>
    <x v="6"/>
    <s v="video games"/>
    <x v="31"/>
    <d v="2016-02-02T00:00:00"/>
  </r>
  <r>
    <n v="32"/>
    <s v="Jackson PLC"/>
    <s v="Ergonomic 6thgeneration success"/>
    <n v="101000"/>
    <n v="87676"/>
    <x v="0"/>
    <x v="32"/>
    <s v="IT"/>
    <s v="EUR"/>
    <n v="1515564000"/>
    <n v="1517896800"/>
    <x v="0"/>
    <b v="0"/>
    <s v="film &amp; video/documentary"/>
    <n v="0.86807920792079207"/>
    <n v="44991.5"/>
    <x v="4"/>
    <s v="documentary"/>
    <x v="32"/>
    <d v="2018-02-06T00:00:00"/>
  </r>
  <r>
    <n v="33"/>
    <s v="Blair, Collins and Carter"/>
    <s v="Exclusive interactive approach"/>
    <n v="50200"/>
    <n v="189666"/>
    <x v="1"/>
    <x v="33"/>
    <s v="US"/>
    <s v="USD"/>
    <n v="1412485200"/>
    <n v="1415685600"/>
    <x v="0"/>
    <b v="0"/>
    <s v="theater/plays"/>
    <n v="3.7782071713147412"/>
    <n v="97542.5"/>
    <x v="3"/>
    <s v="plays"/>
    <x v="33"/>
    <d v="2014-11-11T00:00:00"/>
  </r>
  <r>
    <n v="34"/>
    <s v="Maldonado and Sons"/>
    <s v="Reverse-engineered asynchronous archive"/>
    <n v="9300"/>
    <n v="14025"/>
    <x v="1"/>
    <x v="34"/>
    <s v="US"/>
    <s v="USD"/>
    <n v="1490245200"/>
    <n v="1490677200"/>
    <x v="0"/>
    <b v="0"/>
    <s v="film &amp; video/documentary"/>
    <n v="1.5080645161290323"/>
    <n v="7095"/>
    <x v="4"/>
    <s v="documentary"/>
    <x v="34"/>
    <d v="2017-03-28T00:00:00"/>
  </r>
  <r>
    <n v="35"/>
    <s v="Mitchell and Sons"/>
    <s v="Synergized intangible challenge"/>
    <n v="125500"/>
    <n v="188628"/>
    <x v="1"/>
    <x v="35"/>
    <s v="DK"/>
    <s v="DKK"/>
    <n v="1547877600"/>
    <n v="1551506400"/>
    <x v="0"/>
    <b v="1"/>
    <s v="film &amp; video/drama"/>
    <n v="1.5030119521912351"/>
    <n v="95296.5"/>
    <x v="4"/>
    <s v="drama"/>
    <x v="35"/>
    <d v="2019-03-02T00:00:00"/>
  </r>
  <r>
    <n v="36"/>
    <s v="Jackson-Lewis"/>
    <s v="Monitored multi-state encryption"/>
    <n v="700"/>
    <n v="1101"/>
    <x v="1"/>
    <x v="36"/>
    <s v="US"/>
    <s v="USD"/>
    <n v="1298700000"/>
    <n v="1300856400"/>
    <x v="0"/>
    <b v="0"/>
    <s v="theater/plays"/>
    <n v="1.572857142857143"/>
    <n v="558.5"/>
    <x v="3"/>
    <s v="plays"/>
    <x v="36"/>
    <d v="2011-03-23T00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x v="0"/>
    <b v="1"/>
    <s v="publishing/fiction"/>
    <n v="1.3998765432098765"/>
    <n v="5723"/>
    <x v="5"/>
    <s v="fiction"/>
    <x v="37"/>
    <d v="2019-11-08T00:00:00"/>
  </r>
  <r>
    <n v="38"/>
    <s v="Maldonado-Gonzalez"/>
    <s v="Digitized client-driven database"/>
    <n v="3100"/>
    <n v="10085"/>
    <x v="1"/>
    <x v="38"/>
    <s v="US"/>
    <s v="USD"/>
    <n v="1287378000"/>
    <n v="1287810000"/>
    <x v="0"/>
    <b v="0"/>
    <s v="photography/photography books"/>
    <n v="3.2532258064516131"/>
    <n v="5109.5"/>
    <x v="7"/>
    <s v="photography books"/>
    <x v="38"/>
    <d v="2010-10-23T00:00:00"/>
  </r>
  <r>
    <n v="39"/>
    <s v="Kim-Rice"/>
    <s v="Organized bi-directional function"/>
    <n v="9900"/>
    <n v="5027"/>
    <x v="0"/>
    <x v="39"/>
    <s v="DK"/>
    <s v="DKK"/>
    <n v="1361772000"/>
    <n v="1362978000"/>
    <x v="0"/>
    <b v="0"/>
    <s v="theater/plays"/>
    <n v="0.50777777777777777"/>
    <n v="2557.5"/>
    <x v="3"/>
    <s v="plays"/>
    <x v="39"/>
    <d v="2013-03-11T00:00:00"/>
  </r>
  <r>
    <n v="40"/>
    <s v="Garcia, Garcia and Lopez"/>
    <s v="Reduced stable middleware"/>
    <n v="8800"/>
    <n v="14878"/>
    <x v="1"/>
    <x v="40"/>
    <s v="US"/>
    <s v="USD"/>
    <n v="1275714000"/>
    <n v="1277355600"/>
    <x v="0"/>
    <b v="1"/>
    <s v="technology/wearables"/>
    <n v="1.6906818181818182"/>
    <n v="7538"/>
    <x v="2"/>
    <s v="wearables"/>
    <x v="40"/>
    <d v="2010-06-24T00:00:00"/>
  </r>
  <r>
    <n v="41"/>
    <s v="Watts Group"/>
    <s v="Universal 5thgeneration neural-net"/>
    <n v="5600"/>
    <n v="11924"/>
    <x v="1"/>
    <x v="41"/>
    <s v="IT"/>
    <s v="EUR"/>
    <n v="1346734800"/>
    <n v="1348981200"/>
    <x v="0"/>
    <b v="1"/>
    <s v="music/rock"/>
    <n v="2.1292857142857144"/>
    <n v="6017.5"/>
    <x v="1"/>
    <s v="rock"/>
    <x v="41"/>
    <d v="2012-09-30T00:00:00"/>
  </r>
  <r>
    <n v="42"/>
    <s v="Werner-Bryant"/>
    <s v="Virtual uniform frame"/>
    <n v="1800"/>
    <n v="7991"/>
    <x v="1"/>
    <x v="42"/>
    <s v="US"/>
    <s v="USD"/>
    <n v="1309755600"/>
    <n v="1310533200"/>
    <x v="0"/>
    <b v="0"/>
    <s v="food/food trucks"/>
    <n v="4.4394444444444447"/>
    <n v="4106.5"/>
    <x v="0"/>
    <s v="food trucks"/>
    <x v="42"/>
    <d v="2011-07-13T00:00:00"/>
  </r>
  <r>
    <n v="43"/>
    <s v="Schmitt-Mendoza"/>
    <s v="Profound explicit paradigm"/>
    <n v="90200"/>
    <n v="167717"/>
    <x v="1"/>
    <x v="43"/>
    <s v="US"/>
    <s v="USD"/>
    <n v="1406178000"/>
    <n v="1407560400"/>
    <x v="0"/>
    <b v="0"/>
    <s v="publishing/radio &amp; podcasts"/>
    <n v="1.859390243902439"/>
    <n v="86964.5"/>
    <x v="5"/>
    <s v="radio &amp; podcasts"/>
    <x v="43"/>
    <d v="2014-08-09T00:00:00"/>
  </r>
  <r>
    <n v="44"/>
    <s v="Reid-Mccullough"/>
    <s v="Visionary real-time groupware"/>
    <n v="1600"/>
    <n v="10541"/>
    <x v="1"/>
    <x v="13"/>
    <s v="DK"/>
    <s v="DKK"/>
    <n v="1552798800"/>
    <n v="1552885200"/>
    <x v="0"/>
    <b v="0"/>
    <s v="publishing/fiction"/>
    <n v="6.5881249999999998"/>
    <n v="5319.5"/>
    <x v="5"/>
    <s v="fiction"/>
    <x v="44"/>
    <d v="2019-03-18T00:00:00"/>
  </r>
  <r>
    <n v="45"/>
    <s v="Woods-Clark"/>
    <s v="Networked tertiary Graphical User Interface"/>
    <n v="9500"/>
    <n v="4530"/>
    <x v="0"/>
    <x v="44"/>
    <s v="US"/>
    <s v="USD"/>
    <n v="1478062800"/>
    <n v="1479362400"/>
    <x v="0"/>
    <b v="1"/>
    <s v="theater/plays"/>
    <n v="0.4768421052631579"/>
    <n v="2289"/>
    <x v="3"/>
    <s v="plays"/>
    <x v="45"/>
    <d v="2016-11-17T00:00:00"/>
  </r>
  <r>
    <n v="46"/>
    <s v="Vaughn, Hunt and Caldwell"/>
    <s v="Virtual grid-enabled task-force"/>
    <n v="3700"/>
    <n v="4247"/>
    <x v="1"/>
    <x v="45"/>
    <s v="US"/>
    <s v="USD"/>
    <n v="1278565200"/>
    <n v="1280552400"/>
    <x v="0"/>
    <b v="0"/>
    <s v="music/rock"/>
    <n v="1.1478378378378378"/>
    <n v="2169.5"/>
    <x v="1"/>
    <s v="rock"/>
    <x v="46"/>
    <d v="2010-07-31T00:00:00"/>
  </r>
  <r>
    <n v="47"/>
    <s v="Bennett and Sons"/>
    <s v="Function-based multi-state software"/>
    <n v="1500"/>
    <n v="7129"/>
    <x v="1"/>
    <x v="46"/>
    <s v="US"/>
    <s v="USD"/>
    <n v="1396069200"/>
    <n v="1398661200"/>
    <x v="0"/>
    <b v="0"/>
    <s v="theater/plays"/>
    <n v="4.7526666666666664"/>
    <n v="3639"/>
    <x v="3"/>
    <s v="plays"/>
    <x v="47"/>
    <d v="2014-04-28T00:00:00"/>
  </r>
  <r>
    <n v="48"/>
    <s v="Lamb Inc"/>
    <s v="Optimized leadingedge concept"/>
    <n v="33300"/>
    <n v="128862"/>
    <x v="1"/>
    <x v="47"/>
    <s v="US"/>
    <s v="USD"/>
    <n v="1435208400"/>
    <n v="1436245200"/>
    <x v="0"/>
    <b v="0"/>
    <s v="theater/plays"/>
    <n v="3.86972972972973"/>
    <n v="65646.5"/>
    <x v="3"/>
    <s v="plays"/>
    <x v="48"/>
    <d v="2015-07-07T00:00:00"/>
  </r>
  <r>
    <n v="49"/>
    <s v="Casey-Kelly"/>
    <s v="Sharable holistic interface"/>
    <n v="7200"/>
    <n v="13653"/>
    <x v="1"/>
    <x v="48"/>
    <s v="US"/>
    <s v="USD"/>
    <n v="1571547600"/>
    <n v="1575439200"/>
    <x v="0"/>
    <b v="0"/>
    <s v="music/rock"/>
    <n v="1.89625"/>
    <n v="6978"/>
    <x v="1"/>
    <s v="rock"/>
    <x v="49"/>
    <d v="2019-12-04T00:00:00"/>
  </r>
  <r>
    <n v="50"/>
    <s v="Jones, Taylor and Moore"/>
    <s v="Down-sized system-worthy secured line"/>
    <n v="100"/>
    <n v="2"/>
    <x v="0"/>
    <x v="49"/>
    <s v="IT"/>
    <s v="EUR"/>
    <n v="1375333200"/>
    <n v="1377752400"/>
    <x v="0"/>
    <b v="0"/>
    <s v="music/metal"/>
    <n v="0.02"/>
    <n v="1.5"/>
    <x v="1"/>
    <s v="metal"/>
    <x v="50"/>
    <d v="2013-08-29T00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x v="0"/>
    <b v="1"/>
    <s v="technology/wearables"/>
    <n v="0.91867805186590767"/>
    <n v="73355"/>
    <x v="2"/>
    <s v="wearables"/>
    <x v="51"/>
    <d v="2012-04-12T00:00:00"/>
  </r>
  <r>
    <n v="52"/>
    <s v="Hernandez, Rodriguez and Clark"/>
    <s v="Organic foreground leverage"/>
    <n v="7200"/>
    <n v="2459"/>
    <x v="0"/>
    <x v="51"/>
    <s v="US"/>
    <s v="USD"/>
    <n v="1284526800"/>
    <n v="1284872400"/>
    <x v="0"/>
    <b v="0"/>
    <s v="theater/plays"/>
    <n v="0.34152777777777776"/>
    <n v="1267"/>
    <x v="3"/>
    <s v="plays"/>
    <x v="52"/>
    <d v="2010-09-19T00:00:00"/>
  </r>
  <r>
    <n v="53"/>
    <s v="Smith-Jones"/>
    <s v="Reverse-engineered static concept"/>
    <n v="8800"/>
    <n v="12356"/>
    <x v="1"/>
    <x v="52"/>
    <s v="US"/>
    <s v="USD"/>
    <n v="1400562000"/>
    <n v="1403931600"/>
    <x v="0"/>
    <b v="0"/>
    <s v="film &amp; video/drama"/>
    <n v="1.4040909090909091"/>
    <n v="6282.5"/>
    <x v="4"/>
    <s v="drama"/>
    <x v="53"/>
    <d v="2014-06-28T00:00:00"/>
  </r>
  <r>
    <n v="54"/>
    <s v="Roy PLC"/>
    <s v="Multi-channeled neutral customer loyalty"/>
    <n v="6000"/>
    <n v="5392"/>
    <x v="0"/>
    <x v="53"/>
    <s v="US"/>
    <s v="USD"/>
    <n v="1520748000"/>
    <n v="1521262800"/>
    <x v="0"/>
    <b v="0"/>
    <s v="technology/wearables"/>
    <n v="0.89866666666666661"/>
    <n v="2756"/>
    <x v="2"/>
    <s v="wearables"/>
    <x v="54"/>
    <d v="2018-03-17T00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x v="0"/>
    <b v="0"/>
    <s v="music/jazz"/>
    <n v="1.7796969696969698"/>
    <n v="5938.5"/>
    <x v="1"/>
    <s v="jazz"/>
    <x v="55"/>
    <d v="2018-08-04T00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x v="0"/>
    <b v="0"/>
    <s v="technology/wearables"/>
    <n v="1.436625"/>
    <n v="5828.5"/>
    <x v="2"/>
    <s v="wearables"/>
    <x v="56"/>
    <d v="2015-01-17T00:00:00"/>
  </r>
  <r>
    <n v="57"/>
    <s v="Bridges, Freeman and Kim"/>
    <s v="Cross-group multi-state task-force"/>
    <n v="2900"/>
    <n v="6243"/>
    <x v="1"/>
    <x v="56"/>
    <s v="US"/>
    <s v="USD"/>
    <n v="1504242000"/>
    <n v="1505278800"/>
    <x v="0"/>
    <b v="0"/>
    <s v="games/video games"/>
    <n v="2.1527586206896552"/>
    <n v="3222"/>
    <x v="6"/>
    <s v="video games"/>
    <x v="57"/>
    <d v="2017-09-13T00:00:00"/>
  </r>
  <r>
    <n v="58"/>
    <s v="Anderson-Perez"/>
    <s v="Expanded 3rdgeneration strategy"/>
    <n v="2700"/>
    <n v="6132"/>
    <x v="1"/>
    <x v="57"/>
    <s v="US"/>
    <s v="USD"/>
    <n v="1442811600"/>
    <n v="1443934800"/>
    <x v="0"/>
    <b v="0"/>
    <s v="theater/plays"/>
    <n v="2.2711111111111113"/>
    <n v="3171.5"/>
    <x v="3"/>
    <s v="plays"/>
    <x v="58"/>
    <d v="2015-10-04T00:00:00"/>
  </r>
  <r>
    <n v="59"/>
    <s v="Wright, Fox and Marks"/>
    <s v="Assimilated real-time support"/>
    <n v="1400"/>
    <n v="3851"/>
    <x v="1"/>
    <x v="58"/>
    <s v="US"/>
    <s v="USD"/>
    <n v="1497243600"/>
    <n v="1498539600"/>
    <x v="0"/>
    <b v="1"/>
    <s v="theater/plays"/>
    <n v="2.7507142857142859"/>
    <n v="1989.5"/>
    <x v="3"/>
    <s v="plays"/>
    <x v="59"/>
    <d v="2017-06-27T00:00:00"/>
  </r>
  <r>
    <n v="60"/>
    <s v="Crawford-Peters"/>
    <s v="User-centric regional database"/>
    <n v="94200"/>
    <n v="135997"/>
    <x v="1"/>
    <x v="59"/>
    <s v="CA"/>
    <s v="CAD"/>
    <n v="1342501200"/>
    <n v="1342760400"/>
    <x v="0"/>
    <b v="0"/>
    <s v="theater/plays"/>
    <n v="1.4437048832271762"/>
    <n v="68798.5"/>
    <x v="3"/>
    <s v="plays"/>
    <x v="60"/>
    <d v="2012-07-20T00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x v="0"/>
    <b v="0"/>
    <s v="theater/plays"/>
    <n v="0.92745983935742971"/>
    <n v="93501.5"/>
    <x v="3"/>
    <s v="plays"/>
    <x v="61"/>
    <d v="2011-04-02T00:00:00"/>
  </r>
  <r>
    <n v="62"/>
    <s v="Sparks-West"/>
    <s v="Organized incremental standardization"/>
    <n v="2000"/>
    <n v="14452"/>
    <x v="1"/>
    <x v="61"/>
    <s v="US"/>
    <s v="USD"/>
    <n v="1433480400"/>
    <n v="1433566800"/>
    <x v="0"/>
    <b v="0"/>
    <s v="technology/web"/>
    <n v="7.226"/>
    <n v="7350.5"/>
    <x v="2"/>
    <s v="web"/>
    <x v="62"/>
    <d v="2015-06-06T00:00:00"/>
  </r>
  <r>
    <n v="63"/>
    <s v="Baker, Morgan and Brown"/>
    <s v="Assimilated didactic open system"/>
    <n v="4700"/>
    <n v="557"/>
    <x v="0"/>
    <x v="62"/>
    <s v="US"/>
    <s v="USD"/>
    <n v="1493355600"/>
    <n v="1493874000"/>
    <x v="0"/>
    <b v="0"/>
    <s v="theater/plays"/>
    <n v="0.11851063829787234"/>
    <n v="281"/>
    <x v="3"/>
    <s v="plays"/>
    <x v="63"/>
    <d v="2017-05-04T00:00:00"/>
  </r>
  <r>
    <n v="64"/>
    <s v="Mosley-Gilbert"/>
    <s v="Vision-oriented logistical intranet"/>
    <n v="2800"/>
    <n v="2734"/>
    <x v="0"/>
    <x v="63"/>
    <s v="US"/>
    <s v="USD"/>
    <n v="1530507600"/>
    <n v="1531803600"/>
    <x v="0"/>
    <b v="1"/>
    <s v="technology/web"/>
    <n v="0.97642857142857142"/>
    <n v="1386"/>
    <x v="2"/>
    <s v="web"/>
    <x v="64"/>
    <d v="2018-07-17T00:00:00"/>
  </r>
  <r>
    <n v="65"/>
    <s v="Berry-Boyer"/>
    <s v="Mandatory incremental projection"/>
    <n v="6100"/>
    <n v="14405"/>
    <x v="1"/>
    <x v="64"/>
    <s v="US"/>
    <s v="USD"/>
    <n v="1296108000"/>
    <n v="1296712800"/>
    <x v="0"/>
    <b v="0"/>
    <s v="theater/plays"/>
    <n v="2.3614754098360655"/>
    <n v="7320.5"/>
    <x v="3"/>
    <s v="plays"/>
    <x v="65"/>
    <d v="2011-02-03T00:00:00"/>
  </r>
  <r>
    <n v="66"/>
    <s v="Sanders-Allen"/>
    <s v="Grass-roots needs-based encryption"/>
    <n v="2900"/>
    <n v="1307"/>
    <x v="0"/>
    <x v="65"/>
    <s v="US"/>
    <s v="USD"/>
    <n v="1428469200"/>
    <n v="1428901200"/>
    <x v="0"/>
    <b v="1"/>
    <s v="theater/plays"/>
    <n v="0.45068965517241377"/>
    <n v="659.5"/>
    <x v="3"/>
    <s v="plays"/>
    <x v="66"/>
    <d v="2015-04-13T00:00:00"/>
  </r>
  <r>
    <n v="67"/>
    <s v="Lopez Inc"/>
    <s v="Team-oriented 6thgeneration middleware"/>
    <n v="72600"/>
    <n v="117892"/>
    <x v="1"/>
    <x v="66"/>
    <s v="GB"/>
    <s v="GBP"/>
    <n v="1264399200"/>
    <n v="1264831200"/>
    <x v="0"/>
    <b v="1"/>
    <s v="technology/wearables"/>
    <n v="1.6238567493112948"/>
    <n v="60978.5"/>
    <x v="2"/>
    <s v="wearables"/>
    <x v="67"/>
    <d v="2010-01-30T00:00:00"/>
  </r>
  <r>
    <n v="68"/>
    <s v="Moreno-Turner"/>
    <s v="Inverse multi-tasking installation"/>
    <n v="5700"/>
    <n v="14508"/>
    <x v="1"/>
    <x v="67"/>
    <s v="IT"/>
    <s v="EUR"/>
    <n v="1501131600"/>
    <n v="1505192400"/>
    <x v="0"/>
    <b v="1"/>
    <s v="theater/plays"/>
    <n v="2.5452631578947367"/>
    <n v="7377"/>
    <x v="3"/>
    <s v="plays"/>
    <x v="68"/>
    <d v="2017-09-12T00:00:00"/>
  </r>
  <r>
    <n v="69"/>
    <s v="Jones-Watson"/>
    <s v="Switchable disintermediate moderator"/>
    <n v="7900"/>
    <n v="1901"/>
    <x v="3"/>
    <x v="68"/>
    <s v="US"/>
    <s v="USD"/>
    <n v="1292738400"/>
    <n v="1295676000"/>
    <x v="0"/>
    <b v="0"/>
    <s v="theater/plays"/>
    <n v="0.24063291139240506"/>
    <n v="959"/>
    <x v="3"/>
    <s v="plays"/>
    <x v="69"/>
    <d v="2011-01-22T00:00:00"/>
  </r>
  <r>
    <n v="70"/>
    <s v="Barker Inc"/>
    <s v="Re-engineered 24/7 task-force"/>
    <n v="128000"/>
    <n v="158389"/>
    <x v="1"/>
    <x v="69"/>
    <s v="IT"/>
    <s v="EUR"/>
    <n v="1288674000"/>
    <n v="1292911200"/>
    <x v="0"/>
    <b v="1"/>
    <s v="theater/plays"/>
    <n v="1.2374140625000001"/>
    <n v="80432"/>
    <x v="3"/>
    <s v="plays"/>
    <x v="70"/>
    <d v="2010-12-21T00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x v="0"/>
    <b v="0"/>
    <s v="theater/plays"/>
    <n v="1.0806666666666667"/>
    <n v="3280"/>
    <x v="3"/>
    <s v="plays"/>
    <x v="71"/>
    <d v="2019-12-04T00:00:00"/>
  </r>
  <r>
    <n v="72"/>
    <s v="Hampton, Lewis and Ray"/>
    <s v="Seamless coherent parallelism"/>
    <n v="600"/>
    <n v="4022"/>
    <x v="1"/>
    <x v="71"/>
    <s v="US"/>
    <s v="USD"/>
    <n v="1435726800"/>
    <n v="1438837200"/>
    <x v="0"/>
    <b v="0"/>
    <s v="film &amp; video/animation"/>
    <n v="6.7033333333333331"/>
    <n v="2038"/>
    <x v="4"/>
    <s v="animation"/>
    <x v="72"/>
    <d v="2015-08-06T00:00:00"/>
  </r>
  <r>
    <n v="73"/>
    <s v="Collins-Goodman"/>
    <s v="Cross-platform even-keeled initiative"/>
    <n v="1400"/>
    <n v="9253"/>
    <x v="1"/>
    <x v="39"/>
    <s v="US"/>
    <s v="USD"/>
    <n v="1480226400"/>
    <n v="1480485600"/>
    <x v="0"/>
    <b v="0"/>
    <s v="music/jazz"/>
    <n v="6.609285714285714"/>
    <n v="4670.5"/>
    <x v="1"/>
    <s v="jazz"/>
    <x v="73"/>
    <d v="2016-11-30T00:00:00"/>
  </r>
  <r>
    <n v="74"/>
    <s v="Davis-Michael"/>
    <s v="Progressive tertiary framework"/>
    <n v="3900"/>
    <n v="4776"/>
    <x v="1"/>
    <x v="72"/>
    <s v="GB"/>
    <s v="GBP"/>
    <n v="1459054800"/>
    <n v="1459141200"/>
    <x v="0"/>
    <b v="0"/>
    <s v="music/metal"/>
    <n v="1.2246153846153847"/>
    <n v="2430.5"/>
    <x v="1"/>
    <s v="metal"/>
    <x v="74"/>
    <d v="2016-03-28T00:00:00"/>
  </r>
  <r>
    <n v="75"/>
    <s v="White, Torres and Bishop"/>
    <s v="Multi-layered dynamic protocol"/>
    <n v="9700"/>
    <n v="14606"/>
    <x v="1"/>
    <x v="73"/>
    <s v="US"/>
    <s v="USD"/>
    <n v="1531630800"/>
    <n v="1532322000"/>
    <x v="0"/>
    <b v="0"/>
    <s v="photography/photography books"/>
    <n v="1.5057731958762886"/>
    <n v="7388"/>
    <x v="7"/>
    <s v="photography books"/>
    <x v="75"/>
    <d v="2018-07-23T00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x v="1"/>
    <b v="1"/>
    <s v="theater/plays"/>
    <n v="0.78106590724165992"/>
    <n v="48838.5"/>
    <x v="3"/>
    <s v="plays"/>
    <x v="76"/>
    <d v="2015-03-13T00:00:00"/>
  </r>
  <r>
    <n v="77"/>
    <s v="Acevedo-Huffman"/>
    <s v="Pre-emptive impactful model"/>
    <n v="9500"/>
    <n v="4460"/>
    <x v="0"/>
    <x v="75"/>
    <s v="US"/>
    <s v="USD"/>
    <n v="1285563600"/>
    <n v="1286773200"/>
    <x v="0"/>
    <b v="1"/>
    <s v="film &amp; video/animation"/>
    <n v="0.46947368421052632"/>
    <n v="2258"/>
    <x v="4"/>
    <s v="animation"/>
    <x v="77"/>
    <d v="2010-10-11T00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x v="0"/>
    <b v="0"/>
    <s v="publishing/translations"/>
    <n v="3.008"/>
    <n v="6933"/>
    <x v="5"/>
    <s v="translations"/>
    <x v="78"/>
    <d v="2018-04-17T00:00:00"/>
  </r>
  <r>
    <n v="79"/>
    <s v="Soto LLC"/>
    <s v="Triple-buffered reciprocal project"/>
    <n v="57800"/>
    <n v="40228"/>
    <x v="0"/>
    <x v="77"/>
    <s v="US"/>
    <s v="USD"/>
    <n v="1529125200"/>
    <n v="1529557200"/>
    <x v="0"/>
    <b v="0"/>
    <s v="theater/plays"/>
    <n v="0.6959861591695502"/>
    <n v="20533"/>
    <x v="3"/>
    <s v="plays"/>
    <x v="79"/>
    <d v="2018-06-21T00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x v="0"/>
    <b v="0"/>
    <s v="games/video games"/>
    <n v="6.374545454545455"/>
    <n v="3569.5"/>
    <x v="6"/>
    <s v="video games"/>
    <x v="80"/>
    <d v="2017-09-28T00:00:00"/>
  </r>
  <r>
    <n v="81"/>
    <s v="Gomez, Bailey and Flores"/>
    <s v="User-friendly static contingency"/>
    <n v="16800"/>
    <n v="37857"/>
    <x v="1"/>
    <x v="79"/>
    <s v="US"/>
    <s v="USD"/>
    <n v="1511416800"/>
    <n v="1513576800"/>
    <x v="0"/>
    <b v="0"/>
    <s v="music/rock"/>
    <n v="2.253392857142857"/>
    <n v="19134"/>
    <x v="1"/>
    <s v="rock"/>
    <x v="81"/>
    <d v="2017-12-18T00:00:00"/>
  </r>
  <r>
    <n v="82"/>
    <s v="Porter-George"/>
    <s v="Reactive content-based framework"/>
    <n v="1000"/>
    <n v="14973"/>
    <x v="1"/>
    <x v="80"/>
    <s v="GB"/>
    <s v="GBP"/>
    <n v="1547704800"/>
    <n v="1548309600"/>
    <x v="0"/>
    <b v="1"/>
    <s v="games/video games"/>
    <n v="14.973000000000001"/>
    <n v="7576.5"/>
    <x v="6"/>
    <s v="video games"/>
    <x v="82"/>
    <d v="2019-01-24T00:00:00"/>
  </r>
  <r>
    <n v="83"/>
    <s v="Fitzgerald PLC"/>
    <s v="Realigned user-facing concept"/>
    <n v="106400"/>
    <n v="39996"/>
    <x v="0"/>
    <x v="81"/>
    <s v="US"/>
    <s v="USD"/>
    <n v="1469682000"/>
    <n v="1471582800"/>
    <x v="0"/>
    <b v="0"/>
    <s v="music/electric music"/>
    <n v="0.37590225563909774"/>
    <n v="20498"/>
    <x v="1"/>
    <s v="electric music"/>
    <x v="83"/>
    <d v="2016-08-19T00:00:00"/>
  </r>
  <r>
    <n v="84"/>
    <s v="Cisneros-Burton"/>
    <s v="Public-key zero tolerance orchestration"/>
    <n v="31400"/>
    <n v="41564"/>
    <x v="1"/>
    <x v="82"/>
    <s v="US"/>
    <s v="USD"/>
    <n v="1343451600"/>
    <n v="1344315600"/>
    <x v="0"/>
    <b v="0"/>
    <s v="technology/wearables"/>
    <n v="1.3236942675159236"/>
    <n v="20969"/>
    <x v="2"/>
    <s v="wearables"/>
    <x v="84"/>
    <d v="2012-08-07T00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x v="0"/>
    <b v="0"/>
    <s v="music/indie rock"/>
    <n v="1.3122448979591836"/>
    <n v="3250.5"/>
    <x v="1"/>
    <s v="indie rock"/>
    <x v="85"/>
    <d v="2011-09-19T00:00:00"/>
  </r>
  <r>
    <n v="86"/>
    <s v="Davis-Smith"/>
    <s v="Organic motivating firmware"/>
    <n v="7400"/>
    <n v="12405"/>
    <x v="1"/>
    <x v="84"/>
    <s v="US"/>
    <s v="USD"/>
    <n v="1430715600"/>
    <n v="1431838800"/>
    <x v="1"/>
    <b v="0"/>
    <s v="theater/plays"/>
    <n v="1.6763513513513513"/>
    <n v="6304"/>
    <x v="3"/>
    <s v="plays"/>
    <x v="86"/>
    <d v="2015-05-17T00:00:00"/>
  </r>
  <r>
    <n v="87"/>
    <s v="Farrell and Sons"/>
    <s v="Synergized 4thgeneration conglomeration"/>
    <n v="198500"/>
    <n v="123040"/>
    <x v="0"/>
    <x v="85"/>
    <s v="AU"/>
    <s v="AUD"/>
    <n v="1299564000"/>
    <n v="1300510800"/>
    <x v="0"/>
    <b v="1"/>
    <s v="music/rock"/>
    <n v="0.6198488664987406"/>
    <n v="62261"/>
    <x v="1"/>
    <s v="rock"/>
    <x v="87"/>
    <d v="2011-03-19T00:00:00"/>
  </r>
  <r>
    <n v="88"/>
    <s v="Clark Group"/>
    <s v="Grass-roots fault-tolerant policy"/>
    <n v="4800"/>
    <n v="12516"/>
    <x v="1"/>
    <x v="86"/>
    <s v="US"/>
    <s v="USD"/>
    <n v="1429160400"/>
    <n v="1431061200"/>
    <x v="0"/>
    <b v="0"/>
    <s v="publishing/translations"/>
    <n v="2.6074999999999999"/>
    <n v="6314.5"/>
    <x v="5"/>
    <s v="translations"/>
    <x v="88"/>
    <d v="2015-05-08T00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x v="0"/>
    <b v="0"/>
    <s v="theater/plays"/>
    <n v="2.5258823529411765"/>
    <n v="4342"/>
    <x v="3"/>
    <s v="plays"/>
    <x v="89"/>
    <d v="2010-04-17T00:00:00"/>
  </r>
  <r>
    <n v="90"/>
    <s v="Kramer Group"/>
    <s v="Synergistic explicit parallelism"/>
    <n v="7800"/>
    <n v="6132"/>
    <x v="0"/>
    <x v="88"/>
    <s v="US"/>
    <s v="USD"/>
    <n v="1456380000"/>
    <n v="1456380000"/>
    <x v="0"/>
    <b v="1"/>
    <s v="theater/plays"/>
    <n v="0.7861538461538462"/>
    <n v="3119"/>
    <x v="3"/>
    <s v="plays"/>
    <x v="90"/>
    <d v="2016-02-25T00:00:00"/>
  </r>
  <r>
    <n v="91"/>
    <s v="Frazier, Patrick and Smith"/>
    <s v="Enhanced systemic analyzer"/>
    <n v="154300"/>
    <n v="74688"/>
    <x v="0"/>
    <x v="89"/>
    <s v="IT"/>
    <s v="EUR"/>
    <n v="1470459600"/>
    <n v="1472878800"/>
    <x v="0"/>
    <b v="0"/>
    <s v="publishing/translations"/>
    <n v="0.48404406999351912"/>
    <n v="37683.5"/>
    <x v="5"/>
    <s v="translations"/>
    <x v="91"/>
    <d v="2016-09-03T00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x v="0"/>
    <b v="1"/>
    <s v="games/video games"/>
    <n v="2.5887500000000001"/>
    <n v="26136.5"/>
    <x v="6"/>
    <s v="video games"/>
    <x v="92"/>
    <d v="2010-06-24T00:00:00"/>
  </r>
  <r>
    <n v="93"/>
    <s v="Hall and Sons"/>
    <s v="Pre-emptive radical architecture"/>
    <n v="108800"/>
    <n v="65877"/>
    <x v="3"/>
    <x v="91"/>
    <s v="US"/>
    <s v="USD"/>
    <n v="1350709200"/>
    <n v="1351054800"/>
    <x v="0"/>
    <b v="1"/>
    <s v="theater/plays"/>
    <n v="0.60548713235294116"/>
    <n v="33243.5"/>
    <x v="3"/>
    <s v="plays"/>
    <x v="93"/>
    <d v="2012-10-24T00:00:00"/>
  </r>
  <r>
    <n v="94"/>
    <s v="Hanson Inc"/>
    <s v="Grass-roots web-enabled contingency"/>
    <n v="2900"/>
    <n v="8807"/>
    <x v="1"/>
    <x v="80"/>
    <s v="GB"/>
    <s v="GBP"/>
    <n v="1554613200"/>
    <n v="1555563600"/>
    <x v="0"/>
    <b v="0"/>
    <s v="technology/web"/>
    <n v="3.036896551724138"/>
    <n v="4493.5"/>
    <x v="2"/>
    <s v="web"/>
    <x v="94"/>
    <d v="2019-04-18T00:00:00"/>
  </r>
  <r>
    <n v="95"/>
    <s v="Sanchez LLC"/>
    <s v="Stand-alone system-worthy standardization"/>
    <n v="900"/>
    <n v="1017"/>
    <x v="1"/>
    <x v="11"/>
    <s v="US"/>
    <s v="USD"/>
    <n v="1571029200"/>
    <n v="1571634000"/>
    <x v="0"/>
    <b v="0"/>
    <s v="film &amp; video/documentary"/>
    <n v="1.1299999999999999"/>
    <n v="522"/>
    <x v="4"/>
    <s v="documentary"/>
    <x v="95"/>
    <d v="2019-10-21T00:00:00"/>
  </r>
  <r>
    <n v="96"/>
    <s v="Howard Ltd"/>
    <s v="Down-sized systematic policy"/>
    <n v="69700"/>
    <n v="151513"/>
    <x v="1"/>
    <x v="92"/>
    <s v="US"/>
    <s v="USD"/>
    <n v="1299736800"/>
    <n v="1300856400"/>
    <x v="0"/>
    <b v="0"/>
    <s v="theater/plays"/>
    <n v="2.1737876614060259"/>
    <n v="76922"/>
    <x v="3"/>
    <s v="plays"/>
    <x v="96"/>
    <d v="2011-03-23T00:00:00"/>
  </r>
  <r>
    <n v="97"/>
    <s v="Stewart LLC"/>
    <s v="Cloned bi-directional architecture"/>
    <n v="1300"/>
    <n v="12047"/>
    <x v="1"/>
    <x v="86"/>
    <s v="US"/>
    <s v="USD"/>
    <n v="1435208400"/>
    <n v="1439874000"/>
    <x v="0"/>
    <b v="0"/>
    <s v="food/food trucks"/>
    <n v="9.2669230769230762"/>
    <n v="6080"/>
    <x v="0"/>
    <s v="food trucks"/>
    <x v="48"/>
    <d v="2015-08-18T00:00:00"/>
  </r>
  <r>
    <n v="98"/>
    <s v="Arias, Allen and Miller"/>
    <s v="Seamless transitional portal"/>
    <n v="97800"/>
    <n v="32951"/>
    <x v="0"/>
    <x v="93"/>
    <s v="AU"/>
    <s v="AUD"/>
    <n v="1437973200"/>
    <n v="1438318800"/>
    <x v="0"/>
    <b v="0"/>
    <s v="games/video games"/>
    <n v="0.33692229038854804"/>
    <n v="17085.5"/>
    <x v="6"/>
    <s v="video games"/>
    <x v="97"/>
    <d v="2015-07-31T00:00:00"/>
  </r>
  <r>
    <n v="99"/>
    <s v="Baker-Morris"/>
    <s v="Fully-configurable motivating approach"/>
    <n v="7600"/>
    <n v="14951"/>
    <x v="1"/>
    <x v="55"/>
    <s v="US"/>
    <s v="USD"/>
    <n v="1416895200"/>
    <n v="1419400800"/>
    <x v="0"/>
    <b v="0"/>
    <s v="theater/plays"/>
    <n v="1.9672368421052631"/>
    <n v="7557.5"/>
    <x v="3"/>
    <s v="plays"/>
    <x v="98"/>
    <d v="2014-12-24T00:00:00"/>
  </r>
  <r>
    <n v="100"/>
    <s v="Tucker, Fox and Green"/>
    <s v="Upgradable fault-tolerant approach"/>
    <n v="100"/>
    <n v="1"/>
    <x v="0"/>
    <x v="49"/>
    <s v="US"/>
    <s v="USD"/>
    <n v="1319000400"/>
    <n v="1320555600"/>
    <x v="0"/>
    <b v="0"/>
    <s v="theater/plays"/>
    <n v="0.01"/>
    <n v="1"/>
    <x v="3"/>
    <s v="plays"/>
    <x v="99"/>
    <d v="2011-11-06T00:00:00"/>
  </r>
  <r>
    <n v="101"/>
    <s v="Douglas LLC"/>
    <s v="Reduced heuristic moratorium"/>
    <n v="900"/>
    <n v="9193"/>
    <x v="1"/>
    <x v="55"/>
    <s v="US"/>
    <s v="USD"/>
    <n v="1424498400"/>
    <n v="1425103200"/>
    <x v="0"/>
    <b v="1"/>
    <s v="music/electric music"/>
    <n v="10.214444444444444"/>
    <n v="4678.5"/>
    <x v="1"/>
    <s v="electric music"/>
    <x v="100"/>
    <d v="2015-02-28T00:00:00"/>
  </r>
  <r>
    <n v="102"/>
    <s v="Garcia Inc"/>
    <s v="Front-line web-enabled model"/>
    <n v="3700"/>
    <n v="10422"/>
    <x v="1"/>
    <x v="94"/>
    <s v="US"/>
    <s v="USD"/>
    <n v="1526274000"/>
    <n v="1526878800"/>
    <x v="0"/>
    <b v="1"/>
    <s v="technology/wearables"/>
    <n v="2.8167567567567566"/>
    <n v="5379"/>
    <x v="2"/>
    <s v="wearables"/>
    <x v="101"/>
    <d v="2018-05-21T00:00:00"/>
  </r>
  <r>
    <n v="103"/>
    <s v="Frye, Hunt and Powell"/>
    <s v="Polarized incremental emulation"/>
    <n v="10000"/>
    <n v="2461"/>
    <x v="0"/>
    <x v="95"/>
    <s v="IT"/>
    <s v="EUR"/>
    <n v="1287896400"/>
    <n v="1288674000"/>
    <x v="0"/>
    <b v="0"/>
    <s v="music/electric music"/>
    <n v="0.24610000000000001"/>
    <n v="1249"/>
    <x v="1"/>
    <s v="electric music"/>
    <x v="102"/>
    <d v="2010-11-02T00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x v="0"/>
    <b v="0"/>
    <s v="music/indie rock"/>
    <n v="1.4314010067114094"/>
    <n v="86270"/>
    <x v="1"/>
    <s v="indie rock"/>
    <x v="103"/>
    <d v="2017-05-24T00:00:00"/>
  </r>
  <r>
    <n v="105"/>
    <s v="Charles-Johnson"/>
    <s v="Total fresh-thinking system engine"/>
    <n v="6800"/>
    <n v="9829"/>
    <x v="1"/>
    <x v="97"/>
    <s v="US"/>
    <s v="USD"/>
    <n v="1364878800"/>
    <n v="1366434000"/>
    <x v="0"/>
    <b v="0"/>
    <s v="technology/web"/>
    <n v="1.4454411764705883"/>
    <n v="4962"/>
    <x v="2"/>
    <s v="web"/>
    <x v="104"/>
    <d v="2013-04-20T00:00:00"/>
  </r>
  <r>
    <n v="106"/>
    <s v="Brandt, Carter and Wood"/>
    <s v="Ameliorated clear-thinking circuit"/>
    <n v="3900"/>
    <n v="14006"/>
    <x v="1"/>
    <x v="98"/>
    <s v="US"/>
    <s v="USD"/>
    <n v="1567918800"/>
    <n v="1568350800"/>
    <x v="0"/>
    <b v="0"/>
    <s v="theater/plays"/>
    <n v="3.5912820512820511"/>
    <n v="7076.5"/>
    <x v="3"/>
    <s v="plays"/>
    <x v="105"/>
    <d v="2019-09-13T00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x v="0"/>
    <b v="1"/>
    <s v="theater/plays"/>
    <n v="1.8648571428571428"/>
    <n v="3306.5"/>
    <x v="3"/>
    <s v="plays"/>
    <x v="106"/>
    <d v="2018-05-10T00:00:00"/>
  </r>
  <r>
    <n v="108"/>
    <s v="Decker Inc"/>
    <s v="Universal encompassing implementation"/>
    <n v="1500"/>
    <n v="8929"/>
    <x v="1"/>
    <x v="100"/>
    <s v="US"/>
    <s v="USD"/>
    <n v="1333688400"/>
    <n v="1336885200"/>
    <x v="0"/>
    <b v="0"/>
    <s v="film &amp; video/documentary"/>
    <n v="5.9526666666666666"/>
    <n v="4506"/>
    <x v="4"/>
    <s v="documentary"/>
    <x v="107"/>
    <d v="2012-05-13T00:00:00"/>
  </r>
  <r>
    <n v="109"/>
    <s v="Romero and Sons"/>
    <s v="Object-based client-server application"/>
    <n v="5200"/>
    <n v="3079"/>
    <x v="0"/>
    <x v="101"/>
    <s v="US"/>
    <s v="USD"/>
    <n v="1389506400"/>
    <n v="1389679200"/>
    <x v="0"/>
    <b v="0"/>
    <s v="film &amp; video/television"/>
    <n v="0.5921153846153846"/>
    <n v="1569.5"/>
    <x v="4"/>
    <s v="television"/>
    <x v="108"/>
    <d v="2014-01-14T00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x v="0"/>
    <b v="0"/>
    <s v="food/food trucks"/>
    <n v="0.14962780898876404"/>
    <n v="10801.5"/>
    <x v="0"/>
    <s v="food trucks"/>
    <x v="109"/>
    <d v="2018-09-30T00:00:00"/>
  </r>
  <r>
    <n v="111"/>
    <s v="Hart-Briggs"/>
    <s v="Re-engineered user-facing approach"/>
    <n v="61400"/>
    <n v="73653"/>
    <x v="1"/>
    <x v="103"/>
    <s v="US"/>
    <s v="USD"/>
    <n v="1348290000"/>
    <n v="1348808400"/>
    <x v="0"/>
    <b v="0"/>
    <s v="publishing/radio &amp; podcasts"/>
    <n v="1.1995602605863191"/>
    <n v="37164.5"/>
    <x v="5"/>
    <s v="radio &amp; podcasts"/>
    <x v="110"/>
    <d v="2012-09-28T00:00:00"/>
  </r>
  <r>
    <n v="112"/>
    <s v="Jones-Meyer"/>
    <s v="Re-engineered client-driven hub"/>
    <n v="4700"/>
    <n v="12635"/>
    <x v="1"/>
    <x v="104"/>
    <s v="AU"/>
    <s v="AUD"/>
    <n v="1408856400"/>
    <n v="1410152400"/>
    <x v="0"/>
    <b v="0"/>
    <s v="technology/web"/>
    <n v="2.6882978723404256"/>
    <n v="6498"/>
    <x v="2"/>
    <s v="web"/>
    <x v="111"/>
    <d v="2014-09-08T00:00:00"/>
  </r>
  <r>
    <n v="113"/>
    <s v="Wright, Hartman and Yu"/>
    <s v="User-friendly tertiary array"/>
    <n v="3300"/>
    <n v="12437"/>
    <x v="1"/>
    <x v="54"/>
    <s v="US"/>
    <s v="USD"/>
    <n v="1505192400"/>
    <n v="1505797200"/>
    <x v="0"/>
    <b v="0"/>
    <s v="food/food trucks"/>
    <n v="3.7687878787878786"/>
    <n v="6284"/>
    <x v="0"/>
    <s v="food trucks"/>
    <x v="112"/>
    <d v="2017-09-19T00:00:00"/>
  </r>
  <r>
    <n v="114"/>
    <s v="Harper-Davis"/>
    <s v="Robust heuristic encoding"/>
    <n v="1900"/>
    <n v="13816"/>
    <x v="1"/>
    <x v="105"/>
    <s v="US"/>
    <s v="USD"/>
    <n v="1554786000"/>
    <n v="1554872400"/>
    <x v="0"/>
    <b v="1"/>
    <s v="technology/wearables"/>
    <n v="7.2715789473684209"/>
    <n v="6971"/>
    <x v="2"/>
    <s v="wearables"/>
    <x v="113"/>
    <d v="2019-04-10T00:00:00"/>
  </r>
  <r>
    <n v="115"/>
    <s v="Barrett PLC"/>
    <s v="Team-oriented clear-thinking capacity"/>
    <n v="166700"/>
    <n v="145382"/>
    <x v="0"/>
    <x v="106"/>
    <s v="IT"/>
    <s v="EUR"/>
    <n v="1510898400"/>
    <n v="1513922400"/>
    <x v="0"/>
    <b v="0"/>
    <s v="publishing/fiction"/>
    <n v="0.87211757648470301"/>
    <n v="74343"/>
    <x v="5"/>
    <s v="fiction"/>
    <x v="114"/>
    <d v="2017-12-22T00:00:00"/>
  </r>
  <r>
    <n v="116"/>
    <s v="David-Clark"/>
    <s v="De-engineered motivating standardization"/>
    <n v="7200"/>
    <n v="6336"/>
    <x v="0"/>
    <x v="107"/>
    <s v="US"/>
    <s v="USD"/>
    <n v="1442552400"/>
    <n v="1442638800"/>
    <x v="0"/>
    <b v="0"/>
    <s v="theater/plays"/>
    <n v="0.88"/>
    <n v="3204.5"/>
    <x v="3"/>
    <s v="plays"/>
    <x v="115"/>
    <d v="2015-09-19T00:00:00"/>
  </r>
  <r>
    <n v="117"/>
    <s v="Chaney-Dennis"/>
    <s v="Business-focused 24hour groupware"/>
    <n v="4900"/>
    <n v="8523"/>
    <x v="1"/>
    <x v="108"/>
    <s v="US"/>
    <s v="USD"/>
    <n v="1316667600"/>
    <n v="1317186000"/>
    <x v="0"/>
    <b v="0"/>
    <s v="film &amp; video/television"/>
    <n v="1.7393877551020409"/>
    <n v="4399"/>
    <x v="4"/>
    <s v="television"/>
    <x v="116"/>
    <d v="2011-09-28T00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x v="0"/>
    <b v="0"/>
    <s v="photography/photography books"/>
    <n v="1.1761111111111111"/>
    <n v="3209"/>
    <x v="7"/>
    <s v="photography books"/>
    <x v="117"/>
    <d v="2014-02-01T00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x v="0"/>
    <b v="1"/>
    <s v="film &amp; video/documentary"/>
    <n v="2.1496"/>
    <n v="5451"/>
    <x v="4"/>
    <s v="documentary"/>
    <x v="118"/>
    <d v="2014-07-03T00:00:00"/>
  </r>
  <r>
    <n v="120"/>
    <s v="Vega Group"/>
    <s v="Synchronized regional synergy"/>
    <n v="75100"/>
    <n v="112272"/>
    <x v="1"/>
    <x v="111"/>
    <s v="US"/>
    <s v="USD"/>
    <n v="1429246800"/>
    <n v="1429592400"/>
    <x v="0"/>
    <b v="1"/>
    <s v="games/mobile games"/>
    <n v="1.4949667110519307"/>
    <n v="57027"/>
    <x v="6"/>
    <s v="mobile games"/>
    <x v="119"/>
    <d v="2015-04-21T00:00:00"/>
  </r>
  <r>
    <n v="121"/>
    <s v="Brown-Brown"/>
    <s v="Multi-lateral homogeneous success"/>
    <n v="45300"/>
    <n v="99361"/>
    <x v="1"/>
    <x v="112"/>
    <s v="US"/>
    <s v="USD"/>
    <n v="1412485200"/>
    <n v="1413608400"/>
    <x v="0"/>
    <b v="0"/>
    <s v="games/video games"/>
    <n v="2.1933995584988963"/>
    <n v="50132"/>
    <x v="6"/>
    <s v="video games"/>
    <x v="33"/>
    <d v="2014-10-18T00:00:00"/>
  </r>
  <r>
    <n v="122"/>
    <s v="Taylor PLC"/>
    <s v="Seamless zero-defect solution"/>
    <n v="136800"/>
    <n v="88055"/>
    <x v="0"/>
    <x v="113"/>
    <s v="US"/>
    <s v="USD"/>
    <n v="1417068000"/>
    <n v="1419400800"/>
    <x v="0"/>
    <b v="0"/>
    <s v="publishing/fiction"/>
    <n v="0.64367690058479532"/>
    <n v="45721"/>
    <x v="5"/>
    <s v="fiction"/>
    <x v="120"/>
    <d v="2014-12-24T00:00:00"/>
  </r>
  <r>
    <n v="123"/>
    <s v="Edwards-Lewis"/>
    <s v="Enhanced scalable concept"/>
    <n v="177700"/>
    <n v="33092"/>
    <x v="0"/>
    <x v="114"/>
    <s v="CA"/>
    <s v="CAD"/>
    <n v="1448344800"/>
    <n v="1448604000"/>
    <x v="1"/>
    <b v="0"/>
    <s v="theater/plays"/>
    <n v="0.18622397298818233"/>
    <n v="16877"/>
    <x v="3"/>
    <s v="plays"/>
    <x v="121"/>
    <d v="2015-11-27T00:00:00"/>
  </r>
  <r>
    <n v="124"/>
    <s v="Stanton, Neal and Rodriguez"/>
    <s v="Polarized uniform software"/>
    <n v="2600"/>
    <n v="9562"/>
    <x v="1"/>
    <x v="115"/>
    <s v="IT"/>
    <s v="EUR"/>
    <n v="1557723600"/>
    <n v="1562302800"/>
    <x v="0"/>
    <b v="0"/>
    <s v="photography/photography books"/>
    <n v="3.6776923076923076"/>
    <n v="4828"/>
    <x v="7"/>
    <s v="photography books"/>
    <x v="122"/>
    <d v="2019-07-05T00:00:00"/>
  </r>
  <r>
    <n v="125"/>
    <s v="Pratt LLC"/>
    <s v="Stand-alone web-enabled moderator"/>
    <n v="5300"/>
    <n v="8475"/>
    <x v="1"/>
    <x v="80"/>
    <s v="US"/>
    <s v="USD"/>
    <n v="1537333200"/>
    <n v="1537678800"/>
    <x v="0"/>
    <b v="0"/>
    <s v="theater/plays"/>
    <n v="1.5990566037735849"/>
    <n v="4327.5"/>
    <x v="3"/>
    <s v="plays"/>
    <x v="123"/>
    <d v="2018-09-23T00:00:00"/>
  </r>
  <r>
    <n v="126"/>
    <s v="Gross PLC"/>
    <s v="Proactive methodical benchmark"/>
    <n v="180200"/>
    <n v="69617"/>
    <x v="0"/>
    <x v="116"/>
    <s v="US"/>
    <s v="USD"/>
    <n v="1471150800"/>
    <n v="1473570000"/>
    <x v="0"/>
    <b v="1"/>
    <s v="theater/plays"/>
    <n v="0.38633185349611543"/>
    <n v="35195.5"/>
    <x v="3"/>
    <s v="plays"/>
    <x v="124"/>
    <d v="2016-09-11T00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x v="0"/>
    <b v="0"/>
    <s v="theater/plays"/>
    <n v="0.51421511627906979"/>
    <n v="26869.5"/>
    <x v="3"/>
    <s v="plays"/>
    <x v="125"/>
    <d v="2010-05-15T00:00:00"/>
  </r>
  <r>
    <n v="128"/>
    <s v="Allen-Curtis"/>
    <s v="Phased human-resource core"/>
    <n v="70600"/>
    <n v="42596"/>
    <x v="3"/>
    <x v="118"/>
    <s v="US"/>
    <s v="USD"/>
    <n v="1282885200"/>
    <n v="1284008400"/>
    <x v="0"/>
    <b v="0"/>
    <s v="music/rock"/>
    <n v="0.60334277620396604"/>
    <n v="21564"/>
    <x v="1"/>
    <s v="rock"/>
    <x v="126"/>
    <d v="2010-09-09T00:00:00"/>
  </r>
  <r>
    <n v="129"/>
    <s v="Morgan-Martinez"/>
    <s v="Mandatory tertiary implementation"/>
    <n v="148500"/>
    <n v="4756"/>
    <x v="3"/>
    <x v="12"/>
    <s v="AU"/>
    <s v="AUD"/>
    <n v="1422943200"/>
    <n v="1425103200"/>
    <x v="0"/>
    <b v="0"/>
    <s v="food/food trucks"/>
    <n v="3.2026936026936029E-2"/>
    <n v="2405.5"/>
    <x v="0"/>
    <s v="food trucks"/>
    <x v="127"/>
    <d v="2015-02-28T00:00:00"/>
  </r>
  <r>
    <n v="130"/>
    <s v="Luna, Anderson and Fox"/>
    <s v="Secured directional encryption"/>
    <n v="9600"/>
    <n v="14925"/>
    <x v="1"/>
    <x v="119"/>
    <s v="DK"/>
    <s v="DKK"/>
    <n v="1319605200"/>
    <n v="1320991200"/>
    <x v="0"/>
    <b v="0"/>
    <s v="film &amp; video/drama"/>
    <n v="1.5546875"/>
    <n v="7729"/>
    <x v="4"/>
    <s v="drama"/>
    <x v="128"/>
    <d v="2011-11-11T00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x v="0"/>
    <b v="0"/>
    <s v="technology/web"/>
    <n v="1.0085974499089254"/>
    <n v="84279.5"/>
    <x v="2"/>
    <s v="web"/>
    <x v="129"/>
    <d v="2013-12-12T00:00:00"/>
  </r>
  <r>
    <n v="132"/>
    <s v="Flowers and Sons"/>
    <s v="Virtual static core"/>
    <n v="3300"/>
    <n v="3834"/>
    <x v="1"/>
    <x v="121"/>
    <s v="US"/>
    <s v="USD"/>
    <n v="1515736800"/>
    <n v="1517119200"/>
    <x v="0"/>
    <b v="1"/>
    <s v="theater/plays"/>
    <n v="1.1618181818181819"/>
    <n v="1961.5"/>
    <x v="3"/>
    <s v="plays"/>
    <x v="130"/>
    <d v="2018-01-28T00:00:00"/>
  </r>
  <r>
    <n v="133"/>
    <s v="Gates PLC"/>
    <s v="Secured content-based product"/>
    <n v="4500"/>
    <n v="13985"/>
    <x v="1"/>
    <x v="122"/>
    <s v="US"/>
    <s v="USD"/>
    <n v="1313125200"/>
    <n v="1315026000"/>
    <x v="0"/>
    <b v="0"/>
    <s v="music/world music"/>
    <n v="3.1077777777777778"/>
    <n v="7072"/>
    <x v="1"/>
    <s v="world music"/>
    <x v="131"/>
    <d v="2011-09-03T00:00:00"/>
  </r>
  <r>
    <n v="134"/>
    <s v="Caldwell LLC"/>
    <s v="Secured executive concept"/>
    <n v="99500"/>
    <n v="89288"/>
    <x v="0"/>
    <x v="123"/>
    <s v="CH"/>
    <s v="CHF"/>
    <n v="1308459600"/>
    <n v="1312693200"/>
    <x v="0"/>
    <b v="1"/>
    <s v="film &amp; video/documentary"/>
    <n v="0.89736683417085428"/>
    <n v="45114"/>
    <x v="4"/>
    <s v="documentary"/>
    <x v="132"/>
    <d v="2011-08-07T00:00:00"/>
  </r>
  <r>
    <n v="135"/>
    <s v="Le, Burton and Evans"/>
    <s v="Balanced zero-defect software"/>
    <n v="7700"/>
    <n v="5488"/>
    <x v="0"/>
    <x v="124"/>
    <s v="US"/>
    <s v="USD"/>
    <n v="1362636000"/>
    <n v="1363064400"/>
    <x v="0"/>
    <b v="1"/>
    <s v="theater/plays"/>
    <n v="0.71272727272727276"/>
    <n v="2802.5"/>
    <x v="3"/>
    <s v="plays"/>
    <x v="133"/>
    <d v="2013-03-12T00:00:00"/>
  </r>
  <r>
    <n v="136"/>
    <s v="Briggs PLC"/>
    <s v="Distributed context-sensitive flexibility"/>
    <n v="82800"/>
    <n v="2721"/>
    <x v="3"/>
    <x v="125"/>
    <s v="US"/>
    <s v="USD"/>
    <n v="1402117200"/>
    <n v="1403154000"/>
    <x v="0"/>
    <b v="1"/>
    <s v="film &amp; video/drama"/>
    <n v="3.2862318840579711E-2"/>
    <n v="1389.5"/>
    <x v="4"/>
    <s v="drama"/>
    <x v="134"/>
    <d v="2014-06-19T00:00:00"/>
  </r>
  <r>
    <n v="137"/>
    <s v="Hudson-Nguyen"/>
    <s v="Down-sized disintermediate support"/>
    <n v="1800"/>
    <n v="4712"/>
    <x v="1"/>
    <x v="126"/>
    <s v="US"/>
    <s v="USD"/>
    <n v="1286341200"/>
    <n v="1286859600"/>
    <x v="0"/>
    <b v="0"/>
    <s v="publishing/nonfiction"/>
    <n v="2.617777777777778"/>
    <n v="2381"/>
    <x v="5"/>
    <s v="nonfiction"/>
    <x v="135"/>
    <d v="2010-10-12T00:00:00"/>
  </r>
  <r>
    <n v="138"/>
    <s v="Hogan Ltd"/>
    <s v="Stand-alone mission-critical moratorium"/>
    <n v="9600"/>
    <n v="9216"/>
    <x v="0"/>
    <x v="127"/>
    <s v="US"/>
    <s v="USD"/>
    <n v="1348808400"/>
    <n v="1349326800"/>
    <x v="0"/>
    <b v="0"/>
    <s v="games/mobile games"/>
    <n v="0.96"/>
    <n v="4665.5"/>
    <x v="6"/>
    <s v="mobile games"/>
    <x v="136"/>
    <d v="2012-10-04T00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x v="0"/>
    <b v="1"/>
    <s v="technology/wearables"/>
    <n v="0.20896851248642778"/>
    <n v="9786"/>
    <x v="2"/>
    <s v="wearables"/>
    <x v="137"/>
    <d v="2015-05-07T00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x v="0"/>
    <b v="0"/>
    <s v="film &amp; video/documentary"/>
    <n v="2.2316363636363636"/>
    <n v="6230"/>
    <x v="4"/>
    <s v="documentary"/>
    <x v="138"/>
    <d v="2018-03-02T00:00:00"/>
  </r>
  <r>
    <n v="141"/>
    <s v="Jackson LLC"/>
    <s v="Distributed motivating algorithm"/>
    <n v="64300"/>
    <n v="65323"/>
    <x v="1"/>
    <x v="130"/>
    <s v="US"/>
    <s v="USD"/>
    <n v="1434085200"/>
    <n v="1434603600"/>
    <x v="0"/>
    <b v="0"/>
    <s v="technology/web"/>
    <n v="1.0159097978227061"/>
    <n v="33197"/>
    <x v="2"/>
    <s v="web"/>
    <x v="139"/>
    <d v="2015-06-18T00:00:00"/>
  </r>
  <r>
    <n v="142"/>
    <s v="Figueroa Ltd"/>
    <s v="Expanded solution-oriented benchmark"/>
    <n v="5000"/>
    <n v="11502"/>
    <x v="1"/>
    <x v="124"/>
    <s v="US"/>
    <s v="USD"/>
    <n v="1333688400"/>
    <n v="1337230800"/>
    <x v="0"/>
    <b v="0"/>
    <s v="technology/web"/>
    <n v="2.3003999999999998"/>
    <n v="5809.5"/>
    <x v="2"/>
    <s v="web"/>
    <x v="107"/>
    <d v="2012-05-17T00:00:00"/>
  </r>
  <r>
    <n v="143"/>
    <s v="Avila-Jones"/>
    <s v="Implemented discrete secured line"/>
    <n v="5400"/>
    <n v="7322"/>
    <x v="1"/>
    <x v="131"/>
    <s v="US"/>
    <s v="USD"/>
    <n v="1277701200"/>
    <n v="1279429200"/>
    <x v="0"/>
    <b v="0"/>
    <s v="music/indie rock"/>
    <n v="1.355925925925926"/>
    <n v="3696"/>
    <x v="1"/>
    <s v="indie rock"/>
    <x v="140"/>
    <d v="2010-07-18T00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x v="0"/>
    <b v="0"/>
    <s v="theater/plays"/>
    <n v="1.2909999999999999"/>
    <n v="5877"/>
    <x v="3"/>
    <s v="plays"/>
    <x v="141"/>
    <d v="2019-06-25T00:00:00"/>
  </r>
  <r>
    <n v="145"/>
    <s v="Fields-Moore"/>
    <s v="Secured reciprocal array"/>
    <n v="25000"/>
    <n v="59128"/>
    <x v="1"/>
    <x v="132"/>
    <s v="CH"/>
    <s v="CHF"/>
    <n v="1410066000"/>
    <n v="1410498000"/>
    <x v="0"/>
    <b v="0"/>
    <s v="technology/wearables"/>
    <n v="2.3651200000000001"/>
    <n v="29948"/>
    <x v="2"/>
    <s v="wearables"/>
    <x v="142"/>
    <d v="2014-09-12T00:00:00"/>
  </r>
  <r>
    <n v="146"/>
    <s v="Harris-Golden"/>
    <s v="Optional bandwidth-monitored middleware"/>
    <n v="8800"/>
    <n v="1518"/>
    <x v="3"/>
    <x v="133"/>
    <s v="US"/>
    <s v="USD"/>
    <n v="1320732000"/>
    <n v="1322460000"/>
    <x v="0"/>
    <b v="0"/>
    <s v="theater/plays"/>
    <n v="0.17249999999999999"/>
    <n v="784.5"/>
    <x v="3"/>
    <s v="plays"/>
    <x v="143"/>
    <d v="2011-11-28T00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x v="0"/>
    <b v="1"/>
    <s v="theater/plays"/>
    <n v="1.1249397590361445"/>
    <n v="4768"/>
    <x v="3"/>
    <s v="plays"/>
    <x v="144"/>
    <d v="2016-06-19T00:00:00"/>
  </r>
  <r>
    <n v="148"/>
    <s v="White, Larson and Wright"/>
    <s v="Upgradable hybrid capability"/>
    <n v="9300"/>
    <n v="11255"/>
    <x v="1"/>
    <x v="37"/>
    <s v="US"/>
    <s v="USD"/>
    <n v="1500958800"/>
    <n v="1501736400"/>
    <x v="0"/>
    <b v="0"/>
    <s v="technology/wearables"/>
    <n v="1.2102150537634409"/>
    <n v="5681"/>
    <x v="2"/>
    <s v="wearables"/>
    <x v="145"/>
    <d v="2017-08-03T00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x v="0"/>
    <b v="0"/>
    <s v="music/indie rock"/>
    <n v="2.1987096774193549"/>
    <n v="6913.5"/>
    <x v="1"/>
    <s v="indie rock"/>
    <x v="146"/>
    <d v="2013-02-22T00:00:00"/>
  </r>
  <r>
    <n v="150"/>
    <s v="Brown, Palmer and Pace"/>
    <s v="Networked stable workforce"/>
    <n v="100"/>
    <n v="1"/>
    <x v="0"/>
    <x v="49"/>
    <s v="US"/>
    <s v="USD"/>
    <n v="1544940000"/>
    <n v="1545026400"/>
    <x v="0"/>
    <b v="0"/>
    <s v="music/rock"/>
    <n v="0.01"/>
    <n v="1"/>
    <x v="1"/>
    <s v="rock"/>
    <x v="147"/>
    <d v="2018-12-17T00:00:00"/>
  </r>
  <r>
    <n v="151"/>
    <s v="Parker LLC"/>
    <s v="Customizable intermediate extranet"/>
    <n v="137200"/>
    <n v="88037"/>
    <x v="0"/>
    <x v="50"/>
    <s v="US"/>
    <s v="USD"/>
    <n v="1402290000"/>
    <n v="1406696400"/>
    <x v="0"/>
    <b v="0"/>
    <s v="music/electric music"/>
    <n v="0.64166909620991253"/>
    <n v="44752"/>
    <x v="1"/>
    <s v="electric music"/>
    <x v="148"/>
    <d v="2014-07-30T00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x v="0"/>
    <b v="0"/>
    <s v="music/indie rock"/>
    <n v="4.2306746987951804"/>
    <n v="89474.5"/>
    <x v="1"/>
    <s v="indie rock"/>
    <x v="149"/>
    <d v="2017-02-24T00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x v="0"/>
    <b v="0"/>
    <s v="theater/plays"/>
    <n v="0.92984160506863778"/>
    <n v="90896.5"/>
    <x v="3"/>
    <s v="plays"/>
    <x v="150"/>
    <d v="2012-10-25T00:00:00"/>
  </r>
  <r>
    <n v="154"/>
    <s v="Rodriguez-Brown"/>
    <s v="Devolved foreground benchmark"/>
    <n v="171300"/>
    <n v="100650"/>
    <x v="0"/>
    <x v="138"/>
    <s v="US"/>
    <s v="USD"/>
    <n v="1463029200"/>
    <n v="1465016400"/>
    <x v="0"/>
    <b v="1"/>
    <s v="music/indie rock"/>
    <n v="0.58756567425569173"/>
    <n v="50854.5"/>
    <x v="1"/>
    <s v="indie rock"/>
    <x v="151"/>
    <d v="2016-06-04T00:00:00"/>
  </r>
  <r>
    <n v="155"/>
    <s v="Hall-Schaefer"/>
    <s v="Distributed eco-centric methodology"/>
    <n v="139500"/>
    <n v="90706"/>
    <x v="0"/>
    <x v="139"/>
    <s v="US"/>
    <s v="USD"/>
    <n v="1269493200"/>
    <n v="1270789200"/>
    <x v="0"/>
    <b v="0"/>
    <s v="theater/plays"/>
    <n v="0.65022222222222226"/>
    <n v="45950"/>
    <x v="3"/>
    <s v="plays"/>
    <x v="152"/>
    <d v="2010-04-09T00:00:00"/>
  </r>
  <r>
    <n v="156"/>
    <s v="Meza-Rogers"/>
    <s v="Streamlined encompassing encryption"/>
    <n v="36400"/>
    <n v="26914"/>
    <x v="3"/>
    <x v="140"/>
    <s v="AU"/>
    <s v="AUD"/>
    <n v="1570251600"/>
    <n v="1572325200"/>
    <x v="0"/>
    <b v="0"/>
    <s v="music/rock"/>
    <n v="0.73939560439560437"/>
    <n v="13646.5"/>
    <x v="1"/>
    <s v="rock"/>
    <x v="153"/>
    <d v="2019-10-29T00:00:00"/>
  </r>
  <r>
    <n v="157"/>
    <s v="Curtis-Curtis"/>
    <s v="User-friendly reciprocal initiative"/>
    <n v="4200"/>
    <n v="2212"/>
    <x v="0"/>
    <x v="141"/>
    <s v="AU"/>
    <s v="AUD"/>
    <n v="1388383200"/>
    <n v="1389420000"/>
    <x v="0"/>
    <b v="0"/>
    <s v="photography/photography books"/>
    <n v="0.52666666666666662"/>
    <n v="1121"/>
    <x v="7"/>
    <s v="photography books"/>
    <x v="154"/>
    <d v="2014-01-11T00:00:00"/>
  </r>
  <r>
    <n v="158"/>
    <s v="Carlson Inc"/>
    <s v="Ergonomic fresh-thinking installation"/>
    <n v="2100"/>
    <n v="4640"/>
    <x v="1"/>
    <x v="142"/>
    <s v="US"/>
    <s v="USD"/>
    <n v="1449554400"/>
    <n v="1449640800"/>
    <x v="0"/>
    <b v="0"/>
    <s v="music/rock"/>
    <n v="2.2095238095238097"/>
    <n v="2340.5"/>
    <x v="1"/>
    <s v="rock"/>
    <x v="155"/>
    <d v="2015-12-09T00:00:00"/>
  </r>
  <r>
    <n v="159"/>
    <s v="Clarke, Anderson and Lee"/>
    <s v="Robust explicit hardware"/>
    <n v="191200"/>
    <n v="191222"/>
    <x v="1"/>
    <x v="143"/>
    <s v="US"/>
    <s v="USD"/>
    <n v="1553662800"/>
    <n v="1555218000"/>
    <x v="0"/>
    <b v="1"/>
    <s v="theater/plays"/>
    <n v="1.0001150627615063"/>
    <n v="96521.5"/>
    <x v="3"/>
    <s v="plays"/>
    <x v="156"/>
    <d v="2019-04-14T00:00:00"/>
  </r>
  <r>
    <n v="160"/>
    <s v="Evans Group"/>
    <s v="Stand-alone actuating support"/>
    <n v="8000"/>
    <n v="12985"/>
    <x v="1"/>
    <x v="55"/>
    <s v="US"/>
    <s v="USD"/>
    <n v="1556341200"/>
    <n v="1557723600"/>
    <x v="0"/>
    <b v="0"/>
    <s v="technology/wearables"/>
    <n v="1.6231249999999999"/>
    <n v="6574.5"/>
    <x v="2"/>
    <s v="wearables"/>
    <x v="157"/>
    <d v="2019-05-13T00:00:00"/>
  </r>
  <r>
    <n v="161"/>
    <s v="Bruce Group"/>
    <s v="Cross-platform methodical process improvement"/>
    <n v="5500"/>
    <n v="4300"/>
    <x v="0"/>
    <x v="51"/>
    <s v="US"/>
    <s v="USD"/>
    <n v="1442984400"/>
    <n v="1443502800"/>
    <x v="0"/>
    <b v="1"/>
    <s v="technology/web"/>
    <n v="0.78181818181818186"/>
    <n v="2187.5"/>
    <x v="2"/>
    <s v="web"/>
    <x v="158"/>
    <d v="2015-09-29T00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x v="0"/>
    <b v="0"/>
    <s v="music/rock"/>
    <n v="1.4973770491803278"/>
    <n v="4645.5"/>
    <x v="1"/>
    <s v="rock"/>
    <x v="159"/>
    <d v="2019-01-07T00:00:00"/>
  </r>
  <r>
    <n v="163"/>
    <s v="Burton-Watkins"/>
    <s v="Extended reciprocal circuit"/>
    <n v="3500"/>
    <n v="8864"/>
    <x v="1"/>
    <x v="67"/>
    <s v="US"/>
    <s v="USD"/>
    <n v="1508475600"/>
    <n v="1512712800"/>
    <x v="0"/>
    <b v="1"/>
    <s v="photography/photography books"/>
    <n v="2.5325714285714285"/>
    <n v="4555"/>
    <x v="7"/>
    <s v="photography books"/>
    <x v="160"/>
    <d v="2017-12-08T00:00:00"/>
  </r>
  <r>
    <n v="164"/>
    <s v="Lopez and Sons"/>
    <s v="Polarized human-resource protocol"/>
    <n v="150500"/>
    <n v="150755"/>
    <x v="1"/>
    <x v="20"/>
    <s v="US"/>
    <s v="USD"/>
    <n v="1507438800"/>
    <n v="1507525200"/>
    <x v="0"/>
    <b v="0"/>
    <s v="theater/plays"/>
    <n v="1.0016943521594683"/>
    <n v="76075.5"/>
    <x v="3"/>
    <s v="plays"/>
    <x v="161"/>
    <d v="2017-10-09T00:00:00"/>
  </r>
  <r>
    <n v="165"/>
    <s v="Cordova Ltd"/>
    <s v="Synergized radical product"/>
    <n v="90400"/>
    <n v="110279"/>
    <x v="1"/>
    <x v="145"/>
    <s v="US"/>
    <s v="USD"/>
    <n v="1501563600"/>
    <n v="1504328400"/>
    <x v="0"/>
    <b v="0"/>
    <s v="technology/web"/>
    <n v="1.2199004424778761"/>
    <n v="56392.5"/>
    <x v="2"/>
    <s v="web"/>
    <x v="162"/>
    <d v="2017-09-02T00:00:00"/>
  </r>
  <r>
    <n v="166"/>
    <s v="Brown-Vang"/>
    <s v="Robust heuristic artificial intelligence"/>
    <n v="9800"/>
    <n v="13439"/>
    <x v="1"/>
    <x v="146"/>
    <s v="US"/>
    <s v="USD"/>
    <n v="1292997600"/>
    <n v="1293343200"/>
    <x v="0"/>
    <b v="0"/>
    <s v="photography/photography books"/>
    <n v="1.3713265306122449"/>
    <n v="6841.5"/>
    <x v="7"/>
    <s v="photography books"/>
    <x v="163"/>
    <d v="2010-12-26T00:00:00"/>
  </r>
  <r>
    <n v="167"/>
    <s v="Cruz-Ward"/>
    <s v="Robust content-based emulation"/>
    <n v="2600"/>
    <n v="10804"/>
    <x v="1"/>
    <x v="147"/>
    <s v="AU"/>
    <s v="AUD"/>
    <n v="1370840400"/>
    <n v="1371704400"/>
    <x v="0"/>
    <b v="0"/>
    <s v="theater/plays"/>
    <n v="4.155384615384615"/>
    <n v="5475"/>
    <x v="3"/>
    <s v="plays"/>
    <x v="164"/>
    <d v="2013-06-20T00:00:00"/>
  </r>
  <r>
    <n v="168"/>
    <s v="Hernandez Group"/>
    <s v="Ergonomic uniform open system"/>
    <n v="128100"/>
    <n v="40107"/>
    <x v="0"/>
    <x v="148"/>
    <s v="DK"/>
    <s v="DKK"/>
    <n v="1550815200"/>
    <n v="1552798800"/>
    <x v="0"/>
    <b v="1"/>
    <s v="music/indie rock"/>
    <n v="0.3130913348946136"/>
    <n v="20531"/>
    <x v="1"/>
    <s v="indie rock"/>
    <x v="165"/>
    <d v="2019-03-17T00:00:00"/>
  </r>
  <r>
    <n v="169"/>
    <s v="Tran, Steele and Wilson"/>
    <s v="Profit-focused modular product"/>
    <n v="23300"/>
    <n v="98811"/>
    <x v="1"/>
    <x v="149"/>
    <s v="US"/>
    <s v="USD"/>
    <n v="1339909200"/>
    <n v="1342328400"/>
    <x v="0"/>
    <b v="1"/>
    <s v="film &amp; video/shorts"/>
    <n v="4.240815450643777"/>
    <n v="50039"/>
    <x v="4"/>
    <s v="shorts"/>
    <x v="166"/>
    <d v="2012-07-15T00:00:00"/>
  </r>
  <r>
    <n v="170"/>
    <s v="Summers, Gallegos and Stein"/>
    <s v="Mandatory mobile product"/>
    <n v="188100"/>
    <n v="5528"/>
    <x v="0"/>
    <x v="109"/>
    <s v="US"/>
    <s v="USD"/>
    <n v="1501736400"/>
    <n v="1502341200"/>
    <x v="0"/>
    <b v="0"/>
    <s v="music/indie rock"/>
    <n v="2.9388623072833599E-2"/>
    <n v="2797.5"/>
    <x v="1"/>
    <s v="indie rock"/>
    <x v="167"/>
    <d v="2017-08-10T00:00:00"/>
  </r>
  <r>
    <n v="171"/>
    <s v="Blair Group"/>
    <s v="Public-key 3rdgeneration budgetary management"/>
    <n v="4900"/>
    <n v="521"/>
    <x v="0"/>
    <x v="62"/>
    <s v="US"/>
    <s v="USD"/>
    <n v="1395291600"/>
    <n v="1397192400"/>
    <x v="0"/>
    <b v="0"/>
    <s v="publishing/translations"/>
    <n v="0.1063265306122449"/>
    <n v="263"/>
    <x v="5"/>
    <s v="translations"/>
    <x v="168"/>
    <d v="2014-04-11T00:00:00"/>
  </r>
  <r>
    <n v="172"/>
    <s v="Nixon Inc"/>
    <s v="Centralized national firmware"/>
    <n v="800"/>
    <n v="663"/>
    <x v="0"/>
    <x v="150"/>
    <s v="US"/>
    <s v="USD"/>
    <n v="1405746000"/>
    <n v="1407042000"/>
    <x v="0"/>
    <b v="1"/>
    <s v="film &amp; video/documentary"/>
    <n v="0.82874999999999999"/>
    <n v="344.5"/>
    <x v="4"/>
    <s v="documentary"/>
    <x v="169"/>
    <d v="2014-08-03T00:00:00"/>
  </r>
  <r>
    <n v="173"/>
    <s v="White LLC"/>
    <s v="Cross-group 4thgeneration middleware"/>
    <n v="96700"/>
    <n v="157635"/>
    <x v="1"/>
    <x v="151"/>
    <s v="US"/>
    <s v="USD"/>
    <n v="1368853200"/>
    <n v="1369371600"/>
    <x v="0"/>
    <b v="0"/>
    <s v="theater/plays"/>
    <n v="1.6301447776628748"/>
    <n v="79598"/>
    <x v="3"/>
    <s v="plays"/>
    <x v="170"/>
    <d v="2013-05-24T00:00:00"/>
  </r>
  <r>
    <n v="174"/>
    <s v="Santos, Black and Donovan"/>
    <s v="Pre-emptive scalable access"/>
    <n v="600"/>
    <n v="5368"/>
    <x v="1"/>
    <x v="44"/>
    <s v="US"/>
    <s v="USD"/>
    <n v="1444021200"/>
    <n v="1444107600"/>
    <x v="0"/>
    <b v="1"/>
    <s v="technology/wearables"/>
    <n v="8.9466666666666672"/>
    <n v="2708"/>
    <x v="2"/>
    <s v="wearables"/>
    <x v="171"/>
    <d v="2015-10-06T00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x v="0"/>
    <b v="0"/>
    <s v="theater/plays"/>
    <n v="0.26191501103752757"/>
    <n v="24294.5"/>
    <x v="3"/>
    <s v="plays"/>
    <x v="172"/>
    <d v="2016-09-19T00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x v="0"/>
    <b v="0"/>
    <s v="theater/plays"/>
    <n v="0.74834782608695649"/>
    <n v="43421"/>
    <x v="3"/>
    <s v="plays"/>
    <x v="173"/>
    <d v="2016-09-12T00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x v="0"/>
    <b v="0"/>
    <s v="theater/plays"/>
    <n v="4.1647680412371137"/>
    <n v="82166"/>
    <x v="3"/>
    <s v="plays"/>
    <x v="174"/>
    <d v="2010-12-10T00:00:00"/>
  </r>
  <r>
    <n v="178"/>
    <s v="Alexander-Williams"/>
    <s v="Triple-buffered cohesive structure"/>
    <n v="7200"/>
    <n v="6927"/>
    <x v="0"/>
    <x v="155"/>
    <s v="US"/>
    <s v="USD"/>
    <n v="1505970000"/>
    <n v="1506747600"/>
    <x v="0"/>
    <b v="0"/>
    <s v="food/food trucks"/>
    <n v="0.96208333333333329"/>
    <n v="3568.5"/>
    <x v="0"/>
    <s v="food trucks"/>
    <x v="175"/>
    <d v="2017-09-30T00:00:00"/>
  </r>
  <r>
    <n v="179"/>
    <s v="Marks Ltd"/>
    <s v="Realigned human-resource orchestration"/>
    <n v="44500"/>
    <n v="159185"/>
    <x v="1"/>
    <x v="156"/>
    <s v="CA"/>
    <s v="CAD"/>
    <n v="1363496400"/>
    <n v="1363582800"/>
    <x v="0"/>
    <b v="1"/>
    <s v="theater/plays"/>
    <n v="3.5771910112359548"/>
    <n v="81361"/>
    <x v="3"/>
    <s v="plays"/>
    <x v="176"/>
    <d v="2013-03-18T00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x v="0"/>
    <b v="0"/>
    <s v="technology/wearables"/>
    <n v="3.0845714285714285"/>
    <n v="87421.5"/>
    <x v="2"/>
    <s v="wearables"/>
    <x v="177"/>
    <d v="2010-03-27T00:00:00"/>
  </r>
  <r>
    <n v="181"/>
    <s v="Daniels, Rose and Tyler"/>
    <s v="Centralized global approach"/>
    <n v="8600"/>
    <n v="5315"/>
    <x v="0"/>
    <x v="158"/>
    <s v="US"/>
    <s v="USD"/>
    <n v="1507093200"/>
    <n v="1508648400"/>
    <x v="0"/>
    <b v="0"/>
    <s v="technology/web"/>
    <n v="0.61802325581395345"/>
    <n v="2725.5"/>
    <x v="2"/>
    <s v="web"/>
    <x v="178"/>
    <d v="2017-10-22T00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x v="0"/>
    <b v="0"/>
    <s v="theater/plays"/>
    <n v="7.2232472324723247"/>
    <n v="99534"/>
    <x v="3"/>
    <s v="plays"/>
    <x v="179"/>
    <d v="2019-07-01T00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x v="0"/>
    <b v="0"/>
    <s v="music/rock"/>
    <n v="0.69117647058823528"/>
    <n v="1805.5"/>
    <x v="1"/>
    <s v="rock"/>
    <x v="180"/>
    <d v="2010-09-22T00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x v="0"/>
    <b v="0"/>
    <s v="theater/plays"/>
    <n v="2.9305555555555554"/>
    <n v="5445"/>
    <x v="3"/>
    <s v="plays"/>
    <x v="181"/>
    <d v="2019-05-04T00:00:00"/>
  </r>
  <r>
    <n v="185"/>
    <s v="Bailey PLC"/>
    <s v="Innovative actuating conglomeration"/>
    <n v="1000"/>
    <n v="718"/>
    <x v="0"/>
    <x v="161"/>
    <s v="US"/>
    <s v="USD"/>
    <n v="1526187600"/>
    <n v="1527138000"/>
    <x v="0"/>
    <b v="0"/>
    <s v="film &amp; video/television"/>
    <n v="0.71799999999999997"/>
    <n v="368.5"/>
    <x v="4"/>
    <s v="television"/>
    <x v="182"/>
    <d v="2018-05-24T00:00:00"/>
  </r>
  <r>
    <n v="186"/>
    <s v="Parker Group"/>
    <s v="Grass-roots foreground policy"/>
    <n v="88800"/>
    <n v="28358"/>
    <x v="0"/>
    <x v="162"/>
    <s v="US"/>
    <s v="USD"/>
    <n v="1400821200"/>
    <n v="1402117200"/>
    <x v="0"/>
    <b v="0"/>
    <s v="theater/plays"/>
    <n v="0.31934684684684683"/>
    <n v="14622"/>
    <x v="3"/>
    <s v="plays"/>
    <x v="183"/>
    <d v="2014-06-07T00:00:00"/>
  </r>
  <r>
    <n v="187"/>
    <s v="Fox Group"/>
    <s v="Horizontal transitional paradigm"/>
    <n v="60200"/>
    <n v="138384"/>
    <x v="1"/>
    <x v="163"/>
    <s v="CA"/>
    <s v="CAD"/>
    <n v="1361599200"/>
    <n v="1364014800"/>
    <x v="0"/>
    <b v="1"/>
    <s v="film &amp; video/shorts"/>
    <n v="2.2987375415282392"/>
    <n v="69913"/>
    <x v="4"/>
    <s v="shorts"/>
    <x v="184"/>
    <d v="2013-03-23T00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x v="0"/>
    <b v="0"/>
    <s v="theater/plays"/>
    <n v="0.3201219512195122"/>
    <n v="1330"/>
    <x v="3"/>
    <s v="plays"/>
    <x v="185"/>
    <d v="2014-12-03T00:00:00"/>
  </r>
  <r>
    <n v="189"/>
    <s v="Anthony-Shaw"/>
    <s v="Switchable contextually-based access"/>
    <n v="191300"/>
    <n v="45004"/>
    <x v="3"/>
    <x v="165"/>
    <s v="US"/>
    <s v="USD"/>
    <n v="1457071200"/>
    <n v="1457071200"/>
    <x v="0"/>
    <b v="0"/>
    <s v="theater/plays"/>
    <n v="0.23525352848928385"/>
    <n v="22722.5"/>
    <x v="3"/>
    <s v="plays"/>
    <x v="186"/>
    <d v="2016-03-04T00:00:00"/>
  </r>
  <r>
    <n v="190"/>
    <s v="Cook LLC"/>
    <s v="Up-sized dynamic throughput"/>
    <n v="3700"/>
    <n v="2538"/>
    <x v="0"/>
    <x v="3"/>
    <s v="US"/>
    <s v="USD"/>
    <n v="1370322000"/>
    <n v="1370408400"/>
    <x v="0"/>
    <b v="1"/>
    <s v="theater/plays"/>
    <n v="0.68594594594594593"/>
    <n v="1281"/>
    <x v="3"/>
    <s v="plays"/>
    <x v="187"/>
    <d v="2013-06-05T00:00:00"/>
  </r>
  <r>
    <n v="191"/>
    <s v="Sutton PLC"/>
    <s v="Mandatory reciprocal superstructure"/>
    <n v="8400"/>
    <n v="3188"/>
    <x v="0"/>
    <x v="99"/>
    <s v="IT"/>
    <s v="EUR"/>
    <n v="1552366800"/>
    <n v="1552626000"/>
    <x v="0"/>
    <b v="0"/>
    <s v="theater/plays"/>
    <n v="0.37952380952380954"/>
    <n v="1637"/>
    <x v="3"/>
    <s v="plays"/>
    <x v="188"/>
    <d v="2019-03-15T00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x v="0"/>
    <b v="0"/>
    <s v="music/rock"/>
    <n v="0.19992957746478873"/>
    <n v="4380"/>
    <x v="1"/>
    <s v="rock"/>
    <x v="189"/>
    <d v="2014-07-01T00:00:00"/>
  </r>
  <r>
    <n v="193"/>
    <s v="Calhoun, Rogers and Long"/>
    <s v="Progressive discrete hub"/>
    <n v="6600"/>
    <n v="3012"/>
    <x v="0"/>
    <x v="167"/>
    <s v="US"/>
    <s v="USD"/>
    <n v="1523163600"/>
    <n v="1523509200"/>
    <x v="1"/>
    <b v="0"/>
    <s v="music/indie rock"/>
    <n v="0.45636363636363636"/>
    <n v="1538.5"/>
    <x v="1"/>
    <s v="indie rock"/>
    <x v="190"/>
    <d v="2018-04-12T00:00:00"/>
  </r>
  <r>
    <n v="194"/>
    <s v="Sandoval Group"/>
    <s v="Assimilated multi-tasking archive"/>
    <n v="7100"/>
    <n v="8716"/>
    <x v="1"/>
    <x v="105"/>
    <s v="US"/>
    <s v="USD"/>
    <n v="1442206800"/>
    <n v="1443589200"/>
    <x v="0"/>
    <b v="0"/>
    <s v="music/metal"/>
    <n v="1.227605633802817"/>
    <n v="4421"/>
    <x v="1"/>
    <s v="metal"/>
    <x v="191"/>
    <d v="2015-09-30T00:00:00"/>
  </r>
  <r>
    <n v="195"/>
    <s v="Smith and Sons"/>
    <s v="Upgradable high-level solution"/>
    <n v="15800"/>
    <n v="57157"/>
    <x v="1"/>
    <x v="168"/>
    <s v="US"/>
    <s v="USD"/>
    <n v="1532840400"/>
    <n v="1533445200"/>
    <x v="0"/>
    <b v="0"/>
    <s v="music/electric music"/>
    <n v="3.61753164556962"/>
    <n v="28840.5"/>
    <x v="1"/>
    <s v="electric music"/>
    <x v="192"/>
    <d v="2018-08-05T00:00:00"/>
  </r>
  <r>
    <n v="196"/>
    <s v="King Inc"/>
    <s v="Organic bandwidth-monitored frame"/>
    <n v="8200"/>
    <n v="5178"/>
    <x v="0"/>
    <x v="16"/>
    <s v="DK"/>
    <s v="DKK"/>
    <n v="1472878800"/>
    <n v="1474520400"/>
    <x v="0"/>
    <b v="0"/>
    <s v="technology/wearables"/>
    <n v="0.63146341463414635"/>
    <n v="2639"/>
    <x v="2"/>
    <s v="wearables"/>
    <x v="173"/>
    <d v="2016-09-22T00:00:00"/>
  </r>
  <r>
    <n v="197"/>
    <s v="Perry and Sons"/>
    <s v="Business-focused logistical framework"/>
    <n v="54700"/>
    <n v="163118"/>
    <x v="1"/>
    <x v="169"/>
    <s v="US"/>
    <s v="USD"/>
    <n v="1498194000"/>
    <n v="1499403600"/>
    <x v="0"/>
    <b v="0"/>
    <s v="film &amp; video/drama"/>
    <n v="2.9820475319926874"/>
    <n v="82553.5"/>
    <x v="4"/>
    <s v="drama"/>
    <x v="193"/>
    <d v="2017-07-07T00:00:00"/>
  </r>
  <r>
    <n v="198"/>
    <s v="Palmer Inc"/>
    <s v="Universal multi-state capability"/>
    <n v="63200"/>
    <n v="6041"/>
    <x v="0"/>
    <x v="170"/>
    <s v="US"/>
    <s v="USD"/>
    <n v="1281070800"/>
    <n v="1283576400"/>
    <x v="0"/>
    <b v="0"/>
    <s v="music/electric music"/>
    <n v="9.5585443037974685E-2"/>
    <n v="3104.5"/>
    <x v="1"/>
    <s v="electric music"/>
    <x v="194"/>
    <d v="2010-09-04T00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x v="0"/>
    <b v="0"/>
    <s v="music/rock"/>
    <n v="0.5377777777777778"/>
    <n v="490.5"/>
    <x v="1"/>
    <s v="rock"/>
    <x v="195"/>
    <d v="2015-07-11T00:00:00"/>
  </r>
  <r>
    <n v="200"/>
    <s v="Becker, Rice and White"/>
    <s v="Reduced dedicated capability"/>
    <n v="100"/>
    <n v="2"/>
    <x v="0"/>
    <x v="49"/>
    <s v="CA"/>
    <s v="CAD"/>
    <n v="1269493200"/>
    <n v="1270443600"/>
    <x v="0"/>
    <b v="0"/>
    <s v="theater/plays"/>
    <n v="0.02"/>
    <n v="1.5"/>
    <x v="3"/>
    <s v="plays"/>
    <x v="152"/>
    <d v="2010-04-05T00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x v="0"/>
    <b v="0"/>
    <s v="technology/web"/>
    <n v="6.8119047619047617"/>
    <n v="7231"/>
    <x v="2"/>
    <s v="web"/>
    <x v="196"/>
    <d v="2014-08-12T00:00:00"/>
  </r>
  <r>
    <n v="202"/>
    <s v="Mcknight-Freeman"/>
    <s v="Upgradable scalable methodology"/>
    <n v="8300"/>
    <n v="6543"/>
    <x v="3"/>
    <x v="172"/>
    <s v="US"/>
    <s v="USD"/>
    <n v="1317531600"/>
    <n v="1317877200"/>
    <x v="0"/>
    <b v="0"/>
    <s v="food/food trucks"/>
    <n v="0.78831325301204824"/>
    <n v="3312.5"/>
    <x v="0"/>
    <s v="food trucks"/>
    <x v="197"/>
    <d v="2011-10-06T00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x v="0"/>
    <b v="0"/>
    <s v="theater/plays"/>
    <n v="1.3440792216817234"/>
    <n v="98955.5"/>
    <x v="3"/>
    <s v="plays"/>
    <x v="198"/>
    <d v="2017-01-19T00:00:00"/>
  </r>
  <r>
    <n v="204"/>
    <s v="Daniel-Luna"/>
    <s v="Mandatory multimedia leverage"/>
    <n v="75000"/>
    <n v="2529"/>
    <x v="0"/>
    <x v="174"/>
    <s v="US"/>
    <s v="USD"/>
    <n v="1301806800"/>
    <n v="1302670800"/>
    <x v="0"/>
    <b v="0"/>
    <s v="music/jazz"/>
    <n v="3.372E-2"/>
    <n v="1284.5"/>
    <x v="1"/>
    <s v="jazz"/>
    <x v="199"/>
    <d v="2011-04-13T00:00:00"/>
  </r>
  <r>
    <n v="205"/>
    <s v="Weaver-Marquez"/>
    <s v="Focused analyzing circuit"/>
    <n v="1300"/>
    <n v="5614"/>
    <x v="1"/>
    <x v="175"/>
    <s v="US"/>
    <s v="USD"/>
    <n v="1539752400"/>
    <n v="1540789200"/>
    <x v="1"/>
    <b v="0"/>
    <s v="theater/plays"/>
    <n v="4.3184615384615386"/>
    <n v="2847"/>
    <x v="3"/>
    <s v="plays"/>
    <x v="200"/>
    <d v="2018-10-29T00:00:00"/>
  </r>
  <r>
    <n v="206"/>
    <s v="Austin, Baker and Kelley"/>
    <s v="Fundamental grid-enabled strategy"/>
    <n v="9000"/>
    <n v="3496"/>
    <x v="3"/>
    <x v="176"/>
    <s v="US"/>
    <s v="USD"/>
    <n v="1267250400"/>
    <n v="1268028000"/>
    <x v="0"/>
    <b v="0"/>
    <s v="publishing/fiction"/>
    <n v="0.38844444444444443"/>
    <n v="1776.5"/>
    <x v="5"/>
    <s v="fiction"/>
    <x v="201"/>
    <d v="2010-03-08T00:00:00"/>
  </r>
  <r>
    <n v="207"/>
    <s v="Carney-Anderson"/>
    <s v="Digitized 5thgeneration knowledgebase"/>
    <n v="1000"/>
    <n v="4257"/>
    <x v="1"/>
    <x v="177"/>
    <s v="US"/>
    <s v="USD"/>
    <n v="1535432400"/>
    <n v="1537160400"/>
    <x v="0"/>
    <b v="1"/>
    <s v="music/rock"/>
    <n v="4.2569999999999997"/>
    <n v="2150"/>
    <x v="1"/>
    <s v="rock"/>
    <x v="202"/>
    <d v="2018-09-17T00:00:00"/>
  </r>
  <r>
    <n v="208"/>
    <s v="Jackson Inc"/>
    <s v="Mandatory multi-tasking encryption"/>
    <n v="196900"/>
    <n v="199110"/>
    <x v="1"/>
    <x v="178"/>
    <s v="US"/>
    <s v="USD"/>
    <n v="1510207200"/>
    <n v="1512280800"/>
    <x v="0"/>
    <b v="0"/>
    <s v="film &amp; video/documentary"/>
    <n v="1.0112239715591671"/>
    <n v="100581.5"/>
    <x v="4"/>
    <s v="documentary"/>
    <x v="203"/>
    <d v="2017-12-03T00:00:00"/>
  </r>
  <r>
    <n v="209"/>
    <s v="Warren Ltd"/>
    <s v="Distributed system-worthy application"/>
    <n v="194500"/>
    <n v="41212"/>
    <x v="2"/>
    <x v="179"/>
    <s v="AU"/>
    <s v="AUD"/>
    <n v="1462510800"/>
    <n v="1463115600"/>
    <x v="0"/>
    <b v="0"/>
    <s v="film &amp; video/documentary"/>
    <n v="0.21188688946015424"/>
    <n v="21010"/>
    <x v="4"/>
    <s v="documentary"/>
    <x v="204"/>
    <d v="2016-05-13T00:00:00"/>
  </r>
  <r>
    <n v="210"/>
    <s v="Schultz Inc"/>
    <s v="Synergistic tertiary time-frame"/>
    <n v="9400"/>
    <n v="6338"/>
    <x v="0"/>
    <x v="31"/>
    <s v="DK"/>
    <s v="DKK"/>
    <n v="1488520800"/>
    <n v="1490850000"/>
    <x v="0"/>
    <b v="0"/>
    <s v="film &amp; video/science fiction"/>
    <n v="0.67425531914893622"/>
    <n v="3282"/>
    <x v="4"/>
    <s v="science fiction"/>
    <x v="205"/>
    <d v="2017-03-30T00:00:00"/>
  </r>
  <r>
    <n v="211"/>
    <s v="Thompson LLC"/>
    <s v="Customer-focused impactful benchmark"/>
    <n v="104400"/>
    <n v="99100"/>
    <x v="0"/>
    <x v="180"/>
    <s v="US"/>
    <s v="USD"/>
    <n v="1377579600"/>
    <n v="1379653200"/>
    <x v="0"/>
    <b v="0"/>
    <s v="theater/plays"/>
    <n v="0.9492337164750958"/>
    <n v="50362.5"/>
    <x v="3"/>
    <s v="plays"/>
    <x v="206"/>
    <d v="2013-09-20T00:00:00"/>
  </r>
  <r>
    <n v="212"/>
    <s v="Johnson Inc"/>
    <s v="Profound next generation infrastructure"/>
    <n v="8100"/>
    <n v="12300"/>
    <x v="1"/>
    <x v="170"/>
    <s v="US"/>
    <s v="USD"/>
    <n v="1576389600"/>
    <n v="1580364000"/>
    <x v="0"/>
    <b v="0"/>
    <s v="theater/plays"/>
    <n v="1.5185185185185186"/>
    <n v="6234"/>
    <x v="3"/>
    <s v="plays"/>
    <x v="207"/>
    <d v="2020-01-30T00:00:00"/>
  </r>
  <r>
    <n v="213"/>
    <s v="Morgan-Warren"/>
    <s v="Face-to-face encompassing info-mediaries"/>
    <n v="87900"/>
    <n v="171549"/>
    <x v="1"/>
    <x v="181"/>
    <s v="US"/>
    <s v="USD"/>
    <n v="1289019600"/>
    <n v="1289714400"/>
    <x v="0"/>
    <b v="1"/>
    <s v="music/indie rock"/>
    <n v="1.9516382252559727"/>
    <n v="87919"/>
    <x v="1"/>
    <s v="indie rock"/>
    <x v="208"/>
    <d v="2010-11-14T00:00:00"/>
  </r>
  <r>
    <n v="214"/>
    <s v="Sullivan Group"/>
    <s v="Open-source fresh-thinking policy"/>
    <n v="1400"/>
    <n v="14324"/>
    <x v="1"/>
    <x v="34"/>
    <s v="US"/>
    <s v="USD"/>
    <n v="1282194000"/>
    <n v="1282712400"/>
    <x v="0"/>
    <b v="0"/>
    <s v="music/rock"/>
    <n v="10.231428571428571"/>
    <n v="7244.5"/>
    <x v="1"/>
    <s v="rock"/>
    <x v="209"/>
    <d v="2010-08-25T00:00:00"/>
  </r>
  <r>
    <n v="215"/>
    <s v="Vargas, Banks and Palmer"/>
    <s v="Extended 24/7 implementation"/>
    <n v="156800"/>
    <n v="6024"/>
    <x v="0"/>
    <x v="182"/>
    <s v="US"/>
    <s v="USD"/>
    <n v="1550037600"/>
    <n v="1550210400"/>
    <x v="0"/>
    <b v="0"/>
    <s v="theater/plays"/>
    <n v="3.8418367346938778E-2"/>
    <n v="3083.5"/>
    <x v="3"/>
    <s v="plays"/>
    <x v="210"/>
    <d v="2019-02-15T00:00:00"/>
  </r>
  <r>
    <n v="216"/>
    <s v="Johnson, Dixon and Zimmerman"/>
    <s v="Organic dynamic algorithm"/>
    <n v="121700"/>
    <n v="188721"/>
    <x v="1"/>
    <x v="183"/>
    <s v="US"/>
    <s v="USD"/>
    <n v="1321941600"/>
    <n v="1322114400"/>
    <x v="0"/>
    <b v="0"/>
    <s v="theater/plays"/>
    <n v="1.5507066557107643"/>
    <n v="95268"/>
    <x v="3"/>
    <s v="plays"/>
    <x v="211"/>
    <d v="2011-11-24T00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x v="0"/>
    <b v="0"/>
    <s v="film &amp; video/science fiction"/>
    <n v="0.44753477588871715"/>
    <n v="29422.5"/>
    <x v="4"/>
    <s v="science fiction"/>
    <x v="212"/>
    <d v="2019-05-07T00:00:00"/>
  </r>
  <r>
    <n v="218"/>
    <s v="Price-Rodriguez"/>
    <s v="Adaptive logistical initiative"/>
    <n v="5700"/>
    <n v="12309"/>
    <x v="1"/>
    <x v="185"/>
    <s v="GB"/>
    <s v="GBP"/>
    <n v="1320991200"/>
    <n v="1323928800"/>
    <x v="0"/>
    <b v="1"/>
    <s v="film &amp; video/shorts"/>
    <n v="2.1594736842105262"/>
    <n v="6353"/>
    <x v="4"/>
    <s v="shorts"/>
    <x v="213"/>
    <d v="2011-12-15T00:00:00"/>
  </r>
  <r>
    <n v="219"/>
    <s v="Huang-Henderson"/>
    <s v="Stand-alone mobile customer loyalty"/>
    <n v="41700"/>
    <n v="138497"/>
    <x v="1"/>
    <x v="186"/>
    <s v="US"/>
    <s v="USD"/>
    <n v="1345093200"/>
    <n v="1346130000"/>
    <x v="0"/>
    <b v="0"/>
    <s v="film &amp; video/animation"/>
    <n v="3.3212709832134291"/>
    <n v="70018"/>
    <x v="4"/>
    <s v="animation"/>
    <x v="214"/>
    <d v="2012-08-28T00:00:00"/>
  </r>
  <r>
    <n v="220"/>
    <s v="Owens-Le"/>
    <s v="Focused composite approach"/>
    <n v="7900"/>
    <n v="667"/>
    <x v="0"/>
    <x v="68"/>
    <s v="US"/>
    <s v="USD"/>
    <n v="1309496400"/>
    <n v="1311051600"/>
    <x v="1"/>
    <b v="0"/>
    <s v="theater/plays"/>
    <n v="8.4430379746835441E-2"/>
    <n v="342"/>
    <x v="3"/>
    <s v="plays"/>
    <x v="215"/>
    <d v="2011-07-19T00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x v="1"/>
    <b v="0"/>
    <s v="food/food trucks"/>
    <n v="0.9862551440329218"/>
    <n v="61004.5"/>
    <x v="0"/>
    <s v="food trucks"/>
    <x v="216"/>
    <d v="2012-06-23T00:00:00"/>
  </r>
  <r>
    <n v="222"/>
    <s v="Johnson LLC"/>
    <s v="Cross-group cohesive circuit"/>
    <n v="4800"/>
    <n v="6623"/>
    <x v="1"/>
    <x v="188"/>
    <s v="US"/>
    <s v="USD"/>
    <n v="1412226000"/>
    <n v="1412312400"/>
    <x v="0"/>
    <b v="0"/>
    <s v="photography/photography books"/>
    <n v="1.3797916666666667"/>
    <n v="3380.5"/>
    <x v="7"/>
    <s v="photography books"/>
    <x v="217"/>
    <d v="2014-10-03T00:00:00"/>
  </r>
  <r>
    <n v="223"/>
    <s v="Chavez, Garcia and Cantu"/>
    <s v="Synergistic explicit capability"/>
    <n v="87300"/>
    <n v="81897"/>
    <x v="0"/>
    <x v="189"/>
    <s v="US"/>
    <s v="USD"/>
    <n v="1458104400"/>
    <n v="1459314000"/>
    <x v="0"/>
    <b v="0"/>
    <s v="theater/plays"/>
    <n v="0.93810996563573879"/>
    <n v="41414"/>
    <x v="3"/>
    <s v="plays"/>
    <x v="218"/>
    <d v="2016-03-30T00:00:00"/>
  </r>
  <r>
    <n v="224"/>
    <s v="Lester-Moore"/>
    <s v="Diverse analyzing definition"/>
    <n v="46300"/>
    <n v="186885"/>
    <x v="1"/>
    <x v="190"/>
    <s v="US"/>
    <s v="USD"/>
    <n v="1411534800"/>
    <n v="1415426400"/>
    <x v="0"/>
    <b v="0"/>
    <s v="film &amp; video/science fiction"/>
    <n v="4.0363930885529156"/>
    <n v="95239.5"/>
    <x v="4"/>
    <s v="science fiction"/>
    <x v="219"/>
    <d v="2014-11-08T00:00:00"/>
  </r>
  <r>
    <n v="225"/>
    <s v="Fox-Quinn"/>
    <s v="Enterprise-wide reciprocal success"/>
    <n v="67800"/>
    <n v="176398"/>
    <x v="1"/>
    <x v="191"/>
    <s v="US"/>
    <s v="USD"/>
    <n v="1399093200"/>
    <n v="1399093200"/>
    <x v="1"/>
    <b v="0"/>
    <s v="music/rock"/>
    <n v="2.6017404129793511"/>
    <n v="91139"/>
    <x v="1"/>
    <s v="rock"/>
    <x v="220"/>
    <d v="2014-05-03T00:00:00"/>
  </r>
  <r>
    <n v="226"/>
    <s v="Garcia Inc"/>
    <s v="Progressive neutral middleware"/>
    <n v="3000"/>
    <n v="10999"/>
    <x v="1"/>
    <x v="192"/>
    <s v="US"/>
    <s v="USD"/>
    <n v="1270702800"/>
    <n v="1273899600"/>
    <x v="0"/>
    <b v="0"/>
    <s v="photography/photography books"/>
    <n v="3.6663333333333332"/>
    <n v="5555.5"/>
    <x v="7"/>
    <s v="photography books"/>
    <x v="221"/>
    <d v="2010-05-15T00:00:00"/>
  </r>
  <r>
    <n v="227"/>
    <s v="Johnson-Lee"/>
    <s v="Intuitive exuding process improvement"/>
    <n v="60900"/>
    <n v="102751"/>
    <x v="1"/>
    <x v="193"/>
    <s v="US"/>
    <s v="USD"/>
    <n v="1431666000"/>
    <n v="1432184400"/>
    <x v="0"/>
    <b v="0"/>
    <s v="games/mobile games"/>
    <n v="1.687208538587849"/>
    <n v="51847"/>
    <x v="6"/>
    <s v="mobile games"/>
    <x v="222"/>
    <d v="2015-05-21T00:00:00"/>
  </r>
  <r>
    <n v="228"/>
    <s v="Pineda Group"/>
    <s v="Exclusive real-time protocol"/>
    <n v="137900"/>
    <n v="165352"/>
    <x v="1"/>
    <x v="194"/>
    <s v="US"/>
    <s v="USD"/>
    <n v="1472619600"/>
    <n v="1474779600"/>
    <x v="0"/>
    <b v="0"/>
    <s v="film &amp; video/animation"/>
    <n v="1.1990717911530093"/>
    <n v="83910"/>
    <x v="4"/>
    <s v="animation"/>
    <x v="172"/>
    <d v="2016-09-25T00:00:00"/>
  </r>
  <r>
    <n v="229"/>
    <s v="Hoffman-Howard"/>
    <s v="Extended encompassing application"/>
    <n v="85600"/>
    <n v="165798"/>
    <x v="1"/>
    <x v="195"/>
    <s v="US"/>
    <s v="USD"/>
    <n v="1496293200"/>
    <n v="1500440400"/>
    <x v="0"/>
    <b v="1"/>
    <s v="games/mobile games"/>
    <n v="1.936892523364486"/>
    <n v="84174.5"/>
    <x v="6"/>
    <s v="mobile games"/>
    <x v="223"/>
    <d v="2017-07-19T00:00:00"/>
  </r>
  <r>
    <n v="230"/>
    <s v="Miranda, Hall and Mcgrath"/>
    <s v="Progressive value-added ability"/>
    <n v="2400"/>
    <n v="10084"/>
    <x v="1"/>
    <x v="196"/>
    <s v="US"/>
    <s v="USD"/>
    <n v="1575612000"/>
    <n v="1575612000"/>
    <x v="0"/>
    <b v="0"/>
    <s v="games/video games"/>
    <n v="4.2016666666666671"/>
    <n v="5092.5"/>
    <x v="6"/>
    <s v="video games"/>
    <x v="224"/>
    <d v="2019-12-06T00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x v="0"/>
    <b v="0"/>
    <s v="theater/plays"/>
    <n v="0.76708333333333334"/>
    <n v="2795"/>
    <x v="3"/>
    <s v="plays"/>
    <x v="225"/>
    <d v="2013-07-18T00:00:00"/>
  </r>
  <r>
    <n v="232"/>
    <s v="Davis-Rodriguez"/>
    <s v="Progressive secondary portal"/>
    <n v="3400"/>
    <n v="5823"/>
    <x v="1"/>
    <x v="45"/>
    <s v="US"/>
    <s v="USD"/>
    <n v="1469422800"/>
    <n v="1469509200"/>
    <x v="0"/>
    <b v="0"/>
    <s v="theater/plays"/>
    <n v="1.7126470588235294"/>
    <n v="2957.5"/>
    <x v="3"/>
    <s v="plays"/>
    <x v="226"/>
    <d v="2016-07-26T00:00:00"/>
  </r>
  <r>
    <n v="233"/>
    <s v="Reid, Rivera and Perry"/>
    <s v="Multi-lateral national adapter"/>
    <n v="3800"/>
    <n v="6000"/>
    <x v="1"/>
    <x v="197"/>
    <s v="US"/>
    <s v="USD"/>
    <n v="1307854800"/>
    <n v="1309237200"/>
    <x v="0"/>
    <b v="0"/>
    <s v="film &amp; video/animation"/>
    <n v="1.5789473684210527"/>
    <n v="3031"/>
    <x v="4"/>
    <s v="animation"/>
    <x v="227"/>
    <d v="2011-06-28T00:00:00"/>
  </r>
  <r>
    <n v="234"/>
    <s v="Mendoza-Parker"/>
    <s v="Enterprise-wide motivating matrices"/>
    <n v="7500"/>
    <n v="8181"/>
    <x v="1"/>
    <x v="46"/>
    <s v="IT"/>
    <s v="EUR"/>
    <n v="1503378000"/>
    <n v="1503982800"/>
    <x v="0"/>
    <b v="1"/>
    <s v="games/video games"/>
    <n v="1.0908"/>
    <n v="4165"/>
    <x v="6"/>
    <s v="video games"/>
    <x v="228"/>
    <d v="2017-08-29T00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x v="0"/>
    <b v="0"/>
    <s v="film &amp; video/animation"/>
    <n v="0.41732558139534881"/>
    <n v="1840.5"/>
    <x v="4"/>
    <s v="animation"/>
    <x v="229"/>
    <d v="2017-02-18T00:00:00"/>
  </r>
  <r>
    <n v="236"/>
    <s v="Gallegos-Cobb"/>
    <s v="Object-based directional function"/>
    <n v="39500"/>
    <n v="4323"/>
    <x v="0"/>
    <x v="176"/>
    <s v="AU"/>
    <s v="AUD"/>
    <n v="1561438800"/>
    <n v="1562043600"/>
    <x v="0"/>
    <b v="1"/>
    <s v="music/rock"/>
    <n v="0.10944303797468355"/>
    <n v="2190"/>
    <x v="1"/>
    <s v="rock"/>
    <x v="230"/>
    <d v="2019-07-02T00:00:00"/>
  </r>
  <r>
    <n v="237"/>
    <s v="Ellison PLC"/>
    <s v="Re-contextualized tangible open architecture"/>
    <n v="9300"/>
    <n v="14822"/>
    <x v="1"/>
    <x v="198"/>
    <s v="US"/>
    <s v="USD"/>
    <n v="1398402000"/>
    <n v="1398574800"/>
    <x v="0"/>
    <b v="0"/>
    <s v="film &amp; video/animation"/>
    <n v="1.593763440860215"/>
    <n v="7575.5"/>
    <x v="4"/>
    <s v="animation"/>
    <x v="231"/>
    <d v="2014-04-27T00:00:00"/>
  </r>
  <r>
    <n v="238"/>
    <s v="Bolton, Sanchez and Carrillo"/>
    <s v="Distributed systemic adapter"/>
    <n v="2400"/>
    <n v="10138"/>
    <x v="1"/>
    <x v="199"/>
    <s v="DK"/>
    <s v="DKK"/>
    <n v="1513231200"/>
    <n v="1515391200"/>
    <x v="0"/>
    <b v="1"/>
    <s v="theater/plays"/>
    <n v="4.2241666666666671"/>
    <n v="5117.5"/>
    <x v="3"/>
    <s v="plays"/>
    <x v="232"/>
    <d v="2018-01-08T00:00:00"/>
  </r>
  <r>
    <n v="239"/>
    <s v="Mason-Sanders"/>
    <s v="Networked web-enabled instruction set"/>
    <n v="3200"/>
    <n v="3127"/>
    <x v="0"/>
    <x v="142"/>
    <s v="US"/>
    <s v="USD"/>
    <n v="1440824400"/>
    <n v="1441170000"/>
    <x v="0"/>
    <b v="0"/>
    <s v="technology/wearables"/>
    <n v="0.97718749999999999"/>
    <n v="1584"/>
    <x v="2"/>
    <s v="wearables"/>
    <x v="233"/>
    <d v="2015-09-02T00:00:00"/>
  </r>
  <r>
    <n v="240"/>
    <s v="Pitts-Reed"/>
    <s v="Vision-oriented dynamic service-desk"/>
    <n v="29400"/>
    <n v="123124"/>
    <x v="1"/>
    <x v="200"/>
    <s v="US"/>
    <s v="USD"/>
    <n v="1281070800"/>
    <n v="1281157200"/>
    <x v="0"/>
    <b v="0"/>
    <s v="theater/plays"/>
    <n v="4.1878911564625847"/>
    <n v="62454"/>
    <x v="3"/>
    <s v="plays"/>
    <x v="194"/>
    <d v="2010-08-07T00:00:00"/>
  </r>
  <r>
    <n v="241"/>
    <s v="Gonzalez-Martinez"/>
    <s v="Vision-oriented actuating open system"/>
    <n v="168500"/>
    <n v="171729"/>
    <x v="1"/>
    <x v="74"/>
    <s v="AU"/>
    <s v="AUD"/>
    <n v="1397365200"/>
    <n v="1398229200"/>
    <x v="0"/>
    <b v="1"/>
    <s v="publishing/nonfiction"/>
    <n v="1.0191632047477746"/>
    <n v="86706.5"/>
    <x v="5"/>
    <s v="nonfiction"/>
    <x v="234"/>
    <d v="2014-04-23T00:00:00"/>
  </r>
  <r>
    <n v="242"/>
    <s v="Hill, Martin and Garcia"/>
    <s v="Sharable scalable core"/>
    <n v="8400"/>
    <n v="10729"/>
    <x v="1"/>
    <x v="201"/>
    <s v="US"/>
    <s v="USD"/>
    <n v="1494392400"/>
    <n v="1495256400"/>
    <x v="0"/>
    <b v="1"/>
    <s v="music/rock"/>
    <n v="1.2772619047619047"/>
    <n v="5489.5"/>
    <x v="1"/>
    <s v="rock"/>
    <x v="235"/>
    <d v="2017-05-20T00:00:00"/>
  </r>
  <r>
    <n v="243"/>
    <s v="Garcia PLC"/>
    <s v="Customer-focused attitude-oriented function"/>
    <n v="2300"/>
    <n v="10240"/>
    <x v="1"/>
    <x v="202"/>
    <s v="US"/>
    <s v="USD"/>
    <n v="1520143200"/>
    <n v="1520402400"/>
    <x v="0"/>
    <b v="0"/>
    <s v="theater/plays"/>
    <n v="4.4521739130434783"/>
    <n v="5239"/>
    <x v="3"/>
    <s v="plays"/>
    <x v="236"/>
    <d v="2018-03-07T00:00:00"/>
  </r>
  <r>
    <n v="244"/>
    <s v="Herring-Bailey"/>
    <s v="Reverse-engineered system-worthy extranet"/>
    <n v="700"/>
    <n v="3988"/>
    <x v="1"/>
    <x v="4"/>
    <s v="US"/>
    <s v="USD"/>
    <n v="1405314000"/>
    <n v="1409806800"/>
    <x v="0"/>
    <b v="0"/>
    <s v="theater/plays"/>
    <n v="5.6971428571428575"/>
    <n v="2020.5"/>
    <x v="3"/>
    <s v="plays"/>
    <x v="237"/>
    <d v="2014-09-04T00:00:00"/>
  </r>
  <r>
    <n v="245"/>
    <s v="Russell-Gardner"/>
    <s v="Re-engineered systematic monitoring"/>
    <n v="2900"/>
    <n v="14771"/>
    <x v="1"/>
    <x v="203"/>
    <s v="US"/>
    <s v="USD"/>
    <n v="1396846800"/>
    <n v="1396933200"/>
    <x v="0"/>
    <b v="0"/>
    <s v="theater/plays"/>
    <n v="5.0934482758620687"/>
    <n v="7492.5"/>
    <x v="3"/>
    <s v="plays"/>
    <x v="238"/>
    <d v="2014-04-08T00:00:00"/>
  </r>
  <r>
    <n v="246"/>
    <s v="Walters-Carter"/>
    <s v="Seamless value-added standardization"/>
    <n v="4500"/>
    <n v="14649"/>
    <x v="1"/>
    <x v="42"/>
    <s v="US"/>
    <s v="USD"/>
    <n v="1375678800"/>
    <n v="1376024400"/>
    <x v="0"/>
    <b v="0"/>
    <s v="technology/web"/>
    <n v="3.2553333333333332"/>
    <n v="7435.5"/>
    <x v="2"/>
    <s v="web"/>
    <x v="239"/>
    <d v="2013-08-09T00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x v="0"/>
    <b v="1"/>
    <s v="publishing/fiction"/>
    <n v="9.3261616161616168"/>
    <n v="93271"/>
    <x v="5"/>
    <s v="fiction"/>
    <x v="240"/>
    <d v="2017-01-06T00:00:00"/>
  </r>
  <r>
    <n v="248"/>
    <s v="Roberts and Sons"/>
    <s v="Streamlined holistic knowledgebase"/>
    <n v="6200"/>
    <n v="13103"/>
    <x v="1"/>
    <x v="205"/>
    <s v="AU"/>
    <s v="AUD"/>
    <n v="1420005600"/>
    <n v="1420437600"/>
    <x v="0"/>
    <b v="0"/>
    <s v="games/mobile games"/>
    <n v="2.1133870967741935"/>
    <n v="6660.5"/>
    <x v="6"/>
    <s v="mobile games"/>
    <x v="241"/>
    <d v="2015-01-05T00:00:00"/>
  </r>
  <r>
    <n v="249"/>
    <s v="Avila-Nelson"/>
    <s v="Up-sized intermediate website"/>
    <n v="61500"/>
    <n v="168095"/>
    <x v="1"/>
    <x v="206"/>
    <s v="US"/>
    <s v="USD"/>
    <n v="1420178400"/>
    <n v="1420783200"/>
    <x v="0"/>
    <b v="0"/>
    <s v="publishing/translations"/>
    <n v="2.7332520325203253"/>
    <n v="87280"/>
    <x v="5"/>
    <s v="translations"/>
    <x v="242"/>
    <d v="2015-01-09T00:00:00"/>
  </r>
  <r>
    <n v="250"/>
    <s v="Robbins and Sons"/>
    <s v="Future-proofed directional synergy"/>
    <n v="100"/>
    <n v="3"/>
    <x v="0"/>
    <x v="49"/>
    <s v="US"/>
    <s v="USD"/>
    <n v="1264399200"/>
    <n v="1267423200"/>
    <x v="0"/>
    <b v="0"/>
    <s v="music/rock"/>
    <n v="0.03"/>
    <n v="2"/>
    <x v="1"/>
    <s v="rock"/>
    <x v="67"/>
    <d v="2010-03-01T00:00:00"/>
  </r>
  <r>
    <n v="251"/>
    <s v="Singleton Ltd"/>
    <s v="Enhanced user-facing function"/>
    <n v="7100"/>
    <n v="3840"/>
    <x v="0"/>
    <x v="196"/>
    <s v="US"/>
    <s v="USD"/>
    <n v="1355032800"/>
    <n v="1355205600"/>
    <x v="0"/>
    <b v="0"/>
    <s v="theater/plays"/>
    <n v="0.54084507042253516"/>
    <n v="1970.5"/>
    <x v="3"/>
    <s v="plays"/>
    <x v="243"/>
    <d v="2012-12-11T00:00:00"/>
  </r>
  <r>
    <n v="252"/>
    <s v="Perez PLC"/>
    <s v="Operative bandwidth-monitored interface"/>
    <n v="1000"/>
    <n v="6263"/>
    <x v="1"/>
    <x v="207"/>
    <s v="US"/>
    <s v="USD"/>
    <n v="1382677200"/>
    <n v="1383109200"/>
    <x v="0"/>
    <b v="0"/>
    <s v="theater/plays"/>
    <n v="6.2629999999999999"/>
    <n v="3161"/>
    <x v="3"/>
    <s v="plays"/>
    <x v="244"/>
    <d v="2013-10-30T00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x v="0"/>
    <b v="0"/>
    <s v="film &amp; video/drama"/>
    <n v="0.8902139917695473"/>
    <n v="54748"/>
    <x v="4"/>
    <s v="drama"/>
    <x v="245"/>
    <d v="2011-04-20T00:00:00"/>
  </r>
  <r>
    <n v="254"/>
    <s v="Barry Group"/>
    <s v="De-engineered static Local Area Network"/>
    <n v="4600"/>
    <n v="8505"/>
    <x v="1"/>
    <x v="39"/>
    <s v="US"/>
    <s v="USD"/>
    <n v="1487656800"/>
    <n v="1487829600"/>
    <x v="0"/>
    <b v="0"/>
    <s v="publishing/nonfiction"/>
    <n v="1.8489130434782608"/>
    <n v="4296.5"/>
    <x v="5"/>
    <s v="nonfiction"/>
    <x v="246"/>
    <d v="2017-02-23T00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x v="0"/>
    <b v="1"/>
    <s v="music/rock"/>
    <n v="1.2016770186335404"/>
    <n v="49216"/>
    <x v="1"/>
    <s v="rock"/>
    <x v="247"/>
    <d v="2011-02-21T00:00:00"/>
  </r>
  <r>
    <n v="256"/>
    <s v="Smith-Reid"/>
    <s v="Optimized actuating toolset"/>
    <n v="4100"/>
    <n v="959"/>
    <x v="0"/>
    <x v="27"/>
    <s v="GB"/>
    <s v="GBP"/>
    <n v="1453615200"/>
    <n v="1456812000"/>
    <x v="0"/>
    <b v="0"/>
    <s v="music/rock"/>
    <n v="0.23390243902439026"/>
    <n v="487"/>
    <x v="1"/>
    <s v="rock"/>
    <x v="248"/>
    <d v="2016-03-01T00:00:00"/>
  </r>
  <r>
    <n v="257"/>
    <s v="Williams Inc"/>
    <s v="Decentralized exuding strategy"/>
    <n v="5700"/>
    <n v="8322"/>
    <x v="1"/>
    <x v="45"/>
    <s v="US"/>
    <s v="USD"/>
    <n v="1362463200"/>
    <n v="1363669200"/>
    <x v="0"/>
    <b v="0"/>
    <s v="theater/plays"/>
    <n v="1.46"/>
    <n v="4207"/>
    <x v="3"/>
    <s v="plays"/>
    <x v="249"/>
    <d v="2013-03-19T00:00:00"/>
  </r>
  <r>
    <n v="258"/>
    <s v="Duncan, Mcdonald and Miller"/>
    <s v="Assimilated coherent hardware"/>
    <n v="5000"/>
    <n v="13424"/>
    <x v="1"/>
    <x v="129"/>
    <s v="US"/>
    <s v="USD"/>
    <n v="1481176800"/>
    <n v="1482904800"/>
    <x v="0"/>
    <b v="1"/>
    <s v="theater/plays"/>
    <n v="2.6848000000000001"/>
    <n v="6805"/>
    <x v="3"/>
    <s v="plays"/>
    <x v="250"/>
    <d v="2016-12-28T00:00:00"/>
  </r>
  <r>
    <n v="259"/>
    <s v="Watkins Ltd"/>
    <s v="Multi-channeled responsive implementation"/>
    <n v="1800"/>
    <n v="10755"/>
    <x v="1"/>
    <x v="188"/>
    <s v="US"/>
    <s v="USD"/>
    <n v="1354946400"/>
    <n v="1356588000"/>
    <x v="1"/>
    <b v="0"/>
    <s v="photography/photography books"/>
    <n v="5.9749999999999996"/>
    <n v="5446.5"/>
    <x v="7"/>
    <s v="photography books"/>
    <x v="251"/>
    <d v="2012-12-27T00:00:00"/>
  </r>
  <r>
    <n v="260"/>
    <s v="Allen-Jones"/>
    <s v="Centralized modular initiative"/>
    <n v="6300"/>
    <n v="9935"/>
    <x v="1"/>
    <x v="210"/>
    <s v="US"/>
    <s v="USD"/>
    <n v="1348808400"/>
    <n v="1349845200"/>
    <x v="0"/>
    <b v="0"/>
    <s v="music/rock"/>
    <n v="1.5769841269841269"/>
    <n v="5098"/>
    <x v="1"/>
    <s v="rock"/>
    <x v="136"/>
    <d v="2012-10-10T00:00:00"/>
  </r>
  <r>
    <n v="261"/>
    <s v="Mason-Smith"/>
    <s v="Reverse-engineered cohesive migration"/>
    <n v="84300"/>
    <n v="26303"/>
    <x v="0"/>
    <x v="211"/>
    <s v="US"/>
    <s v="USD"/>
    <n v="1282712400"/>
    <n v="1283058000"/>
    <x v="0"/>
    <b v="1"/>
    <s v="music/rock"/>
    <n v="0.31201660735468567"/>
    <n v="13378.5"/>
    <x v="1"/>
    <s v="rock"/>
    <x v="252"/>
    <d v="2010-08-29T00:00:00"/>
  </r>
  <r>
    <n v="262"/>
    <s v="Lloyd, Kennedy and Davis"/>
    <s v="Compatible multimedia hub"/>
    <n v="1700"/>
    <n v="5328"/>
    <x v="1"/>
    <x v="37"/>
    <s v="US"/>
    <s v="USD"/>
    <n v="1301979600"/>
    <n v="1304226000"/>
    <x v="0"/>
    <b v="1"/>
    <s v="music/indie rock"/>
    <n v="3.1341176470588237"/>
    <n v="2717.5"/>
    <x v="1"/>
    <s v="indie rock"/>
    <x v="253"/>
    <d v="2011-05-01T00:00:00"/>
  </r>
  <r>
    <n v="263"/>
    <s v="Walker Ltd"/>
    <s v="Organic eco-centric success"/>
    <n v="2900"/>
    <n v="10756"/>
    <x v="1"/>
    <x v="134"/>
    <s v="US"/>
    <s v="USD"/>
    <n v="1263016800"/>
    <n v="1263016800"/>
    <x v="0"/>
    <b v="0"/>
    <s v="photography/photography books"/>
    <n v="3.7089655172413791"/>
    <n v="5477.5"/>
    <x v="7"/>
    <s v="photography books"/>
    <x v="254"/>
    <d v="2010-01-09T00:00:00"/>
  </r>
  <r>
    <n v="264"/>
    <s v="Gordon PLC"/>
    <s v="Virtual reciprocal policy"/>
    <n v="45600"/>
    <n v="165375"/>
    <x v="1"/>
    <x v="212"/>
    <s v="US"/>
    <s v="USD"/>
    <n v="1360648800"/>
    <n v="1362031200"/>
    <x v="0"/>
    <b v="0"/>
    <s v="theater/plays"/>
    <n v="3.6266447368421053"/>
    <n v="85443.5"/>
    <x v="3"/>
    <s v="plays"/>
    <x v="255"/>
    <d v="2013-02-28T00:00:00"/>
  </r>
  <r>
    <n v="265"/>
    <s v="Lee and Sons"/>
    <s v="Persevering interactive emulation"/>
    <n v="4900"/>
    <n v="6031"/>
    <x v="1"/>
    <x v="99"/>
    <s v="US"/>
    <s v="USD"/>
    <n v="1451800800"/>
    <n v="1455602400"/>
    <x v="0"/>
    <b v="0"/>
    <s v="theater/plays"/>
    <n v="1.2308163265306122"/>
    <n v="3058.5"/>
    <x v="3"/>
    <s v="plays"/>
    <x v="256"/>
    <d v="2016-02-16T00:00:00"/>
  </r>
  <r>
    <n v="266"/>
    <s v="Cole LLC"/>
    <s v="Proactive responsive emulation"/>
    <n v="111900"/>
    <n v="85902"/>
    <x v="0"/>
    <x v="213"/>
    <s v="IT"/>
    <s v="EUR"/>
    <n v="1415340000"/>
    <n v="1418191200"/>
    <x v="0"/>
    <b v="1"/>
    <s v="music/jazz"/>
    <n v="0.76766756032171579"/>
    <n v="44542"/>
    <x v="1"/>
    <s v="jazz"/>
    <x v="257"/>
    <d v="2014-12-10T00:00:00"/>
  </r>
  <r>
    <n v="267"/>
    <s v="Acosta PLC"/>
    <s v="Extended eco-centric function"/>
    <n v="61600"/>
    <n v="143910"/>
    <x v="1"/>
    <x v="214"/>
    <s v="AU"/>
    <s v="AUD"/>
    <n v="1351054800"/>
    <n v="1352440800"/>
    <x v="0"/>
    <b v="0"/>
    <s v="theater/plays"/>
    <n v="2.3362012987012988"/>
    <n v="73339"/>
    <x v="3"/>
    <s v="plays"/>
    <x v="258"/>
    <d v="2012-11-09T00:00:00"/>
  </r>
  <r>
    <n v="268"/>
    <s v="Brown-Mckee"/>
    <s v="Networked optimal productivity"/>
    <n v="1500"/>
    <n v="2708"/>
    <x v="1"/>
    <x v="44"/>
    <s v="US"/>
    <s v="USD"/>
    <n v="1349326800"/>
    <n v="1353304800"/>
    <x v="0"/>
    <b v="0"/>
    <s v="film &amp; video/documentary"/>
    <n v="1.8053333333333332"/>
    <n v="1378"/>
    <x v="4"/>
    <s v="documentary"/>
    <x v="259"/>
    <d v="2012-11-19T00:00:00"/>
  </r>
  <r>
    <n v="269"/>
    <s v="Miles and Sons"/>
    <s v="Persistent attitude-oriented approach"/>
    <n v="3500"/>
    <n v="8842"/>
    <x v="1"/>
    <x v="215"/>
    <s v="US"/>
    <s v="USD"/>
    <n v="1548914400"/>
    <n v="1550728800"/>
    <x v="0"/>
    <b v="0"/>
    <s v="film &amp; video/television"/>
    <n v="2.5262857142857142"/>
    <n v="4464.5"/>
    <x v="4"/>
    <s v="television"/>
    <x v="260"/>
    <d v="2019-02-21T00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x v="0"/>
    <b v="0"/>
    <s v="games/video games"/>
    <n v="0.27176538240368026"/>
    <n v="24575"/>
    <x v="6"/>
    <s v="video games"/>
    <x v="261"/>
    <d v="2010-12-04T00:00:00"/>
  </r>
  <r>
    <n v="271"/>
    <s v="Foley-Cox"/>
    <s v="Progressive zero administration leverage"/>
    <n v="153700"/>
    <n v="1953"/>
    <x v="2"/>
    <x v="217"/>
    <s v="US"/>
    <s v="USD"/>
    <n v="1449468000"/>
    <n v="1452146400"/>
    <x v="0"/>
    <b v="0"/>
    <s v="photography/photography books"/>
    <n v="1.2706571242680547E-2"/>
    <n v="1007"/>
    <x v="7"/>
    <s v="photography books"/>
    <x v="262"/>
    <d v="2016-01-07T00:00:00"/>
  </r>
  <r>
    <n v="272"/>
    <s v="Horton, Morrison and Clark"/>
    <s v="Networked radical neural-net"/>
    <n v="51100"/>
    <n v="155349"/>
    <x v="1"/>
    <x v="218"/>
    <s v="US"/>
    <s v="USD"/>
    <n v="1562734800"/>
    <n v="1564894800"/>
    <x v="0"/>
    <b v="1"/>
    <s v="theater/plays"/>
    <n v="3.0400978473581213"/>
    <n v="78621.5"/>
    <x v="3"/>
    <s v="plays"/>
    <x v="263"/>
    <d v="2019-08-04T00:00:00"/>
  </r>
  <r>
    <n v="273"/>
    <s v="Thomas and Sons"/>
    <s v="Re-engineered heuristic forecast"/>
    <n v="7800"/>
    <n v="10704"/>
    <x v="1"/>
    <x v="219"/>
    <s v="CA"/>
    <s v="CAD"/>
    <n v="1505624400"/>
    <n v="1505883600"/>
    <x v="0"/>
    <b v="0"/>
    <s v="theater/plays"/>
    <n v="1.3723076923076922"/>
    <n v="5493"/>
    <x v="3"/>
    <s v="plays"/>
    <x v="264"/>
    <d v="2017-09-20T00:00:00"/>
  </r>
  <r>
    <n v="274"/>
    <s v="Morgan-Jenkins"/>
    <s v="Fully-configurable background algorithm"/>
    <n v="2400"/>
    <n v="773"/>
    <x v="0"/>
    <x v="27"/>
    <s v="US"/>
    <s v="USD"/>
    <n v="1509948000"/>
    <n v="1510380000"/>
    <x v="0"/>
    <b v="0"/>
    <s v="theater/plays"/>
    <n v="0.32208333333333333"/>
    <n v="394"/>
    <x v="3"/>
    <s v="plays"/>
    <x v="265"/>
    <d v="2017-11-11T00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x v="0"/>
    <b v="0"/>
    <s v="publishing/translations"/>
    <n v="2.4151282051282053"/>
    <n v="4767.5"/>
    <x v="5"/>
    <s v="translations"/>
    <x v="266"/>
    <d v="2019-04-14T00:00:00"/>
  </r>
  <r>
    <n v="276"/>
    <s v="Fields Ltd"/>
    <s v="Front-line foreground project"/>
    <n v="5500"/>
    <n v="5324"/>
    <x v="0"/>
    <x v="221"/>
    <s v="US"/>
    <s v="USD"/>
    <n v="1334811600"/>
    <n v="1335243600"/>
    <x v="0"/>
    <b v="1"/>
    <s v="games/video games"/>
    <n v="0.96799999999999997"/>
    <n v="2728.5"/>
    <x v="6"/>
    <s v="video games"/>
    <x v="267"/>
    <d v="2012-04-24T00:00:00"/>
  </r>
  <r>
    <n v="277"/>
    <s v="Ramos-Mitchell"/>
    <s v="Persevering system-worthy info-mediaries"/>
    <n v="700"/>
    <n v="7465"/>
    <x v="1"/>
    <x v="100"/>
    <s v="US"/>
    <s v="USD"/>
    <n v="1279515600"/>
    <n v="1279688400"/>
    <x v="0"/>
    <b v="0"/>
    <s v="theater/plays"/>
    <n v="10.664285714285715"/>
    <n v="3774"/>
    <x v="3"/>
    <s v="plays"/>
    <x v="268"/>
    <d v="2010-07-21T00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x v="0"/>
    <b v="0"/>
    <s v="technology/web"/>
    <n v="3.2588888888888889"/>
    <n v="4445"/>
    <x v="2"/>
    <s v="web"/>
    <x v="269"/>
    <d v="2012-12-21T00:00:00"/>
  </r>
  <r>
    <n v="279"/>
    <s v="Smith-Jenkins"/>
    <s v="Vision-oriented methodical application"/>
    <n v="8000"/>
    <n v="13656"/>
    <x v="1"/>
    <x v="223"/>
    <s v="US"/>
    <s v="USD"/>
    <n v="1535950800"/>
    <n v="1536210000"/>
    <x v="0"/>
    <b v="0"/>
    <s v="theater/plays"/>
    <n v="1.7070000000000001"/>
    <n v="7101"/>
    <x v="3"/>
    <s v="plays"/>
    <x v="270"/>
    <d v="2018-09-06T00:00:00"/>
  </r>
  <r>
    <n v="280"/>
    <s v="Braun PLC"/>
    <s v="Function-based high-level infrastructure"/>
    <n v="2500"/>
    <n v="14536"/>
    <x v="1"/>
    <x v="224"/>
    <s v="US"/>
    <s v="USD"/>
    <n v="1511244000"/>
    <n v="1511762400"/>
    <x v="0"/>
    <b v="0"/>
    <s v="film &amp; video/animation"/>
    <n v="5.8144"/>
    <n v="7464.5"/>
    <x v="4"/>
    <s v="animation"/>
    <x v="271"/>
    <d v="2017-11-27T00:00:00"/>
  </r>
  <r>
    <n v="281"/>
    <s v="Drake PLC"/>
    <s v="Profound object-oriented paradigm"/>
    <n v="164500"/>
    <n v="150552"/>
    <x v="0"/>
    <x v="225"/>
    <s v="US"/>
    <s v="USD"/>
    <n v="1331445600"/>
    <n v="1333256400"/>
    <x v="0"/>
    <b v="1"/>
    <s v="theater/plays"/>
    <n v="0.91520972644376897"/>
    <n v="76307"/>
    <x v="3"/>
    <s v="plays"/>
    <x v="272"/>
    <d v="2012-04-01T00:00:00"/>
  </r>
  <r>
    <n v="282"/>
    <s v="Ross, Kelly and Brown"/>
    <s v="Virtual contextually-based circuit"/>
    <n v="8400"/>
    <n v="9076"/>
    <x v="1"/>
    <x v="221"/>
    <s v="US"/>
    <s v="USD"/>
    <n v="1480226400"/>
    <n v="1480744800"/>
    <x v="0"/>
    <b v="1"/>
    <s v="film &amp; video/television"/>
    <n v="1.0804761904761904"/>
    <n v="4604.5"/>
    <x v="4"/>
    <s v="television"/>
    <x v="73"/>
    <d v="2016-12-03T00:00:00"/>
  </r>
  <r>
    <n v="283"/>
    <s v="Lucas-Mullins"/>
    <s v="Business-focused dynamic instruction set"/>
    <n v="8100"/>
    <n v="1517"/>
    <x v="0"/>
    <x v="226"/>
    <s v="DK"/>
    <s v="DKK"/>
    <n v="1464584400"/>
    <n v="1465016400"/>
    <x v="0"/>
    <b v="0"/>
    <s v="music/rock"/>
    <n v="0.18728395061728395"/>
    <n v="773"/>
    <x v="1"/>
    <s v="rock"/>
    <x v="273"/>
    <d v="2016-06-04T00:00:00"/>
  </r>
  <r>
    <n v="284"/>
    <s v="Tran LLC"/>
    <s v="Ameliorated fresh-thinking protocol"/>
    <n v="9800"/>
    <n v="8153"/>
    <x v="0"/>
    <x v="227"/>
    <s v="US"/>
    <s v="USD"/>
    <n v="1335848400"/>
    <n v="1336280400"/>
    <x v="0"/>
    <b v="0"/>
    <s v="technology/web"/>
    <n v="0.83193877551020412"/>
    <n v="4142.5"/>
    <x v="2"/>
    <s v="web"/>
    <x v="274"/>
    <d v="2012-05-06T00:00:00"/>
  </r>
  <r>
    <n v="285"/>
    <s v="Dawson, Brady and Gilbert"/>
    <s v="Front-line optimizing emulation"/>
    <n v="900"/>
    <n v="6357"/>
    <x v="1"/>
    <x v="228"/>
    <s v="US"/>
    <s v="USD"/>
    <n v="1473483600"/>
    <n v="1476766800"/>
    <x v="0"/>
    <b v="0"/>
    <s v="theater/plays"/>
    <n v="7.0633333333333335"/>
    <n v="3305.5"/>
    <x v="3"/>
    <s v="plays"/>
    <x v="275"/>
    <d v="2016-10-18T00:00:00"/>
  </r>
  <r>
    <n v="286"/>
    <s v="Obrien-Aguirre"/>
    <s v="Devolved uniform complexity"/>
    <n v="112100"/>
    <n v="19557"/>
    <x v="3"/>
    <x v="229"/>
    <s v="US"/>
    <s v="USD"/>
    <n v="1479880800"/>
    <n v="1480485600"/>
    <x v="0"/>
    <b v="0"/>
    <s v="theater/plays"/>
    <n v="0.17446030330062445"/>
    <n v="9870.5"/>
    <x v="3"/>
    <s v="plays"/>
    <x v="276"/>
    <d v="2016-11-30T00:00:00"/>
  </r>
  <r>
    <n v="287"/>
    <s v="Ferguson PLC"/>
    <s v="Public-key intangible superstructure"/>
    <n v="6300"/>
    <n v="13213"/>
    <x v="1"/>
    <x v="230"/>
    <s v="US"/>
    <s v="USD"/>
    <n v="1430197200"/>
    <n v="1430197200"/>
    <x v="0"/>
    <b v="0"/>
    <s v="music/electric music"/>
    <n v="2.0973015873015872"/>
    <n v="6694.5"/>
    <x v="1"/>
    <s v="electric music"/>
    <x v="277"/>
    <d v="2015-04-28T00:00:00"/>
  </r>
  <r>
    <n v="288"/>
    <s v="Garcia Ltd"/>
    <s v="Secured global success"/>
    <n v="5600"/>
    <n v="5476"/>
    <x v="0"/>
    <x v="231"/>
    <s v="DK"/>
    <s v="DKK"/>
    <n v="1331701200"/>
    <n v="1331787600"/>
    <x v="0"/>
    <b v="1"/>
    <s v="music/metal"/>
    <n v="0.97785714285714287"/>
    <n v="2806.5"/>
    <x v="1"/>
    <s v="metal"/>
    <x v="278"/>
    <d v="2012-03-15T00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x v="0"/>
    <b v="0"/>
    <s v="theater/plays"/>
    <n v="16.842500000000001"/>
    <n v="6905.5"/>
    <x v="3"/>
    <s v="plays"/>
    <x v="279"/>
    <d v="2015-08-06T00:00:00"/>
  </r>
  <r>
    <n v="290"/>
    <s v="Wilson, Hall and Osborne"/>
    <s v="Advanced global data-warehouse"/>
    <n v="168600"/>
    <n v="91722"/>
    <x v="0"/>
    <x v="233"/>
    <s v="US"/>
    <s v="USD"/>
    <n v="1368162000"/>
    <n v="1370926800"/>
    <x v="0"/>
    <b v="1"/>
    <s v="film &amp; video/documentary"/>
    <n v="0.54402135231316728"/>
    <n v="46315"/>
    <x v="4"/>
    <s v="documentary"/>
    <x v="280"/>
    <d v="2013-06-11T00:00:00"/>
  </r>
  <r>
    <n v="291"/>
    <s v="Bell, Grimes and Kerr"/>
    <s v="Self-enabling uniform complexity"/>
    <n v="1800"/>
    <n v="8219"/>
    <x v="1"/>
    <x v="37"/>
    <s v="US"/>
    <s v="USD"/>
    <n v="1318654800"/>
    <n v="1319000400"/>
    <x v="1"/>
    <b v="0"/>
    <s v="technology/web"/>
    <n v="4.5661111111111108"/>
    <n v="4163"/>
    <x v="2"/>
    <s v="web"/>
    <x v="281"/>
    <d v="2011-10-19T00:00:00"/>
  </r>
  <r>
    <n v="292"/>
    <s v="Ho-Harris"/>
    <s v="Versatile cohesive encoding"/>
    <n v="7300"/>
    <n v="717"/>
    <x v="0"/>
    <x v="234"/>
    <s v="US"/>
    <s v="USD"/>
    <n v="1331874000"/>
    <n v="1333429200"/>
    <x v="0"/>
    <b v="0"/>
    <s v="food/food trucks"/>
    <n v="9.8219178082191785E-2"/>
    <n v="363.5"/>
    <x v="0"/>
    <s v="food trucks"/>
    <x v="282"/>
    <d v="2012-04-03T00:00:00"/>
  </r>
  <r>
    <n v="293"/>
    <s v="Ross Group"/>
    <s v="Organized executive solution"/>
    <n v="6500"/>
    <n v="1065"/>
    <x v="3"/>
    <x v="235"/>
    <s v="IT"/>
    <s v="EUR"/>
    <n v="1286254800"/>
    <n v="1287032400"/>
    <x v="0"/>
    <b v="0"/>
    <s v="theater/plays"/>
    <n v="0.16384615384615384"/>
    <n v="548.5"/>
    <x v="3"/>
    <s v="plays"/>
    <x v="283"/>
    <d v="2010-10-14T00:00:00"/>
  </r>
  <r>
    <n v="294"/>
    <s v="Turner-Davis"/>
    <s v="Automated local emulation"/>
    <n v="600"/>
    <n v="8038"/>
    <x v="1"/>
    <x v="236"/>
    <s v="US"/>
    <s v="USD"/>
    <n v="1540530000"/>
    <n v="1541570400"/>
    <x v="0"/>
    <b v="0"/>
    <s v="theater/plays"/>
    <n v="13.396666666666667"/>
    <n v="4110.5"/>
    <x v="3"/>
    <s v="plays"/>
    <x v="284"/>
    <d v="2018-11-07T00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x v="0"/>
    <b v="0"/>
    <s v="theater/plays"/>
    <n v="0.35650077760497667"/>
    <n v="35339.5"/>
    <x v="3"/>
    <s v="plays"/>
    <x v="285"/>
    <d v="2013-11-09T00:00:00"/>
  </r>
  <r>
    <n v="296"/>
    <s v="Smith-Hess"/>
    <s v="Grass-roots real-time Local Area Network"/>
    <n v="6100"/>
    <n v="3352"/>
    <x v="0"/>
    <x v="63"/>
    <s v="AU"/>
    <s v="AUD"/>
    <n v="1548655200"/>
    <n v="1550556000"/>
    <x v="0"/>
    <b v="0"/>
    <s v="theater/plays"/>
    <n v="0.54950819672131146"/>
    <n v="1695"/>
    <x v="3"/>
    <s v="plays"/>
    <x v="286"/>
    <d v="2019-02-19T00:00:00"/>
  </r>
  <r>
    <n v="297"/>
    <s v="Brown, Herring and Bass"/>
    <s v="Organized client-driven capacity"/>
    <n v="7200"/>
    <n v="6785"/>
    <x v="0"/>
    <x v="238"/>
    <s v="AU"/>
    <s v="AUD"/>
    <n v="1389679200"/>
    <n v="1390456800"/>
    <x v="0"/>
    <b v="1"/>
    <s v="theater/plays"/>
    <n v="0.94236111111111109"/>
    <n v="3444.5"/>
    <x v="3"/>
    <s v="plays"/>
    <x v="287"/>
    <d v="2014-01-23T00:00:00"/>
  </r>
  <r>
    <n v="298"/>
    <s v="Chase, Garcia and Johnson"/>
    <s v="Adaptive intangible database"/>
    <n v="3500"/>
    <n v="5037"/>
    <x v="1"/>
    <x v="239"/>
    <s v="US"/>
    <s v="USD"/>
    <n v="1456466400"/>
    <n v="1458018000"/>
    <x v="0"/>
    <b v="1"/>
    <s v="music/rock"/>
    <n v="1.4391428571428571"/>
    <n v="2554.5"/>
    <x v="1"/>
    <s v="rock"/>
    <x v="288"/>
    <d v="2016-03-15T00:00:00"/>
  </r>
  <r>
    <n v="299"/>
    <s v="Ramsey and Sons"/>
    <s v="Grass-roots contextually-based algorithm"/>
    <n v="3800"/>
    <n v="1954"/>
    <x v="0"/>
    <x v="240"/>
    <s v="US"/>
    <s v="USD"/>
    <n v="1456984800"/>
    <n v="1461819600"/>
    <x v="0"/>
    <b v="0"/>
    <s v="food/food trucks"/>
    <n v="0.51421052631578945"/>
    <n v="1001.5"/>
    <x v="0"/>
    <s v="food trucks"/>
    <x v="289"/>
    <d v="2016-04-28T00:00:00"/>
  </r>
  <r>
    <n v="300"/>
    <s v="Cooke PLC"/>
    <s v="Focused executive core"/>
    <n v="100"/>
    <n v="5"/>
    <x v="0"/>
    <x v="49"/>
    <s v="DK"/>
    <s v="DKK"/>
    <n v="1504069200"/>
    <n v="1504155600"/>
    <x v="0"/>
    <b v="1"/>
    <s v="publishing/nonfiction"/>
    <n v="0.05"/>
    <n v="3"/>
    <x v="5"/>
    <s v="nonfiction"/>
    <x v="290"/>
    <d v="2017-08-31T00:00:00"/>
  </r>
  <r>
    <n v="301"/>
    <s v="Wong-Walker"/>
    <s v="Multi-channeled disintermediate policy"/>
    <n v="900"/>
    <n v="12102"/>
    <x v="1"/>
    <x v="241"/>
    <s v="US"/>
    <s v="USD"/>
    <n v="1424930400"/>
    <n v="1426395600"/>
    <x v="0"/>
    <b v="0"/>
    <s v="film &amp; video/documentary"/>
    <n v="13.446666666666667"/>
    <n v="6198.5"/>
    <x v="4"/>
    <s v="documentary"/>
    <x v="291"/>
    <d v="2015-03-15T00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x v="0"/>
    <b v="0"/>
    <s v="theater/plays"/>
    <n v="0.31844940867279897"/>
    <n v="12239.5"/>
    <x v="3"/>
    <s v="plays"/>
    <x v="292"/>
    <d v="2018-09-16T00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x v="0"/>
    <b v="0"/>
    <s v="music/indie rock"/>
    <n v="0.82617647058823529"/>
    <n v="1420.5"/>
    <x v="1"/>
    <s v="indie rock"/>
    <x v="293"/>
    <d v="2016-01-12T00:00:00"/>
  </r>
  <r>
    <n v="304"/>
    <s v="Peterson PLC"/>
    <s v="User-friendly discrete benchmark"/>
    <n v="2100"/>
    <n v="11469"/>
    <x v="1"/>
    <x v="23"/>
    <s v="US"/>
    <s v="USD"/>
    <n v="1470546000"/>
    <n v="1474088400"/>
    <x v="0"/>
    <b v="0"/>
    <s v="film &amp; video/documentary"/>
    <n v="5.4614285714285717"/>
    <n v="5805.5"/>
    <x v="4"/>
    <s v="documentary"/>
    <x v="294"/>
    <d v="2016-09-17T00:00:00"/>
  </r>
  <r>
    <n v="305"/>
    <s v="Townsend Ltd"/>
    <s v="Grass-roots actuating policy"/>
    <n v="2800"/>
    <n v="8014"/>
    <x v="1"/>
    <x v="72"/>
    <s v="US"/>
    <s v="USD"/>
    <n v="1458363600"/>
    <n v="1461906000"/>
    <x v="0"/>
    <b v="0"/>
    <s v="theater/plays"/>
    <n v="2.8621428571428571"/>
    <n v="4049.5"/>
    <x v="3"/>
    <s v="plays"/>
    <x v="295"/>
    <d v="2016-04-29T00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x v="0"/>
    <b v="1"/>
    <s v="theater/plays"/>
    <n v="7.9076923076923072E-2"/>
    <n v="260.5"/>
    <x v="3"/>
    <s v="plays"/>
    <x v="296"/>
    <d v="2017-07-17T00:00:00"/>
  </r>
  <r>
    <n v="307"/>
    <s v="Salazar-Dodson"/>
    <s v="Face-to-face zero tolerance moderator"/>
    <n v="32900"/>
    <n v="43473"/>
    <x v="1"/>
    <x v="244"/>
    <s v="DK"/>
    <s v="DKK"/>
    <n v="1338958800"/>
    <n v="1340686800"/>
    <x v="0"/>
    <b v="1"/>
    <s v="publishing/fiction"/>
    <n v="1.3213677811550153"/>
    <n v="22066"/>
    <x v="5"/>
    <s v="fiction"/>
    <x v="297"/>
    <d v="2012-06-26T00:00:00"/>
  </r>
  <r>
    <n v="308"/>
    <s v="Davis Ltd"/>
    <s v="Grass-roots optimizing projection"/>
    <n v="118200"/>
    <n v="87560"/>
    <x v="0"/>
    <x v="245"/>
    <s v="US"/>
    <s v="USD"/>
    <n v="1303102800"/>
    <n v="1303189200"/>
    <x v="0"/>
    <b v="0"/>
    <s v="theater/plays"/>
    <n v="0.74077834179357027"/>
    <n v="44181.5"/>
    <x v="3"/>
    <s v="plays"/>
    <x v="298"/>
    <d v="2011-04-19T00:00:00"/>
  </r>
  <r>
    <n v="309"/>
    <s v="Harris-Perry"/>
    <s v="User-centric 6thgeneration attitude"/>
    <n v="4100"/>
    <n v="3087"/>
    <x v="3"/>
    <x v="51"/>
    <s v="US"/>
    <s v="USD"/>
    <n v="1316581200"/>
    <n v="1318309200"/>
    <x v="0"/>
    <b v="1"/>
    <s v="music/indie rock"/>
    <n v="0.75292682926829269"/>
    <n v="1581"/>
    <x v="1"/>
    <s v="indie rock"/>
    <x v="299"/>
    <d v="2011-10-11T00:00:00"/>
  </r>
  <r>
    <n v="310"/>
    <s v="Velazquez, Hunt and Ortiz"/>
    <s v="Switchable zero tolerance website"/>
    <n v="7800"/>
    <n v="1586"/>
    <x v="0"/>
    <x v="36"/>
    <s v="US"/>
    <s v="USD"/>
    <n v="1270789200"/>
    <n v="1272171600"/>
    <x v="0"/>
    <b v="0"/>
    <s v="games/video games"/>
    <n v="0.20333333333333334"/>
    <n v="801"/>
    <x v="6"/>
    <s v="video games"/>
    <x v="300"/>
    <d v="2010-04-25T00:00:00"/>
  </r>
  <r>
    <n v="311"/>
    <s v="Flores PLC"/>
    <s v="Focused real-time help-desk"/>
    <n v="6300"/>
    <n v="12812"/>
    <x v="1"/>
    <x v="246"/>
    <s v="US"/>
    <s v="USD"/>
    <n v="1297836000"/>
    <n v="1298872800"/>
    <x v="0"/>
    <b v="0"/>
    <s v="theater/plays"/>
    <n v="2.0336507936507937"/>
    <n v="6466.5"/>
    <x v="3"/>
    <s v="plays"/>
    <x v="247"/>
    <d v="2011-02-28T00:00:00"/>
  </r>
  <r>
    <n v="312"/>
    <s v="Martinez LLC"/>
    <s v="Robust impactful approach"/>
    <n v="59100"/>
    <n v="183345"/>
    <x v="1"/>
    <x v="247"/>
    <s v="US"/>
    <s v="USD"/>
    <n v="1382677200"/>
    <n v="1383282000"/>
    <x v="0"/>
    <b v="0"/>
    <s v="theater/plays"/>
    <n v="3.1022842639593908"/>
    <n v="93543.5"/>
    <x v="3"/>
    <s v="plays"/>
    <x v="244"/>
    <d v="2013-11-01T00:00:00"/>
  </r>
  <r>
    <n v="313"/>
    <s v="Miller-Irwin"/>
    <s v="Secured maximized policy"/>
    <n v="2200"/>
    <n v="8697"/>
    <x v="1"/>
    <x v="248"/>
    <s v="US"/>
    <s v="USD"/>
    <n v="1330322400"/>
    <n v="1330495200"/>
    <x v="0"/>
    <b v="0"/>
    <s v="music/rock"/>
    <n v="3.9531818181818181"/>
    <n v="4460"/>
    <x v="1"/>
    <s v="rock"/>
    <x v="301"/>
    <d v="2012-02-29T00:00:00"/>
  </r>
  <r>
    <n v="314"/>
    <s v="Sanchez-Morgan"/>
    <s v="Realigned upward-trending strategy"/>
    <n v="1400"/>
    <n v="4126"/>
    <x v="1"/>
    <x v="221"/>
    <s v="US"/>
    <s v="USD"/>
    <n v="1552366800"/>
    <n v="1552798800"/>
    <x v="0"/>
    <b v="1"/>
    <s v="film &amp; video/documentary"/>
    <n v="2.9471428571428571"/>
    <n v="2129.5"/>
    <x v="4"/>
    <s v="documentary"/>
    <x v="188"/>
    <d v="2019-03-17T00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x v="0"/>
    <b v="0"/>
    <s v="theater/plays"/>
    <n v="0.33894736842105261"/>
    <n v="1625.5"/>
    <x v="3"/>
    <s v="plays"/>
    <x v="302"/>
    <d v="2014-06-22T00:00:00"/>
  </r>
  <r>
    <n v="316"/>
    <s v="Martin-Marshall"/>
    <s v="Configurable demand-driven matrix"/>
    <n v="9600"/>
    <n v="6401"/>
    <x v="0"/>
    <x v="250"/>
    <s v="IT"/>
    <s v="EUR"/>
    <n v="1574143200"/>
    <n v="1574229600"/>
    <x v="0"/>
    <b v="1"/>
    <s v="food/food trucks"/>
    <n v="0.66677083333333331"/>
    <n v="3254.5"/>
    <x v="0"/>
    <s v="food trucks"/>
    <x v="303"/>
    <d v="2019-11-20T00:00:00"/>
  </r>
  <r>
    <n v="317"/>
    <s v="Summers PLC"/>
    <s v="Cross-group coherent hierarchy"/>
    <n v="6600"/>
    <n v="1269"/>
    <x v="0"/>
    <x v="141"/>
    <s v="US"/>
    <s v="USD"/>
    <n v="1494738000"/>
    <n v="1495861200"/>
    <x v="0"/>
    <b v="0"/>
    <s v="theater/plays"/>
    <n v="0.19227272727272726"/>
    <n v="649.5"/>
    <x v="3"/>
    <s v="plays"/>
    <x v="304"/>
    <d v="2017-05-27T00:00:00"/>
  </r>
  <r>
    <n v="318"/>
    <s v="Young, Hart and Ryan"/>
    <s v="Decentralized demand-driven open system"/>
    <n v="5700"/>
    <n v="903"/>
    <x v="0"/>
    <x v="68"/>
    <s v="US"/>
    <s v="USD"/>
    <n v="1392357600"/>
    <n v="1392530400"/>
    <x v="0"/>
    <b v="0"/>
    <s v="music/rock"/>
    <n v="0.15842105263157893"/>
    <n v="460"/>
    <x v="1"/>
    <s v="rock"/>
    <x v="305"/>
    <d v="2014-02-16T00:00:00"/>
  </r>
  <r>
    <n v="319"/>
    <s v="Mills Group"/>
    <s v="Advanced empowering matrix"/>
    <n v="8400"/>
    <n v="3251"/>
    <x v="3"/>
    <x v="251"/>
    <s v="US"/>
    <s v="USD"/>
    <n v="1281589200"/>
    <n v="1283662800"/>
    <x v="0"/>
    <b v="0"/>
    <s v="technology/web"/>
    <n v="0.38702380952380955"/>
    <n v="1657.5"/>
    <x v="2"/>
    <s v="web"/>
    <x v="306"/>
    <d v="2010-09-05T00:00:00"/>
  </r>
  <r>
    <n v="320"/>
    <s v="Sandoval-Powell"/>
    <s v="Phased holistic implementation"/>
    <n v="84400"/>
    <n v="8092"/>
    <x v="0"/>
    <x v="175"/>
    <s v="US"/>
    <s v="USD"/>
    <n v="1305003600"/>
    <n v="1305781200"/>
    <x v="0"/>
    <b v="0"/>
    <s v="publishing/fiction"/>
    <n v="9.5876777251184833E-2"/>
    <n v="4086"/>
    <x v="5"/>
    <s v="fiction"/>
    <x v="307"/>
    <d v="2011-05-19T00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x v="0"/>
    <b v="0"/>
    <s v="film &amp; video/shorts"/>
    <n v="0.94144366197183094"/>
    <n v="81445"/>
    <x v="4"/>
    <s v="shorts"/>
    <x v="308"/>
    <d v="2011-04-09T00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x v="0"/>
    <b v="0"/>
    <s v="theater/plays"/>
    <n v="1.6656234096692113"/>
    <n v="100772.5"/>
    <x v="3"/>
    <s v="plays"/>
    <x v="309"/>
    <d v="2010-12-08T00:00:00"/>
  </r>
  <r>
    <n v="323"/>
    <s v="Cole, Smith and Wood"/>
    <s v="Integrated zero-defect help-desk"/>
    <n v="8900"/>
    <n v="2148"/>
    <x v="0"/>
    <x v="150"/>
    <s v="GB"/>
    <s v="GBP"/>
    <n v="1395896400"/>
    <n v="1396069200"/>
    <x v="0"/>
    <b v="0"/>
    <s v="film &amp; video/documentary"/>
    <n v="0.24134831460674158"/>
    <n v="1087"/>
    <x v="4"/>
    <s v="documentary"/>
    <x v="310"/>
    <d v="2014-03-29T00:00:00"/>
  </r>
  <r>
    <n v="324"/>
    <s v="Harris, Hall and Harris"/>
    <s v="Inverse analyzing matrices"/>
    <n v="7100"/>
    <n v="11648"/>
    <x v="1"/>
    <x v="253"/>
    <s v="US"/>
    <s v="USD"/>
    <n v="1434862800"/>
    <n v="1435899600"/>
    <x v="0"/>
    <b v="1"/>
    <s v="theater/plays"/>
    <n v="1.6405633802816901"/>
    <n v="5977.5"/>
    <x v="3"/>
    <s v="plays"/>
    <x v="311"/>
    <d v="2015-07-03T00:00:00"/>
  </r>
  <r>
    <n v="325"/>
    <s v="Saunders Group"/>
    <s v="Programmable systemic implementation"/>
    <n v="6500"/>
    <n v="5897"/>
    <x v="0"/>
    <x v="107"/>
    <s v="US"/>
    <s v="USD"/>
    <n v="1529125200"/>
    <n v="1531112400"/>
    <x v="0"/>
    <b v="1"/>
    <s v="theater/plays"/>
    <n v="0.90723076923076929"/>
    <n v="2985"/>
    <x v="3"/>
    <s v="plays"/>
    <x v="79"/>
    <d v="2018-07-09T00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x v="0"/>
    <b v="0"/>
    <s v="film &amp; video/animation"/>
    <n v="0.46194444444444444"/>
    <n v="1727"/>
    <x v="4"/>
    <s v="animation"/>
    <x v="312"/>
    <d v="2016-01-01T00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x v="0"/>
    <b v="1"/>
    <s v="theater/plays"/>
    <n v="0.38538461538461538"/>
    <n v="517.5"/>
    <x v="3"/>
    <s v="plays"/>
    <x v="313"/>
    <d v="2019-09-01T00:00:00"/>
  </r>
  <r>
    <n v="328"/>
    <s v="Young PLC"/>
    <s v="Innovative well-modulated functionalities"/>
    <n v="98700"/>
    <n v="131826"/>
    <x v="1"/>
    <x v="255"/>
    <s v="US"/>
    <s v="USD"/>
    <n v="1543557600"/>
    <n v="1544508000"/>
    <x v="0"/>
    <b v="0"/>
    <s v="music/rock"/>
    <n v="1.3356231003039514"/>
    <n v="67133.5"/>
    <x v="1"/>
    <s v="rock"/>
    <x v="314"/>
    <d v="2018-12-11T00:00:00"/>
  </r>
  <r>
    <n v="329"/>
    <s v="Willis and Sons"/>
    <s v="Fundamental incremental database"/>
    <n v="93800"/>
    <n v="21477"/>
    <x v="2"/>
    <x v="57"/>
    <s v="US"/>
    <s v="USD"/>
    <n v="1481522400"/>
    <n v="1482472800"/>
    <x v="0"/>
    <b v="0"/>
    <s v="games/video games"/>
    <n v="0.22896588486140726"/>
    <n v="10844"/>
    <x v="6"/>
    <s v="video games"/>
    <x v="315"/>
    <d v="2016-12-23T00:00:00"/>
  </r>
  <r>
    <n v="330"/>
    <s v="Thompson-Bates"/>
    <s v="Expanded encompassing open architecture"/>
    <n v="33700"/>
    <n v="62330"/>
    <x v="1"/>
    <x v="256"/>
    <s v="GB"/>
    <s v="GBP"/>
    <n v="1512712800"/>
    <n v="1512799200"/>
    <x v="0"/>
    <b v="0"/>
    <s v="film &amp; video/documentary"/>
    <n v="1.8495548961424333"/>
    <n v="31857.5"/>
    <x v="4"/>
    <s v="documentary"/>
    <x v="316"/>
    <d v="2017-12-09T00:00:00"/>
  </r>
  <r>
    <n v="331"/>
    <s v="Rose-Silva"/>
    <s v="Intuitive static portal"/>
    <n v="3300"/>
    <n v="14643"/>
    <x v="1"/>
    <x v="257"/>
    <s v="US"/>
    <s v="USD"/>
    <n v="1324274400"/>
    <n v="1324360800"/>
    <x v="0"/>
    <b v="0"/>
    <s v="food/food trucks"/>
    <n v="4.4372727272727275"/>
    <n v="7416.5"/>
    <x v="0"/>
    <s v="food trucks"/>
    <x v="317"/>
    <d v="2011-12-20T00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x v="0"/>
    <b v="0"/>
    <s v="technology/wearables"/>
    <n v="1.999806763285024"/>
    <n v="20933"/>
    <x v="2"/>
    <s v="wearables"/>
    <x v="318"/>
    <d v="2013-03-29T00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x v="0"/>
    <b v="0"/>
    <s v="theater/plays"/>
    <n v="1.2395833333333333"/>
    <n v="6076.5"/>
    <x v="3"/>
    <s v="plays"/>
    <x v="319"/>
    <d v="2018-12-18T00:00:00"/>
  </r>
  <r>
    <n v="334"/>
    <s v="Mcgee Group"/>
    <s v="Assimilated discrete algorithm"/>
    <n v="66200"/>
    <n v="123538"/>
    <x v="1"/>
    <x v="260"/>
    <s v="US"/>
    <s v="USD"/>
    <n v="1515564000"/>
    <n v="1516168800"/>
    <x v="0"/>
    <b v="0"/>
    <s v="music/rock"/>
    <n v="1.8661329305135952"/>
    <n v="62325.5"/>
    <x v="1"/>
    <s v="rock"/>
    <x v="32"/>
    <d v="2018-01-17T00:00:00"/>
  </r>
  <r>
    <n v="335"/>
    <s v="Jordan-Acosta"/>
    <s v="Operative uniform hub"/>
    <n v="173800"/>
    <n v="198628"/>
    <x v="1"/>
    <x v="261"/>
    <s v="US"/>
    <s v="USD"/>
    <n v="1573797600"/>
    <n v="1574920800"/>
    <x v="0"/>
    <b v="0"/>
    <s v="music/rock"/>
    <n v="1.1428538550057536"/>
    <n v="100455.5"/>
    <x v="1"/>
    <s v="rock"/>
    <x v="320"/>
    <d v="2019-11-28T00:00:00"/>
  </r>
  <r>
    <n v="336"/>
    <s v="Nunez Inc"/>
    <s v="Customizable intangible capability"/>
    <n v="70700"/>
    <n v="68602"/>
    <x v="0"/>
    <x v="262"/>
    <s v="US"/>
    <s v="USD"/>
    <n v="1292392800"/>
    <n v="1292479200"/>
    <x v="0"/>
    <b v="1"/>
    <s v="music/rock"/>
    <n v="0.97032531824611035"/>
    <n v="34837"/>
    <x v="1"/>
    <s v="rock"/>
    <x v="321"/>
    <d v="2010-12-16T00:00:00"/>
  </r>
  <r>
    <n v="337"/>
    <s v="Hayden Ltd"/>
    <s v="Innovative didactic analyzer"/>
    <n v="94500"/>
    <n v="116064"/>
    <x v="1"/>
    <x v="263"/>
    <s v="US"/>
    <s v="USD"/>
    <n v="1573452000"/>
    <n v="1573538400"/>
    <x v="0"/>
    <b v="0"/>
    <s v="theater/plays"/>
    <n v="1.2281904761904763"/>
    <n v="58579.5"/>
    <x v="3"/>
    <s v="plays"/>
    <x v="322"/>
    <d v="2019-11-12T00:00:00"/>
  </r>
  <r>
    <n v="338"/>
    <s v="Gonzalez-Burton"/>
    <s v="Decentralized intangible encoding"/>
    <n v="69800"/>
    <n v="125042"/>
    <x v="1"/>
    <x v="264"/>
    <s v="US"/>
    <s v="USD"/>
    <n v="1317790800"/>
    <n v="1320382800"/>
    <x v="0"/>
    <b v="0"/>
    <s v="theater/plays"/>
    <n v="1.7914326647564469"/>
    <n v="63366"/>
    <x v="3"/>
    <s v="plays"/>
    <x v="323"/>
    <d v="2011-11-04T00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x v="0"/>
    <b v="0"/>
    <s v="theater/plays"/>
    <n v="0.79951577402787966"/>
    <n v="55135.5"/>
    <x v="3"/>
    <s v="plays"/>
    <x v="324"/>
    <d v="2017-08-16T00:00:00"/>
  </r>
  <r>
    <n v="340"/>
    <s v="Butler, Henry and Espinoza"/>
    <s v="Switchable didactic matrices"/>
    <n v="37100"/>
    <n v="34964"/>
    <x v="0"/>
    <x v="224"/>
    <s v="US"/>
    <s v="USD"/>
    <n v="1323669600"/>
    <n v="1323756000"/>
    <x v="0"/>
    <b v="0"/>
    <s v="photography/photography books"/>
    <n v="0.94242587601078165"/>
    <n v="17678.5"/>
    <x v="7"/>
    <s v="photography books"/>
    <x v="325"/>
    <d v="2011-12-13T00:00:00"/>
  </r>
  <r>
    <n v="341"/>
    <s v="Guzman Group"/>
    <s v="Ameliorated disintermediate utilization"/>
    <n v="114300"/>
    <n v="96777"/>
    <x v="0"/>
    <x v="266"/>
    <s v="US"/>
    <s v="USD"/>
    <n v="1440738000"/>
    <n v="1441342800"/>
    <x v="0"/>
    <b v="0"/>
    <s v="music/indie rock"/>
    <n v="0.84669291338582675"/>
    <n v="49017"/>
    <x v="1"/>
    <s v="indie rock"/>
    <x v="326"/>
    <d v="2015-09-04T00:00:00"/>
  </r>
  <r>
    <n v="342"/>
    <s v="Gibson-Hernandez"/>
    <s v="Visionary foreground middleware"/>
    <n v="47900"/>
    <n v="31864"/>
    <x v="0"/>
    <x v="267"/>
    <s v="US"/>
    <s v="USD"/>
    <n v="1374296400"/>
    <n v="1375333200"/>
    <x v="0"/>
    <b v="0"/>
    <s v="theater/plays"/>
    <n v="0.66521920668058454"/>
    <n v="16096"/>
    <x v="3"/>
    <s v="plays"/>
    <x v="327"/>
    <d v="2013-08-01T00:00:00"/>
  </r>
  <r>
    <n v="343"/>
    <s v="Spencer-Weber"/>
    <s v="Optional zero-defect task-force"/>
    <n v="9000"/>
    <n v="4853"/>
    <x v="0"/>
    <x v="98"/>
    <s v="US"/>
    <s v="USD"/>
    <n v="1384840800"/>
    <n v="1389420000"/>
    <x v="0"/>
    <b v="0"/>
    <s v="theater/plays"/>
    <n v="0.53922222222222227"/>
    <n v="2500"/>
    <x v="3"/>
    <s v="plays"/>
    <x v="328"/>
    <d v="2014-01-11T00:00:00"/>
  </r>
  <r>
    <n v="344"/>
    <s v="Berger, Johnson and Marshall"/>
    <s v="Devolved exuding emulation"/>
    <n v="197600"/>
    <n v="82959"/>
    <x v="0"/>
    <x v="268"/>
    <s v="US"/>
    <s v="USD"/>
    <n v="1516600800"/>
    <n v="1520056800"/>
    <x v="0"/>
    <b v="0"/>
    <s v="games/video games"/>
    <n v="0.41983299595141699"/>
    <n v="41894.5"/>
    <x v="6"/>
    <s v="video games"/>
    <x v="329"/>
    <d v="2018-03-03T00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x v="0"/>
    <b v="0"/>
    <s v="film &amp; video/drama"/>
    <n v="0.14694796954314721"/>
    <n v="11745"/>
    <x v="4"/>
    <s v="drama"/>
    <x v="330"/>
    <d v="2015-07-10T00:00:00"/>
  </r>
  <r>
    <n v="346"/>
    <s v="Little-Marsh"/>
    <s v="Virtual attitude-oriented migration"/>
    <n v="8000"/>
    <n v="2758"/>
    <x v="0"/>
    <x v="270"/>
    <s v="US"/>
    <s v="USD"/>
    <n v="1503550800"/>
    <n v="1508302800"/>
    <x v="0"/>
    <b v="1"/>
    <s v="music/indie rock"/>
    <n v="0.34475"/>
    <n v="1391.5"/>
    <x v="1"/>
    <s v="indie rock"/>
    <x v="331"/>
    <d v="2017-10-18T00:00:00"/>
  </r>
  <r>
    <n v="347"/>
    <s v="Petersen and Sons"/>
    <s v="Open-source full-range portal"/>
    <n v="900"/>
    <n v="12607"/>
    <x v="1"/>
    <x v="271"/>
    <s v="US"/>
    <s v="USD"/>
    <n v="1423634400"/>
    <n v="1425708000"/>
    <x v="0"/>
    <b v="0"/>
    <s v="technology/web"/>
    <n v="14.007777777777777"/>
    <n v="6399"/>
    <x v="2"/>
    <s v="web"/>
    <x v="332"/>
    <d v="2015-03-07T00:00:00"/>
  </r>
  <r>
    <n v="348"/>
    <s v="Hensley Ltd"/>
    <s v="Versatile cohesive open system"/>
    <n v="199000"/>
    <n v="142823"/>
    <x v="0"/>
    <x v="272"/>
    <s v="US"/>
    <s v="USD"/>
    <n v="1487224800"/>
    <n v="1488348000"/>
    <x v="0"/>
    <b v="0"/>
    <s v="food/food trucks"/>
    <n v="0.71770351758793971"/>
    <n v="73153"/>
    <x v="0"/>
    <s v="food trucks"/>
    <x v="333"/>
    <d v="2017-03-01T00:00:00"/>
  </r>
  <r>
    <n v="349"/>
    <s v="Navarro and Sons"/>
    <s v="Multi-layered bottom-line frame"/>
    <n v="180800"/>
    <n v="95958"/>
    <x v="0"/>
    <x v="273"/>
    <s v="US"/>
    <s v="USD"/>
    <n v="1500008400"/>
    <n v="1502600400"/>
    <x v="0"/>
    <b v="0"/>
    <s v="theater/plays"/>
    <n v="0.53074115044247783"/>
    <n v="48440.5"/>
    <x v="3"/>
    <s v="plays"/>
    <x v="296"/>
    <d v="2017-08-13T00:00:00"/>
  </r>
  <r>
    <n v="350"/>
    <s v="Shannon Ltd"/>
    <s v="Pre-emptive neutral capacity"/>
    <n v="100"/>
    <n v="5"/>
    <x v="0"/>
    <x v="49"/>
    <s v="US"/>
    <s v="USD"/>
    <n v="1432098000"/>
    <n v="1433653200"/>
    <x v="0"/>
    <b v="1"/>
    <s v="music/jazz"/>
    <n v="0.05"/>
    <n v="3"/>
    <x v="1"/>
    <s v="jazz"/>
    <x v="334"/>
    <d v="2015-06-07T00:00:00"/>
  </r>
  <r>
    <n v="351"/>
    <s v="Young LLC"/>
    <s v="Universal maximized methodology"/>
    <n v="74100"/>
    <n v="94631"/>
    <x v="1"/>
    <x v="274"/>
    <s v="US"/>
    <s v="USD"/>
    <n v="1440392400"/>
    <n v="1441602000"/>
    <x v="0"/>
    <b v="0"/>
    <s v="music/rock"/>
    <n v="1.2770715249662619"/>
    <n v="48322"/>
    <x v="1"/>
    <s v="rock"/>
    <x v="335"/>
    <d v="2015-09-07T00:00:00"/>
  </r>
  <r>
    <n v="352"/>
    <s v="Adams, Willis and Sanchez"/>
    <s v="Expanded hybrid hardware"/>
    <n v="2800"/>
    <n v="977"/>
    <x v="0"/>
    <x v="254"/>
    <s v="CA"/>
    <s v="CAD"/>
    <n v="1446876000"/>
    <n v="1447567200"/>
    <x v="0"/>
    <b v="0"/>
    <s v="theater/plays"/>
    <n v="0.34892857142857142"/>
    <n v="505"/>
    <x v="3"/>
    <s v="plays"/>
    <x v="336"/>
    <d v="2015-11-15T00:00:00"/>
  </r>
  <r>
    <n v="353"/>
    <s v="Mills-Roy"/>
    <s v="Profit-focused multi-tasking access"/>
    <n v="33600"/>
    <n v="137961"/>
    <x v="1"/>
    <x v="275"/>
    <s v="US"/>
    <s v="USD"/>
    <n v="1562302800"/>
    <n v="1562389200"/>
    <x v="0"/>
    <b v="0"/>
    <s v="theater/plays"/>
    <n v="4.105982142857143"/>
    <n v="69832"/>
    <x v="3"/>
    <s v="plays"/>
    <x v="337"/>
    <d v="2019-07-06T00:00:00"/>
  </r>
  <r>
    <n v="354"/>
    <s v="Brown Group"/>
    <s v="Profit-focused transitional capability"/>
    <n v="6100"/>
    <n v="7548"/>
    <x v="1"/>
    <x v="175"/>
    <s v="DK"/>
    <s v="DKK"/>
    <n v="1378184400"/>
    <n v="1378789200"/>
    <x v="0"/>
    <b v="0"/>
    <s v="film &amp; video/documentary"/>
    <n v="1.2373770491803278"/>
    <n v="3814"/>
    <x v="4"/>
    <s v="documentary"/>
    <x v="338"/>
    <d v="2013-09-10T00:00:00"/>
  </r>
  <r>
    <n v="355"/>
    <s v="Burns-Burnett"/>
    <s v="Front-line scalable definition"/>
    <n v="3800"/>
    <n v="2241"/>
    <x v="2"/>
    <x v="99"/>
    <s v="US"/>
    <s v="USD"/>
    <n v="1485064800"/>
    <n v="1488520800"/>
    <x v="0"/>
    <b v="0"/>
    <s v="technology/wearables"/>
    <n v="0.58973684210526311"/>
    <n v="1163.5"/>
    <x v="2"/>
    <s v="wearables"/>
    <x v="339"/>
    <d v="2017-03-03T00:00:00"/>
  </r>
  <r>
    <n v="356"/>
    <s v="Glass, Nunez and Mcdonald"/>
    <s v="Open-source systematic protocol"/>
    <n v="9300"/>
    <n v="3431"/>
    <x v="0"/>
    <x v="174"/>
    <s v="IT"/>
    <s v="EUR"/>
    <n v="1326520800"/>
    <n v="1327298400"/>
    <x v="0"/>
    <b v="0"/>
    <s v="theater/plays"/>
    <n v="0.36892473118279567"/>
    <n v="1735.5"/>
    <x v="3"/>
    <s v="plays"/>
    <x v="340"/>
    <d v="2012-01-23T00:00:00"/>
  </r>
  <r>
    <n v="357"/>
    <s v="Perez, Davis and Wilson"/>
    <s v="Implemented tangible algorithm"/>
    <n v="2300"/>
    <n v="4253"/>
    <x v="1"/>
    <x v="142"/>
    <s v="US"/>
    <s v="USD"/>
    <n v="1441256400"/>
    <n v="1443416400"/>
    <x v="0"/>
    <b v="0"/>
    <s v="games/video games"/>
    <n v="1.8491304347826087"/>
    <n v="2147"/>
    <x v="6"/>
    <s v="video games"/>
    <x v="341"/>
    <d v="2015-09-28T00:00:00"/>
  </r>
  <r>
    <n v="358"/>
    <s v="Diaz-Garcia"/>
    <s v="Profit-focused 3rdgeneration circuit"/>
    <n v="9700"/>
    <n v="1146"/>
    <x v="0"/>
    <x v="276"/>
    <s v="CA"/>
    <s v="CAD"/>
    <n v="1533877200"/>
    <n v="1534136400"/>
    <x v="1"/>
    <b v="0"/>
    <s v="photography/photography books"/>
    <n v="0.11814432989690722"/>
    <n v="584.5"/>
    <x v="7"/>
    <s v="photography books"/>
    <x v="342"/>
    <d v="2018-08-13T00:00:00"/>
  </r>
  <r>
    <n v="359"/>
    <s v="Salazar-Moon"/>
    <s v="Compatible needs-based architecture"/>
    <n v="4000"/>
    <n v="11948"/>
    <x v="1"/>
    <x v="277"/>
    <s v="US"/>
    <s v="USD"/>
    <n v="1314421200"/>
    <n v="1315026000"/>
    <x v="0"/>
    <b v="0"/>
    <s v="film &amp; video/animation"/>
    <n v="2.9870000000000001"/>
    <n v="6067.5"/>
    <x v="4"/>
    <s v="animation"/>
    <x v="343"/>
    <d v="2011-09-03T00:00:00"/>
  </r>
  <r>
    <n v="360"/>
    <s v="Larsen-Chung"/>
    <s v="Right-sized zero tolerance migration"/>
    <n v="59700"/>
    <n v="135132"/>
    <x v="1"/>
    <x v="278"/>
    <s v="GB"/>
    <s v="GBP"/>
    <n v="1293861600"/>
    <n v="1295071200"/>
    <x v="0"/>
    <b v="1"/>
    <s v="theater/plays"/>
    <n v="2.2635175879396985"/>
    <n v="69003.5"/>
    <x v="3"/>
    <s v="plays"/>
    <x v="344"/>
    <d v="2011-01-15T00:00:00"/>
  </r>
  <r>
    <n v="361"/>
    <s v="Anderson and Sons"/>
    <s v="Quality-focused reciprocal structure"/>
    <n v="5500"/>
    <n v="9546"/>
    <x v="1"/>
    <x v="39"/>
    <s v="US"/>
    <s v="USD"/>
    <n v="1507352400"/>
    <n v="1509426000"/>
    <x v="0"/>
    <b v="0"/>
    <s v="theater/plays"/>
    <n v="1.7356363636363636"/>
    <n v="4817"/>
    <x v="3"/>
    <s v="plays"/>
    <x v="345"/>
    <d v="2017-10-31T00:00:00"/>
  </r>
  <r>
    <n v="362"/>
    <s v="Lawrence Group"/>
    <s v="Automated actuating conglomeration"/>
    <n v="3700"/>
    <n v="13755"/>
    <x v="1"/>
    <x v="271"/>
    <s v="US"/>
    <s v="USD"/>
    <n v="1296108000"/>
    <n v="1299391200"/>
    <x v="0"/>
    <b v="0"/>
    <s v="music/rock"/>
    <n v="3.7175675675675675"/>
    <n v="6973"/>
    <x v="1"/>
    <s v="rock"/>
    <x v="65"/>
    <d v="2011-03-06T00:00:00"/>
  </r>
  <r>
    <n v="363"/>
    <s v="Gray-Davis"/>
    <s v="Re-contextualized local initiative"/>
    <n v="5200"/>
    <n v="8330"/>
    <x v="1"/>
    <x v="279"/>
    <s v="US"/>
    <s v="USD"/>
    <n v="1324965600"/>
    <n v="1325052000"/>
    <x v="0"/>
    <b v="0"/>
    <s v="music/rock"/>
    <n v="1.601923076923077"/>
    <n v="4234.5"/>
    <x v="1"/>
    <s v="rock"/>
    <x v="346"/>
    <d v="2011-12-28T00:00:00"/>
  </r>
  <r>
    <n v="364"/>
    <s v="Ramirez-Myers"/>
    <s v="Switchable intangible definition"/>
    <n v="900"/>
    <n v="14547"/>
    <x v="1"/>
    <x v="129"/>
    <s v="US"/>
    <s v="USD"/>
    <n v="1520229600"/>
    <n v="1522818000"/>
    <x v="0"/>
    <b v="0"/>
    <s v="music/indie rock"/>
    <n v="16.163333333333334"/>
    <n v="7366.5"/>
    <x v="1"/>
    <s v="indie rock"/>
    <x v="347"/>
    <d v="2018-04-04T00:00:00"/>
  </r>
  <r>
    <n v="365"/>
    <s v="Lucas, Hall and Bonilla"/>
    <s v="Networked bottom-line initiative"/>
    <n v="1600"/>
    <n v="11735"/>
    <x v="1"/>
    <x v="192"/>
    <s v="AU"/>
    <s v="AUD"/>
    <n v="1482991200"/>
    <n v="1485324000"/>
    <x v="0"/>
    <b v="0"/>
    <s v="theater/plays"/>
    <n v="7.3343749999999996"/>
    <n v="5923.5"/>
    <x v="3"/>
    <s v="plays"/>
    <x v="348"/>
    <d v="2017-01-25T00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x v="0"/>
    <b v="1"/>
    <s v="theater/plays"/>
    <n v="5.9211111111111112"/>
    <n v="5379.5"/>
    <x v="3"/>
    <s v="plays"/>
    <x v="349"/>
    <d v="2011-01-04T00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x v="0"/>
    <b v="1"/>
    <s v="theater/plays"/>
    <n v="0.18888888888888888"/>
    <n v="972.5"/>
    <x v="3"/>
    <s v="plays"/>
    <x v="350"/>
    <d v="2014-11-11T00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x v="0"/>
    <b v="1"/>
    <s v="film &amp; video/documentary"/>
    <n v="2.7680769230769231"/>
    <n v="7300"/>
    <x v="4"/>
    <s v="documentary"/>
    <x v="351"/>
    <d v="2010-11-05T00:00:00"/>
  </r>
  <r>
    <n v="369"/>
    <s v="Smith-Gonzalez"/>
    <s v="Polarized needs-based approach"/>
    <n v="5400"/>
    <n v="14743"/>
    <x v="1"/>
    <x v="110"/>
    <s v="US"/>
    <s v="USD"/>
    <n v="1359871200"/>
    <n v="1363237200"/>
    <x v="0"/>
    <b v="1"/>
    <s v="film &amp; video/television"/>
    <n v="2.730185185185185"/>
    <n v="7448.5"/>
    <x v="4"/>
    <s v="television"/>
    <x v="352"/>
    <d v="2013-03-14T00:00:00"/>
  </r>
  <r>
    <n v="370"/>
    <s v="Skinner PLC"/>
    <s v="Intuitive well-modulated middleware"/>
    <n v="112300"/>
    <n v="178965"/>
    <x v="1"/>
    <x v="281"/>
    <s v="US"/>
    <s v="USD"/>
    <n v="1555304400"/>
    <n v="1555822800"/>
    <x v="0"/>
    <b v="0"/>
    <s v="theater/plays"/>
    <n v="1.593633125556545"/>
    <n v="92465.5"/>
    <x v="3"/>
    <s v="plays"/>
    <x v="353"/>
    <d v="2019-04-21T00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x v="0"/>
    <b v="0"/>
    <s v="theater/plays"/>
    <n v="0.67869978858350954"/>
    <n v="65293"/>
    <x v="3"/>
    <s v="plays"/>
    <x v="354"/>
    <d v="2015-03-31T00:00:00"/>
  </r>
  <r>
    <n v="372"/>
    <s v="Green-Carr"/>
    <s v="Pre-emptive bifurcated artificial intelligence"/>
    <n v="900"/>
    <n v="14324"/>
    <x v="1"/>
    <x v="283"/>
    <s v="US"/>
    <s v="USD"/>
    <n v="1420696800"/>
    <n v="1422424800"/>
    <x v="0"/>
    <b v="1"/>
    <s v="film &amp; video/documentary"/>
    <n v="15.915555555555555"/>
    <n v="7246.5"/>
    <x v="4"/>
    <s v="documentary"/>
    <x v="355"/>
    <d v="2015-01-28T00:00:00"/>
  </r>
  <r>
    <n v="373"/>
    <s v="Brown-Parker"/>
    <s v="Down-sized coherent toolset"/>
    <n v="22500"/>
    <n v="164291"/>
    <x v="1"/>
    <x v="284"/>
    <s v="US"/>
    <s v="USD"/>
    <n v="1502946000"/>
    <n v="1503637200"/>
    <x v="0"/>
    <b v="0"/>
    <s v="theater/plays"/>
    <n v="7.3018222222222224"/>
    <n v="83198.5"/>
    <x v="3"/>
    <s v="plays"/>
    <x v="356"/>
    <d v="2017-08-25T00:00:00"/>
  </r>
  <r>
    <n v="374"/>
    <s v="Marshall Inc"/>
    <s v="Open-source multi-tasking data-warehouse"/>
    <n v="167400"/>
    <n v="22073"/>
    <x v="0"/>
    <x v="165"/>
    <s v="US"/>
    <s v="USD"/>
    <n v="1547186400"/>
    <n v="1547618400"/>
    <x v="0"/>
    <b v="1"/>
    <s v="film &amp; video/documentary"/>
    <n v="0.13185782556750297"/>
    <n v="11257"/>
    <x v="4"/>
    <s v="documentary"/>
    <x v="357"/>
    <d v="2019-01-16T00:00:00"/>
  </r>
  <r>
    <n v="375"/>
    <s v="Leblanc-Pineda"/>
    <s v="Future-proofed upward-trending contingency"/>
    <n v="2700"/>
    <n v="1479"/>
    <x v="0"/>
    <x v="270"/>
    <s v="US"/>
    <s v="USD"/>
    <n v="1444971600"/>
    <n v="1449900000"/>
    <x v="0"/>
    <b v="0"/>
    <s v="music/indie rock"/>
    <n v="0.54777777777777781"/>
    <n v="752"/>
    <x v="1"/>
    <s v="indie rock"/>
    <x v="358"/>
    <d v="2015-12-12T00:00:00"/>
  </r>
  <r>
    <n v="376"/>
    <s v="Perry PLC"/>
    <s v="Mandatory uniform matrix"/>
    <n v="3400"/>
    <n v="12275"/>
    <x v="1"/>
    <x v="54"/>
    <s v="US"/>
    <s v="USD"/>
    <n v="1404622800"/>
    <n v="1405141200"/>
    <x v="0"/>
    <b v="0"/>
    <s v="music/rock"/>
    <n v="3.6102941176470589"/>
    <n v="6203"/>
    <x v="1"/>
    <s v="rock"/>
    <x v="359"/>
    <d v="2014-07-12T00:00:00"/>
  </r>
  <r>
    <n v="377"/>
    <s v="Klein, Stark and Livingston"/>
    <s v="Phased methodical initiative"/>
    <n v="49700"/>
    <n v="5098"/>
    <x v="0"/>
    <x v="78"/>
    <s v="US"/>
    <s v="USD"/>
    <n v="1571720400"/>
    <n v="1572933600"/>
    <x v="0"/>
    <b v="0"/>
    <s v="theater/plays"/>
    <n v="0.10257545271629778"/>
    <n v="2612.5"/>
    <x v="3"/>
    <s v="plays"/>
    <x v="12"/>
    <d v="2019-11-05T00:00:00"/>
  </r>
  <r>
    <n v="378"/>
    <s v="Fleming-Oliver"/>
    <s v="Managed stable function"/>
    <n v="178200"/>
    <n v="24882"/>
    <x v="0"/>
    <x v="285"/>
    <s v="US"/>
    <s v="USD"/>
    <n v="1526878800"/>
    <n v="1530162000"/>
    <x v="0"/>
    <b v="0"/>
    <s v="film &amp; video/documentary"/>
    <n v="0.13962962962962963"/>
    <n v="12618.5"/>
    <x v="4"/>
    <s v="documentary"/>
    <x v="360"/>
    <d v="2018-06-28T00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x v="0"/>
    <b v="0"/>
    <s v="theater/plays"/>
    <n v="0.40444444444444444"/>
    <n v="1478"/>
    <x v="3"/>
    <s v="plays"/>
    <x v="361"/>
    <d v="2011-11-10T00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x v="0"/>
    <b v="0"/>
    <s v="theater/plays"/>
    <n v="1.6032"/>
    <n v="2046"/>
    <x v="3"/>
    <s v="plays"/>
    <x v="362"/>
    <d v="2013-06-28T00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x v="0"/>
    <b v="0"/>
    <s v="theater/plays"/>
    <n v="1.8394339622641509"/>
    <n v="4952"/>
    <x v="3"/>
    <s v="plays"/>
    <x v="363"/>
    <d v="2015-07-24T00:00:00"/>
  </r>
  <r>
    <n v="382"/>
    <s v="King Ltd"/>
    <s v="Visionary systemic process improvement"/>
    <n v="9100"/>
    <n v="5803"/>
    <x v="0"/>
    <x v="109"/>
    <s v="US"/>
    <s v="USD"/>
    <n v="1508130000"/>
    <n v="1509771600"/>
    <x v="0"/>
    <b v="0"/>
    <s v="photography/photography books"/>
    <n v="0.63769230769230767"/>
    <n v="2935"/>
    <x v="7"/>
    <s v="photography books"/>
    <x v="364"/>
    <d v="2017-11-04T00:00:00"/>
  </r>
  <r>
    <n v="383"/>
    <s v="Baker Ltd"/>
    <s v="Progressive intangible flexibility"/>
    <n v="6300"/>
    <n v="14199"/>
    <x v="1"/>
    <x v="288"/>
    <s v="US"/>
    <s v="USD"/>
    <n v="1550037600"/>
    <n v="1550556000"/>
    <x v="0"/>
    <b v="1"/>
    <s v="food/food trucks"/>
    <n v="2.2538095238095237"/>
    <n v="7194"/>
    <x v="0"/>
    <s v="food trucks"/>
    <x v="210"/>
    <d v="2019-02-19T00:00:00"/>
  </r>
  <r>
    <n v="384"/>
    <s v="Baker, Collins and Smith"/>
    <s v="Reactive real-time software"/>
    <n v="114400"/>
    <n v="196779"/>
    <x v="1"/>
    <x v="289"/>
    <s v="US"/>
    <s v="USD"/>
    <n v="1486706400"/>
    <n v="1489039200"/>
    <x v="1"/>
    <b v="1"/>
    <s v="film &amp; video/documentary"/>
    <n v="1.7200961538461539"/>
    <n v="100789"/>
    <x v="4"/>
    <s v="documentary"/>
    <x v="365"/>
    <d v="2017-03-09T00:00:00"/>
  </r>
  <r>
    <n v="385"/>
    <s v="Warren-Harrison"/>
    <s v="Programmable incremental knowledge user"/>
    <n v="38900"/>
    <n v="56859"/>
    <x v="1"/>
    <x v="290"/>
    <s v="US"/>
    <s v="USD"/>
    <n v="1553835600"/>
    <n v="1556600400"/>
    <x v="0"/>
    <b v="0"/>
    <s v="publishing/nonfiction"/>
    <n v="1.4616709511568124"/>
    <n v="28998"/>
    <x v="5"/>
    <s v="nonfiction"/>
    <x v="366"/>
    <d v="2019-04-30T00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x v="0"/>
    <b v="0"/>
    <s v="theater/plays"/>
    <n v="0.76423616236162362"/>
    <n v="52311"/>
    <x v="3"/>
    <s v="plays"/>
    <x v="367"/>
    <d v="2010-07-08T00:00:00"/>
  </r>
  <r>
    <n v="387"/>
    <s v="Flores-Lambert"/>
    <s v="Triple-buffered logistical frame"/>
    <n v="109000"/>
    <n v="42795"/>
    <x v="0"/>
    <x v="292"/>
    <s v="US"/>
    <s v="USD"/>
    <n v="1339477200"/>
    <n v="1339909200"/>
    <x v="0"/>
    <b v="0"/>
    <s v="technology/wearables"/>
    <n v="0.39261467889908258"/>
    <n v="21609.5"/>
    <x v="2"/>
    <s v="wearables"/>
    <x v="368"/>
    <d v="2012-06-17T00:00:00"/>
  </r>
  <r>
    <n v="388"/>
    <s v="Cruz Ltd"/>
    <s v="Exclusive dynamic adapter"/>
    <n v="114800"/>
    <n v="12938"/>
    <x v="3"/>
    <x v="293"/>
    <s v="CH"/>
    <s v="CHF"/>
    <n v="1325656800"/>
    <n v="1325829600"/>
    <x v="0"/>
    <b v="0"/>
    <s v="music/indie rock"/>
    <n v="0.11270034843205574"/>
    <n v="6541.5"/>
    <x v="1"/>
    <s v="indie rock"/>
    <x v="369"/>
    <d v="2012-01-06T00:00:00"/>
  </r>
  <r>
    <n v="389"/>
    <s v="Knox-Garner"/>
    <s v="Automated systemic hierarchy"/>
    <n v="83000"/>
    <n v="101352"/>
    <x v="1"/>
    <x v="294"/>
    <s v="US"/>
    <s v="USD"/>
    <n v="1288242000"/>
    <n v="1290578400"/>
    <x v="0"/>
    <b v="0"/>
    <s v="theater/plays"/>
    <n v="1.2211084337349398"/>
    <n v="51252"/>
    <x v="3"/>
    <s v="plays"/>
    <x v="370"/>
    <d v="2010-11-24T00:00:00"/>
  </r>
  <r>
    <n v="390"/>
    <s v="Davis-Allen"/>
    <s v="Digitized eco-centric core"/>
    <n v="2400"/>
    <n v="4477"/>
    <x v="1"/>
    <x v="126"/>
    <s v="US"/>
    <s v="USD"/>
    <n v="1379048400"/>
    <n v="1380344400"/>
    <x v="0"/>
    <b v="0"/>
    <s v="photography/photography books"/>
    <n v="1.8654166666666667"/>
    <n v="2263.5"/>
    <x v="7"/>
    <s v="photography books"/>
    <x v="371"/>
    <d v="2013-09-28T00:00:00"/>
  </r>
  <r>
    <n v="391"/>
    <s v="Miller-Patel"/>
    <s v="Mandatory uniform strategy"/>
    <n v="60400"/>
    <n v="4393"/>
    <x v="0"/>
    <x v="295"/>
    <s v="US"/>
    <s v="USD"/>
    <n v="1389679200"/>
    <n v="1389852000"/>
    <x v="0"/>
    <b v="0"/>
    <s v="publishing/nonfiction"/>
    <n v="7.27317880794702E-2"/>
    <n v="2272"/>
    <x v="5"/>
    <s v="nonfiction"/>
    <x v="287"/>
    <d v="2014-01-16T00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x v="0"/>
    <b v="0"/>
    <s v="technology/wearables"/>
    <n v="0.65642371234207963"/>
    <n v="34577"/>
    <x v="2"/>
    <s v="wearables"/>
    <x v="372"/>
    <d v="2011-01-08T00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x v="0"/>
    <b v="0"/>
    <s v="music/jazz"/>
    <n v="2.2896178343949045"/>
    <n v="73423.5"/>
    <x v="1"/>
    <s v="jazz"/>
    <x v="373"/>
    <d v="2017-07-18T00:00:00"/>
  </r>
  <r>
    <n v="394"/>
    <s v="Noble-Bailey"/>
    <s v="Customizable dynamic info-mediaries"/>
    <n v="800"/>
    <n v="3755"/>
    <x v="1"/>
    <x v="298"/>
    <s v="US"/>
    <s v="USD"/>
    <n v="1375074000"/>
    <n v="1375938000"/>
    <x v="0"/>
    <b v="1"/>
    <s v="film &amp; video/documentary"/>
    <n v="4.6937499999999996"/>
    <n v="1894.5"/>
    <x v="4"/>
    <s v="documentary"/>
    <x v="374"/>
    <d v="2013-08-08T00:00:00"/>
  </r>
  <r>
    <n v="395"/>
    <s v="Taylor PLC"/>
    <s v="Enhanced incremental budgetary management"/>
    <n v="7100"/>
    <n v="9238"/>
    <x v="1"/>
    <x v="10"/>
    <s v="US"/>
    <s v="USD"/>
    <n v="1323324000"/>
    <n v="1323410400"/>
    <x v="1"/>
    <b v="0"/>
    <s v="theater/plays"/>
    <n v="1.3011267605633803"/>
    <n v="4729"/>
    <x v="3"/>
    <s v="plays"/>
    <x v="375"/>
    <d v="2011-12-09T00:00:00"/>
  </r>
  <r>
    <n v="396"/>
    <s v="Holmes PLC"/>
    <s v="Digitized local info-mediaries"/>
    <n v="46100"/>
    <n v="77012"/>
    <x v="1"/>
    <x v="299"/>
    <s v="AU"/>
    <s v="AUD"/>
    <n v="1538715600"/>
    <n v="1539406800"/>
    <x v="0"/>
    <b v="0"/>
    <s v="film &amp; video/drama"/>
    <n v="1.6705422993492407"/>
    <n v="39308"/>
    <x v="4"/>
    <s v="drama"/>
    <x v="376"/>
    <d v="2018-10-13T00:00:00"/>
  </r>
  <r>
    <n v="397"/>
    <s v="Jones-Martin"/>
    <s v="Virtual systematic monitoring"/>
    <n v="8100"/>
    <n v="14083"/>
    <x v="1"/>
    <x v="211"/>
    <s v="US"/>
    <s v="USD"/>
    <n v="1369285200"/>
    <n v="1369803600"/>
    <x v="0"/>
    <b v="0"/>
    <s v="music/rock"/>
    <n v="1.738641975308642"/>
    <n v="7268.5"/>
    <x v="1"/>
    <s v="rock"/>
    <x v="377"/>
    <d v="2013-05-29T00:00:00"/>
  </r>
  <r>
    <n v="398"/>
    <s v="Myers LLC"/>
    <s v="Reactive bottom-line open architecture"/>
    <n v="1700"/>
    <n v="12202"/>
    <x v="1"/>
    <x v="300"/>
    <s v="IT"/>
    <s v="EUR"/>
    <n v="1525755600"/>
    <n v="1525928400"/>
    <x v="0"/>
    <b v="1"/>
    <s v="film &amp; video/animation"/>
    <n v="7.1776470588235295"/>
    <n v="6162.5"/>
    <x v="4"/>
    <s v="animation"/>
    <x v="378"/>
    <d v="2018-05-10T00:00:00"/>
  </r>
  <r>
    <n v="399"/>
    <s v="Acosta, Mullins and Morris"/>
    <s v="Pre-emptive interactive model"/>
    <n v="97300"/>
    <n v="62127"/>
    <x v="0"/>
    <x v="301"/>
    <s v="US"/>
    <s v="USD"/>
    <n v="1296626400"/>
    <n v="1297231200"/>
    <x v="0"/>
    <b v="0"/>
    <s v="music/indie rock"/>
    <n v="0.63850976361767731"/>
    <n v="31534"/>
    <x v="1"/>
    <s v="indie rock"/>
    <x v="379"/>
    <d v="2011-02-09T00:00:00"/>
  </r>
  <r>
    <n v="400"/>
    <s v="Bell PLC"/>
    <s v="Ergonomic eco-centric open architecture"/>
    <n v="100"/>
    <n v="2"/>
    <x v="0"/>
    <x v="49"/>
    <s v="US"/>
    <s v="USD"/>
    <n v="1376629200"/>
    <n v="1378530000"/>
    <x v="0"/>
    <b v="1"/>
    <s v="photography/photography books"/>
    <n v="0.02"/>
    <n v="1.5"/>
    <x v="7"/>
    <s v="photography books"/>
    <x v="380"/>
    <d v="2013-09-07T00:00:00"/>
  </r>
  <r>
    <n v="401"/>
    <s v="Smith-Schmidt"/>
    <s v="Inverse radical hierarchy"/>
    <n v="900"/>
    <n v="13772"/>
    <x v="1"/>
    <x v="302"/>
    <s v="US"/>
    <s v="USD"/>
    <n v="1572152400"/>
    <n v="1572152400"/>
    <x v="0"/>
    <b v="0"/>
    <s v="theater/plays"/>
    <n v="15.302222222222222"/>
    <n v="7035.5"/>
    <x v="3"/>
    <s v="plays"/>
    <x v="381"/>
    <d v="2019-10-27T00:00:00"/>
  </r>
  <r>
    <n v="402"/>
    <s v="Ruiz, Richardson and Cole"/>
    <s v="Team-oriented static interface"/>
    <n v="7300"/>
    <n v="2946"/>
    <x v="0"/>
    <x v="174"/>
    <s v="US"/>
    <s v="USD"/>
    <n v="1325829600"/>
    <n v="1329890400"/>
    <x v="0"/>
    <b v="1"/>
    <s v="film &amp; video/shorts"/>
    <n v="0.40356164383561643"/>
    <n v="1493"/>
    <x v="4"/>
    <s v="shorts"/>
    <x v="382"/>
    <d v="2012-02-22T00:00:00"/>
  </r>
  <r>
    <n v="403"/>
    <s v="Leonard-Mcclain"/>
    <s v="Virtual foreground throughput"/>
    <n v="195800"/>
    <n v="168820"/>
    <x v="0"/>
    <x v="303"/>
    <s v="CA"/>
    <s v="CAD"/>
    <n v="1273640400"/>
    <n v="1276750800"/>
    <x v="0"/>
    <b v="1"/>
    <s v="theater/plays"/>
    <n v="0.86220633299284988"/>
    <n v="85917.5"/>
    <x v="3"/>
    <s v="plays"/>
    <x v="125"/>
    <d v="2010-06-17T00:00:00"/>
  </r>
  <r>
    <n v="404"/>
    <s v="Bailey-Boyer"/>
    <s v="Visionary exuding Internet solution"/>
    <n v="48900"/>
    <n v="154321"/>
    <x v="1"/>
    <x v="304"/>
    <s v="US"/>
    <s v="USD"/>
    <n v="1510639200"/>
    <n v="1510898400"/>
    <x v="0"/>
    <b v="0"/>
    <s v="theater/plays"/>
    <n v="3.1558486707566464"/>
    <n v="78279"/>
    <x v="3"/>
    <s v="plays"/>
    <x v="383"/>
    <d v="2017-11-17T00:00:00"/>
  </r>
  <r>
    <n v="405"/>
    <s v="Lee LLC"/>
    <s v="Synchronized secondary analyzer"/>
    <n v="29600"/>
    <n v="26527"/>
    <x v="0"/>
    <x v="305"/>
    <s v="US"/>
    <s v="USD"/>
    <n v="1528088400"/>
    <n v="1532408400"/>
    <x v="0"/>
    <b v="0"/>
    <s v="theater/plays"/>
    <n v="0.89618243243243245"/>
    <n v="13481"/>
    <x v="3"/>
    <s v="plays"/>
    <x v="384"/>
    <d v="2018-07-24T00:00:00"/>
  </r>
  <r>
    <n v="406"/>
    <s v="Lyons Inc"/>
    <s v="Balanced attitude-oriented parallelism"/>
    <n v="39300"/>
    <n v="71583"/>
    <x v="1"/>
    <x v="306"/>
    <s v="US"/>
    <s v="USD"/>
    <n v="1359525600"/>
    <n v="1360562400"/>
    <x v="1"/>
    <b v="0"/>
    <s v="film &amp; video/documentary"/>
    <n v="1.8214503816793892"/>
    <n v="36114"/>
    <x v="4"/>
    <s v="documentary"/>
    <x v="385"/>
    <d v="2013-02-11T00:00:00"/>
  </r>
  <r>
    <n v="407"/>
    <s v="Herrera-Wilson"/>
    <s v="Organized bandwidth-monitored core"/>
    <n v="3400"/>
    <n v="12100"/>
    <x v="1"/>
    <x v="307"/>
    <s v="DK"/>
    <s v="DKK"/>
    <n v="1570942800"/>
    <n v="1571547600"/>
    <x v="0"/>
    <b v="0"/>
    <s v="theater/plays"/>
    <n v="3.5588235294117645"/>
    <n v="6292"/>
    <x v="3"/>
    <s v="plays"/>
    <x v="386"/>
    <d v="2019-10-20T00:00:00"/>
  </r>
  <r>
    <n v="408"/>
    <s v="Mahoney, Adams and Lucas"/>
    <s v="Cloned leadingedge utilization"/>
    <n v="9200"/>
    <n v="12129"/>
    <x v="1"/>
    <x v="110"/>
    <s v="CA"/>
    <s v="CAD"/>
    <n v="1466398800"/>
    <n v="1468126800"/>
    <x v="0"/>
    <b v="0"/>
    <s v="film &amp; video/documentary"/>
    <n v="1.3183695652173912"/>
    <n v="6141.5"/>
    <x v="4"/>
    <s v="documentary"/>
    <x v="387"/>
    <d v="2016-07-10T00:00:00"/>
  </r>
  <r>
    <n v="409"/>
    <s v="Stewart LLC"/>
    <s v="Secured asymmetric projection"/>
    <n v="135600"/>
    <n v="62804"/>
    <x v="0"/>
    <x v="308"/>
    <s v="US"/>
    <s v="USD"/>
    <n v="1492491600"/>
    <n v="1492837200"/>
    <x v="0"/>
    <b v="0"/>
    <s v="music/rock"/>
    <n v="0.46315634218289087"/>
    <n v="31759"/>
    <x v="1"/>
    <s v="rock"/>
    <x v="388"/>
    <d v="2017-04-22T00:00:00"/>
  </r>
  <r>
    <n v="410"/>
    <s v="Mcmillan Group"/>
    <s v="Advanced cohesive Graphic Interface"/>
    <n v="153700"/>
    <n v="55536"/>
    <x v="2"/>
    <x v="309"/>
    <s v="US"/>
    <s v="USD"/>
    <n v="1430197200"/>
    <n v="1430197200"/>
    <x v="0"/>
    <b v="0"/>
    <s v="games/mobile games"/>
    <n v="0.36132726089785294"/>
    <n v="28323.5"/>
    <x v="6"/>
    <s v="mobile games"/>
    <x v="277"/>
    <d v="2015-04-28T00:00:00"/>
  </r>
  <r>
    <n v="411"/>
    <s v="Beck, Thompson and Martinez"/>
    <s v="Down-sized maximized function"/>
    <n v="7800"/>
    <n v="8161"/>
    <x v="1"/>
    <x v="172"/>
    <s v="US"/>
    <s v="USD"/>
    <n v="1496034000"/>
    <n v="1496206800"/>
    <x v="0"/>
    <b v="0"/>
    <s v="theater/plays"/>
    <n v="1.0462820512820512"/>
    <n v="4121.5"/>
    <x v="3"/>
    <s v="plays"/>
    <x v="389"/>
    <d v="2017-05-31T00:00:00"/>
  </r>
  <r>
    <n v="412"/>
    <s v="Rodriguez-Scott"/>
    <s v="Realigned zero tolerance software"/>
    <n v="2100"/>
    <n v="14046"/>
    <x v="1"/>
    <x v="38"/>
    <s v="US"/>
    <s v="USD"/>
    <n v="1388728800"/>
    <n v="1389592800"/>
    <x v="0"/>
    <b v="0"/>
    <s v="publishing/fiction"/>
    <n v="6.6885714285714286"/>
    <n v="7090"/>
    <x v="5"/>
    <s v="fiction"/>
    <x v="390"/>
    <d v="2014-01-13T00:00:00"/>
  </r>
  <r>
    <n v="413"/>
    <s v="Rush-Bowers"/>
    <s v="Persevering analyzing extranet"/>
    <n v="189500"/>
    <n v="117628"/>
    <x v="2"/>
    <x v="310"/>
    <s v="US"/>
    <s v="USD"/>
    <n v="1543298400"/>
    <n v="1545631200"/>
    <x v="0"/>
    <b v="0"/>
    <s v="film &amp; video/animation"/>
    <n v="0.62072823218997364"/>
    <n v="59358.5"/>
    <x v="4"/>
    <s v="animation"/>
    <x v="391"/>
    <d v="2018-12-24T00:00:00"/>
  </r>
  <r>
    <n v="414"/>
    <s v="Davis and Sons"/>
    <s v="Innovative human-resource migration"/>
    <n v="188200"/>
    <n v="159405"/>
    <x v="0"/>
    <x v="311"/>
    <s v="US"/>
    <s v="USD"/>
    <n v="1271739600"/>
    <n v="1272430800"/>
    <x v="0"/>
    <b v="1"/>
    <s v="food/food trucks"/>
    <n v="0.84699787460148779"/>
    <n v="82451"/>
    <x v="0"/>
    <s v="food trucks"/>
    <x v="392"/>
    <d v="2010-04-28T00:00:00"/>
  </r>
  <r>
    <n v="415"/>
    <s v="Anderson-Pham"/>
    <s v="Intuitive needs-based monitoring"/>
    <n v="113500"/>
    <n v="12552"/>
    <x v="0"/>
    <x v="312"/>
    <s v="US"/>
    <s v="USD"/>
    <n v="1326434400"/>
    <n v="1327903200"/>
    <x v="0"/>
    <b v="0"/>
    <s v="theater/plays"/>
    <n v="0.11059030837004405"/>
    <n v="6485"/>
    <x v="3"/>
    <s v="plays"/>
    <x v="393"/>
    <d v="2012-01-30T00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x v="0"/>
    <b v="1"/>
    <s v="film &amp; video/documentary"/>
    <n v="0.43838781575037145"/>
    <n v="30223"/>
    <x v="4"/>
    <s v="documentary"/>
    <x v="394"/>
    <d v="2011-01-26T00:00:00"/>
  </r>
  <r>
    <n v="417"/>
    <s v="Bradshaw, Smith and Ryan"/>
    <s v="Upgradable 24/7 emulation"/>
    <n v="1700"/>
    <n v="943"/>
    <x v="0"/>
    <x v="27"/>
    <s v="US"/>
    <s v="USD"/>
    <n v="1541221200"/>
    <n v="1543298400"/>
    <x v="0"/>
    <b v="0"/>
    <s v="theater/plays"/>
    <n v="0.55470588235294116"/>
    <n v="479"/>
    <x v="3"/>
    <s v="plays"/>
    <x v="395"/>
    <d v="2018-11-27T00:00:00"/>
  </r>
  <r>
    <n v="418"/>
    <s v="Jackson PLC"/>
    <s v="Quality-focused client-server core"/>
    <n v="163700"/>
    <n v="93963"/>
    <x v="0"/>
    <x v="314"/>
    <s v="CA"/>
    <s v="CAD"/>
    <n v="1336280400"/>
    <n v="1336366800"/>
    <x v="0"/>
    <b v="0"/>
    <s v="film &amp; video/documentary"/>
    <n v="0.57399511301160655"/>
    <n v="47981"/>
    <x v="4"/>
    <s v="documentary"/>
    <x v="396"/>
    <d v="2012-05-07T00:00:00"/>
  </r>
  <r>
    <n v="419"/>
    <s v="Ware-Arias"/>
    <s v="Upgradable maximized protocol"/>
    <n v="113800"/>
    <n v="140469"/>
    <x v="1"/>
    <x v="315"/>
    <s v="US"/>
    <s v="USD"/>
    <n v="1324533600"/>
    <n v="1325052000"/>
    <x v="0"/>
    <b v="0"/>
    <s v="technology/web"/>
    <n v="1.2343497363796134"/>
    <n v="72836"/>
    <x v="2"/>
    <s v="web"/>
    <x v="397"/>
    <d v="2011-12-28T00:00:00"/>
  </r>
  <r>
    <n v="420"/>
    <s v="Blair, Reyes and Woods"/>
    <s v="Cross-platform interactive synergy"/>
    <n v="5000"/>
    <n v="6423"/>
    <x v="1"/>
    <x v="115"/>
    <s v="US"/>
    <s v="USD"/>
    <n v="1498366800"/>
    <n v="1499576400"/>
    <x v="0"/>
    <b v="0"/>
    <s v="theater/plays"/>
    <n v="1.2846"/>
    <n v="3258.5"/>
    <x v="3"/>
    <s v="plays"/>
    <x v="398"/>
    <d v="2017-07-09T00:00:00"/>
  </r>
  <r>
    <n v="421"/>
    <s v="Thomas-Lopez"/>
    <s v="User-centric fault-tolerant archive"/>
    <n v="9400"/>
    <n v="6015"/>
    <x v="0"/>
    <x v="316"/>
    <s v="US"/>
    <s v="USD"/>
    <n v="1498712400"/>
    <n v="1501304400"/>
    <x v="0"/>
    <b v="1"/>
    <s v="technology/wearables"/>
    <n v="0.63989361702127656"/>
    <n v="3066.5"/>
    <x v="2"/>
    <s v="wearables"/>
    <x v="399"/>
    <d v="2017-07-29T00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x v="0"/>
    <b v="1"/>
    <s v="theater/plays"/>
    <n v="1.2729885057471264"/>
    <n v="5640"/>
    <x v="3"/>
    <s v="plays"/>
    <x v="400"/>
    <d v="2010-05-07T00:00:00"/>
  </r>
  <r>
    <n v="423"/>
    <s v="Jones-Riddle"/>
    <s v="Self-enabling real-time definition"/>
    <n v="147800"/>
    <n v="15723"/>
    <x v="0"/>
    <x v="318"/>
    <s v="US"/>
    <s v="USD"/>
    <n v="1316667600"/>
    <n v="1316840400"/>
    <x v="0"/>
    <b v="1"/>
    <s v="food/food trucks"/>
    <n v="0.10638024357239513"/>
    <n v="7942.5"/>
    <x v="0"/>
    <s v="food trucks"/>
    <x v="116"/>
    <d v="2011-09-24T00:00:00"/>
  </r>
  <r>
    <n v="424"/>
    <s v="Schmidt-Gomez"/>
    <s v="User-centric impactful projection"/>
    <n v="5100"/>
    <n v="2064"/>
    <x v="0"/>
    <x v="100"/>
    <s v="US"/>
    <s v="USD"/>
    <n v="1524027600"/>
    <n v="1524546000"/>
    <x v="0"/>
    <b v="0"/>
    <s v="music/indie rock"/>
    <n v="0.40470588235294119"/>
    <n v="1073.5"/>
    <x v="1"/>
    <s v="indie rock"/>
    <x v="401"/>
    <d v="2018-04-24T00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x v="0"/>
    <b v="0"/>
    <s v="photography/photography books"/>
    <n v="2.8766666666666665"/>
    <n v="3929.5"/>
    <x v="7"/>
    <s v="photography books"/>
    <x v="402"/>
    <d v="2015-08-03T00:00:00"/>
  </r>
  <r>
    <n v="426"/>
    <s v="Edwards-Kane"/>
    <s v="Virtual leadingedge framework"/>
    <n v="1800"/>
    <n v="10313"/>
    <x v="1"/>
    <x v="319"/>
    <s v="US"/>
    <s v="USD"/>
    <n v="1361944800"/>
    <n v="1362549600"/>
    <x v="0"/>
    <b v="0"/>
    <s v="theater/plays"/>
    <n v="5.7294444444444448"/>
    <n v="5266"/>
    <x v="3"/>
    <s v="plays"/>
    <x v="403"/>
    <d v="2013-03-06T00:00:00"/>
  </r>
  <r>
    <n v="427"/>
    <s v="Hicks, Wall and Webb"/>
    <s v="Managed discrete framework"/>
    <n v="174500"/>
    <n v="197018"/>
    <x v="1"/>
    <x v="320"/>
    <s v="US"/>
    <s v="USD"/>
    <n v="1410584400"/>
    <n v="1413349200"/>
    <x v="0"/>
    <b v="1"/>
    <s v="theater/plays"/>
    <n v="1.1290429799426933"/>
    <n v="99772"/>
    <x v="3"/>
    <s v="plays"/>
    <x v="404"/>
    <d v="2014-10-15T00:00:00"/>
  </r>
  <r>
    <n v="428"/>
    <s v="Mayer-Richmond"/>
    <s v="Progressive zero-defect capability"/>
    <n v="101400"/>
    <n v="47037"/>
    <x v="0"/>
    <x v="321"/>
    <s v="US"/>
    <s v="USD"/>
    <n v="1297404000"/>
    <n v="1298008800"/>
    <x v="0"/>
    <b v="0"/>
    <s v="film &amp; video/animation"/>
    <n v="0.46387573964497042"/>
    <n v="23892"/>
    <x v="4"/>
    <s v="animation"/>
    <x v="405"/>
    <d v="2011-02-18T00:00:00"/>
  </r>
  <r>
    <n v="429"/>
    <s v="Robles Ltd"/>
    <s v="Right-sized demand-driven adapter"/>
    <n v="191000"/>
    <n v="173191"/>
    <x v="3"/>
    <x v="322"/>
    <s v="US"/>
    <s v="USD"/>
    <n v="1392012000"/>
    <n v="1394427600"/>
    <x v="0"/>
    <b v="1"/>
    <s v="photography/photography books"/>
    <n v="0.90675916230366493"/>
    <n v="87664.5"/>
    <x v="7"/>
    <s v="photography books"/>
    <x v="406"/>
    <d v="2014-03-10T00:00:00"/>
  </r>
  <r>
    <n v="430"/>
    <s v="Cochran Ltd"/>
    <s v="Re-engineered attitude-oriented frame"/>
    <n v="8100"/>
    <n v="5487"/>
    <x v="0"/>
    <x v="286"/>
    <s v="US"/>
    <s v="USD"/>
    <n v="1569733200"/>
    <n v="1572670800"/>
    <x v="0"/>
    <b v="0"/>
    <s v="theater/plays"/>
    <n v="0.67740740740740746"/>
    <n v="2785.5"/>
    <x v="3"/>
    <s v="plays"/>
    <x v="407"/>
    <d v="2019-11-02T00:00:00"/>
  </r>
  <r>
    <n v="431"/>
    <s v="Rosales LLC"/>
    <s v="Compatible multimedia utilization"/>
    <n v="5100"/>
    <n v="9817"/>
    <x v="1"/>
    <x v="115"/>
    <s v="US"/>
    <s v="USD"/>
    <n v="1529643600"/>
    <n v="1531112400"/>
    <x v="1"/>
    <b v="0"/>
    <s v="theater/plays"/>
    <n v="1.9249019607843136"/>
    <n v="4955.5"/>
    <x v="3"/>
    <s v="plays"/>
    <x v="408"/>
    <d v="2018-07-09T00:00:00"/>
  </r>
  <r>
    <n v="432"/>
    <s v="Harper-Bryan"/>
    <s v="Re-contextualized dedicated hardware"/>
    <n v="7700"/>
    <n v="6369"/>
    <x v="0"/>
    <x v="222"/>
    <s v="US"/>
    <s v="USD"/>
    <n v="1399006800"/>
    <n v="1400734800"/>
    <x v="0"/>
    <b v="0"/>
    <s v="theater/plays"/>
    <n v="0.82714285714285718"/>
    <n v="3230"/>
    <x v="3"/>
    <s v="plays"/>
    <x v="409"/>
    <d v="2014-05-22T00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x v="0"/>
    <b v="1"/>
    <s v="film &amp; video/documentary"/>
    <n v="0.54163920922570019"/>
    <n v="33273.5"/>
    <x v="4"/>
    <s v="documentary"/>
    <x v="410"/>
    <d v="2013-12-11T00:00:00"/>
  </r>
  <r>
    <n v="434"/>
    <s v="Floyd-Sims"/>
    <s v="Cloned transitional hierarchy"/>
    <n v="5400"/>
    <n v="903"/>
    <x v="3"/>
    <x v="234"/>
    <s v="CA"/>
    <s v="CAD"/>
    <n v="1480572000"/>
    <n v="1481781600"/>
    <x v="1"/>
    <b v="0"/>
    <s v="theater/plays"/>
    <n v="0.16722222222222222"/>
    <n v="456.5"/>
    <x v="3"/>
    <s v="plays"/>
    <x v="411"/>
    <d v="2016-12-15T00:00:00"/>
  </r>
  <r>
    <n v="435"/>
    <s v="Spence, Jackson and Kelly"/>
    <s v="Advanced discrete leverage"/>
    <n v="152400"/>
    <n v="178120"/>
    <x v="1"/>
    <x v="324"/>
    <s v="IT"/>
    <s v="EUR"/>
    <n v="1418623200"/>
    <n v="1419660000"/>
    <x v="0"/>
    <b v="1"/>
    <s v="theater/plays"/>
    <n v="1.168766404199475"/>
    <n v="89916.5"/>
    <x v="3"/>
    <s v="plays"/>
    <x v="412"/>
    <d v="2014-12-27T00:00:00"/>
  </r>
  <r>
    <n v="436"/>
    <s v="King-Nguyen"/>
    <s v="Open-source incremental throughput"/>
    <n v="1300"/>
    <n v="13678"/>
    <x v="1"/>
    <x v="61"/>
    <s v="US"/>
    <s v="USD"/>
    <n v="1555736400"/>
    <n v="1555822800"/>
    <x v="0"/>
    <b v="0"/>
    <s v="music/jazz"/>
    <n v="10.521538461538462"/>
    <n v="6963.5"/>
    <x v="1"/>
    <s v="jazz"/>
    <x v="413"/>
    <d v="2019-04-21T00:00:00"/>
  </r>
  <r>
    <n v="437"/>
    <s v="Hansen Group"/>
    <s v="Centralized regional interface"/>
    <n v="8100"/>
    <n v="9969"/>
    <x v="1"/>
    <x v="325"/>
    <s v="US"/>
    <s v="USD"/>
    <n v="1442120400"/>
    <n v="1442379600"/>
    <x v="0"/>
    <b v="1"/>
    <s v="film &amp; video/animation"/>
    <n v="1.2307407407407407"/>
    <n v="5080.5"/>
    <x v="4"/>
    <s v="animation"/>
    <x v="414"/>
    <d v="2015-09-16T00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x v="0"/>
    <b v="0"/>
    <s v="theater/plays"/>
    <n v="1.7863855421686747"/>
    <n v="7537"/>
    <x v="3"/>
    <s v="plays"/>
    <x v="415"/>
    <d v="2013-04-03T00:00:00"/>
  </r>
  <r>
    <n v="439"/>
    <s v="Cummings Inc"/>
    <s v="Digitized transitional monitoring"/>
    <n v="28400"/>
    <n v="100900"/>
    <x v="1"/>
    <x v="327"/>
    <s v="US"/>
    <s v="USD"/>
    <n v="1478408400"/>
    <n v="1479016800"/>
    <x v="0"/>
    <b v="0"/>
    <s v="film &amp; video/science fiction"/>
    <n v="3.5528169014084505"/>
    <n v="51596.5"/>
    <x v="4"/>
    <s v="science fiction"/>
    <x v="416"/>
    <d v="2016-11-13T00:00:00"/>
  </r>
  <r>
    <n v="440"/>
    <s v="Miller-Poole"/>
    <s v="Networked optimal adapter"/>
    <n v="102500"/>
    <n v="165954"/>
    <x v="1"/>
    <x v="328"/>
    <s v="US"/>
    <s v="USD"/>
    <n v="1498798800"/>
    <n v="1499662800"/>
    <x v="0"/>
    <b v="0"/>
    <s v="film &amp; video/television"/>
    <n v="1.6190634146341463"/>
    <n v="84542.5"/>
    <x v="4"/>
    <s v="television"/>
    <x v="417"/>
    <d v="2017-07-10T00:00:00"/>
  </r>
  <r>
    <n v="441"/>
    <s v="Rodriguez-West"/>
    <s v="Automated optimal function"/>
    <n v="7000"/>
    <n v="1744"/>
    <x v="0"/>
    <x v="235"/>
    <s v="US"/>
    <s v="USD"/>
    <n v="1335416400"/>
    <n v="1337835600"/>
    <x v="0"/>
    <b v="0"/>
    <s v="technology/wearables"/>
    <n v="0.24914285714285714"/>
    <n v="888"/>
    <x v="2"/>
    <s v="wearables"/>
    <x v="418"/>
    <d v="2012-05-24T00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x v="0"/>
    <b v="0"/>
    <s v="theater/plays"/>
    <n v="1.9872222222222222"/>
    <n v="5437"/>
    <x v="3"/>
    <s v="plays"/>
    <x v="419"/>
    <d v="2017-09-18T00:00:00"/>
  </r>
  <r>
    <n v="443"/>
    <s v="Clark-Bowman"/>
    <s v="Stand-alone user-facing service-desk"/>
    <n v="9300"/>
    <n v="3232"/>
    <x v="3"/>
    <x v="329"/>
    <s v="US"/>
    <s v="USD"/>
    <n v="1285822800"/>
    <n v="1287464400"/>
    <x v="0"/>
    <b v="0"/>
    <s v="theater/plays"/>
    <n v="0.34752688172043011"/>
    <n v="1661"/>
    <x v="3"/>
    <s v="plays"/>
    <x v="420"/>
    <d v="2010-10-19T00:00:00"/>
  </r>
  <r>
    <n v="444"/>
    <s v="Hensley Ltd"/>
    <s v="Versatile global attitude"/>
    <n v="6200"/>
    <n v="10938"/>
    <x v="1"/>
    <x v="102"/>
    <s v="US"/>
    <s v="USD"/>
    <n v="1311483600"/>
    <n v="1311656400"/>
    <x v="0"/>
    <b v="1"/>
    <s v="music/indie rock"/>
    <n v="1.7641935483870967"/>
    <n v="5617"/>
    <x v="1"/>
    <s v="indie rock"/>
    <x v="421"/>
    <d v="2011-07-26T00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x v="0"/>
    <b v="1"/>
    <s v="theater/plays"/>
    <n v="5.1138095238095236"/>
    <n v="5454.5"/>
    <x v="3"/>
    <s v="plays"/>
    <x v="422"/>
    <d v="2010-12-24T00:00:00"/>
  </r>
  <r>
    <n v="446"/>
    <s v="Martin, Martin and Solis"/>
    <s v="Assimilated uniform methodology"/>
    <n v="6800"/>
    <n v="5579"/>
    <x v="0"/>
    <x v="129"/>
    <s v="US"/>
    <s v="USD"/>
    <n v="1355810400"/>
    <n v="1355983200"/>
    <x v="0"/>
    <b v="0"/>
    <s v="technology/wearables"/>
    <n v="0.82044117647058823"/>
    <n v="2882.5"/>
    <x v="2"/>
    <s v="wearables"/>
    <x v="423"/>
    <d v="2012-12-20T00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x v="0"/>
    <b v="0"/>
    <s v="film &amp; video/television"/>
    <n v="0.24326030927835052"/>
    <n v="19096.5"/>
    <x v="4"/>
    <s v="television"/>
    <x v="424"/>
    <d v="2018-01-04T00:00:00"/>
  </r>
  <r>
    <n v="448"/>
    <s v="Price and Sons"/>
    <s v="Object-based demand-driven strategy"/>
    <n v="89900"/>
    <n v="45384"/>
    <x v="0"/>
    <x v="331"/>
    <s v="US"/>
    <s v="USD"/>
    <n v="1365915600"/>
    <n v="1366088400"/>
    <x v="0"/>
    <b v="1"/>
    <s v="games/video games"/>
    <n v="0.50482758620689661"/>
    <n v="22994.5"/>
    <x v="6"/>
    <s v="video games"/>
    <x v="425"/>
    <d v="2013-04-16T00:00:00"/>
  </r>
  <r>
    <n v="449"/>
    <s v="Cuevas-Morales"/>
    <s v="Public-key coherent ability"/>
    <n v="900"/>
    <n v="8703"/>
    <x v="1"/>
    <x v="99"/>
    <s v="DK"/>
    <s v="DKK"/>
    <n v="1551852000"/>
    <n v="1553317200"/>
    <x v="0"/>
    <b v="0"/>
    <s v="games/video games"/>
    <n v="9.67"/>
    <n v="4394.5"/>
    <x v="6"/>
    <s v="video games"/>
    <x v="426"/>
    <d v="2019-03-23T00:00:00"/>
  </r>
  <r>
    <n v="450"/>
    <s v="Delgado-Hatfield"/>
    <s v="Up-sized composite success"/>
    <n v="100"/>
    <n v="4"/>
    <x v="0"/>
    <x v="49"/>
    <s v="CA"/>
    <s v="CAD"/>
    <n v="1540098000"/>
    <n v="1542088800"/>
    <x v="0"/>
    <b v="0"/>
    <s v="film &amp; video/animation"/>
    <n v="0.04"/>
    <n v="2.5"/>
    <x v="4"/>
    <s v="animation"/>
    <x v="427"/>
    <d v="2018-11-13T00:00:00"/>
  </r>
  <r>
    <n v="451"/>
    <s v="Padilla-Porter"/>
    <s v="Innovative exuding matrix"/>
    <n v="148400"/>
    <n v="182302"/>
    <x v="1"/>
    <x v="332"/>
    <s v="US"/>
    <s v="USD"/>
    <n v="1500440400"/>
    <n v="1503118800"/>
    <x v="0"/>
    <b v="0"/>
    <s v="music/rock"/>
    <n v="1.2284501347708894"/>
    <n v="94294"/>
    <x v="1"/>
    <s v="rock"/>
    <x v="428"/>
    <d v="2017-08-19T00:00:00"/>
  </r>
  <r>
    <n v="452"/>
    <s v="Morris Group"/>
    <s v="Realigned impactful artificial intelligence"/>
    <n v="4800"/>
    <n v="3045"/>
    <x v="0"/>
    <x v="249"/>
    <s v="US"/>
    <s v="USD"/>
    <n v="1278392400"/>
    <n v="1278478800"/>
    <x v="0"/>
    <b v="0"/>
    <s v="film &amp; video/drama"/>
    <n v="0.63437500000000002"/>
    <n v="1538"/>
    <x v="4"/>
    <s v="drama"/>
    <x v="429"/>
    <d v="2010-07-07T00:00:00"/>
  </r>
  <r>
    <n v="453"/>
    <s v="Saunders Ltd"/>
    <s v="Multi-layered multi-tasking secured line"/>
    <n v="182400"/>
    <n v="102749"/>
    <x v="0"/>
    <x v="333"/>
    <s v="US"/>
    <s v="USD"/>
    <n v="1480572000"/>
    <n v="1484114400"/>
    <x v="0"/>
    <b v="0"/>
    <s v="film &amp; video/science fiction"/>
    <n v="0.56331688596491225"/>
    <n v="51965"/>
    <x v="4"/>
    <s v="science fiction"/>
    <x v="411"/>
    <d v="2017-01-11T00:00:00"/>
  </r>
  <r>
    <n v="454"/>
    <s v="Woods Inc"/>
    <s v="Upgradable upward-trending portal"/>
    <n v="4000"/>
    <n v="1763"/>
    <x v="0"/>
    <x v="334"/>
    <s v="US"/>
    <s v="USD"/>
    <n v="1382331600"/>
    <n v="1385445600"/>
    <x v="0"/>
    <b v="1"/>
    <s v="film &amp; video/drama"/>
    <n v="0.44074999999999998"/>
    <n v="901"/>
    <x v="4"/>
    <s v="drama"/>
    <x v="430"/>
    <d v="2013-11-26T00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x v="0"/>
    <b v="0"/>
    <s v="theater/plays"/>
    <n v="1.1837253218884121"/>
    <n v="70815.5"/>
    <x v="3"/>
    <s v="plays"/>
    <x v="431"/>
    <d v="2011-10-16T00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x v="0"/>
    <b v="1"/>
    <s v="music/indie rock"/>
    <n v="1.041243169398907"/>
    <n v="77021.5"/>
    <x v="1"/>
    <s v="indie rock"/>
    <x v="432"/>
    <d v="2018-02-10T00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x v="0"/>
    <b v="0"/>
    <s v="theater/plays"/>
    <n v="0.26640000000000003"/>
    <n v="689"/>
    <x v="3"/>
    <s v="plays"/>
    <x v="433"/>
    <d v="2016-10-16T00:00:00"/>
  </r>
  <r>
    <n v="458"/>
    <s v="Wise, Thompson and Allen"/>
    <s v="Pre-emptive neutral portal"/>
    <n v="33800"/>
    <n v="118706"/>
    <x v="1"/>
    <x v="338"/>
    <s v="US"/>
    <s v="USD"/>
    <n v="1269752400"/>
    <n v="1273554000"/>
    <x v="0"/>
    <b v="0"/>
    <s v="theater/plays"/>
    <n v="3.5120118343195266"/>
    <n v="60413"/>
    <x v="3"/>
    <s v="plays"/>
    <x v="434"/>
    <d v="2010-05-11T00:00:00"/>
  </r>
  <r>
    <n v="459"/>
    <s v="Lane, Ryan and Chapman"/>
    <s v="Switchable demand-driven help-desk"/>
    <n v="6300"/>
    <n v="5674"/>
    <x v="0"/>
    <x v="339"/>
    <s v="US"/>
    <s v="USD"/>
    <n v="1419746400"/>
    <n v="1421906400"/>
    <x v="0"/>
    <b v="0"/>
    <s v="film &amp; video/documentary"/>
    <n v="0.90063492063492068"/>
    <n v="2889.5"/>
    <x v="4"/>
    <s v="documentary"/>
    <x v="435"/>
    <d v="2015-01-22T00:00:00"/>
  </r>
  <r>
    <n v="460"/>
    <s v="Rich, Alvarez and King"/>
    <s v="Business-focused static ability"/>
    <n v="2400"/>
    <n v="4119"/>
    <x v="1"/>
    <x v="126"/>
    <s v="US"/>
    <s v="USD"/>
    <n v="1281330000"/>
    <n v="1281589200"/>
    <x v="0"/>
    <b v="0"/>
    <s v="theater/plays"/>
    <n v="1.7162500000000001"/>
    <n v="2084.5"/>
    <x v="3"/>
    <s v="plays"/>
    <x v="8"/>
    <d v="2010-08-12T00:00:00"/>
  </r>
  <r>
    <n v="461"/>
    <s v="Terry-Salinas"/>
    <s v="Networked secondary structure"/>
    <n v="98800"/>
    <n v="139354"/>
    <x v="1"/>
    <x v="340"/>
    <s v="US"/>
    <s v="USD"/>
    <n v="1398661200"/>
    <n v="1400389200"/>
    <x v="0"/>
    <b v="0"/>
    <s v="film &amp; video/drama"/>
    <n v="1.4104655870445344"/>
    <n v="70717"/>
    <x v="4"/>
    <s v="drama"/>
    <x v="436"/>
    <d v="2014-05-18T00:00:00"/>
  </r>
  <r>
    <n v="462"/>
    <s v="Wang-Rodriguez"/>
    <s v="Total multimedia website"/>
    <n v="188800"/>
    <n v="57734"/>
    <x v="0"/>
    <x v="341"/>
    <s v="US"/>
    <s v="USD"/>
    <n v="1359525600"/>
    <n v="1362808800"/>
    <x v="0"/>
    <b v="0"/>
    <s v="games/mobile games"/>
    <n v="0.30579449152542371"/>
    <n v="29134.5"/>
    <x v="6"/>
    <s v="mobile games"/>
    <x v="385"/>
    <d v="2013-03-09T00:00:00"/>
  </r>
  <r>
    <n v="463"/>
    <s v="Mckee-Hill"/>
    <s v="Cross-platform upward-trending parallelism"/>
    <n v="134300"/>
    <n v="145265"/>
    <x v="1"/>
    <x v="342"/>
    <s v="US"/>
    <s v="USD"/>
    <n v="1388469600"/>
    <n v="1388815200"/>
    <x v="0"/>
    <b v="0"/>
    <s v="film &amp; video/animation"/>
    <n v="1.0816455696202532"/>
    <n v="73685"/>
    <x v="4"/>
    <s v="animation"/>
    <x v="437"/>
    <d v="2014-01-04T00:00:00"/>
  </r>
  <r>
    <n v="464"/>
    <s v="Gomez LLC"/>
    <s v="Pre-emptive mission-critical hardware"/>
    <n v="71200"/>
    <n v="95020"/>
    <x v="1"/>
    <x v="343"/>
    <s v="US"/>
    <s v="USD"/>
    <n v="1518328800"/>
    <n v="1519538400"/>
    <x v="0"/>
    <b v="0"/>
    <s v="theater/plays"/>
    <n v="1.3345505617977529"/>
    <n v="48728"/>
    <x v="3"/>
    <s v="plays"/>
    <x v="438"/>
    <d v="2018-02-25T00:00:00"/>
  </r>
  <r>
    <n v="465"/>
    <s v="Gonzalez-Robbins"/>
    <s v="Up-sized responsive protocol"/>
    <n v="4700"/>
    <n v="8829"/>
    <x v="1"/>
    <x v="175"/>
    <s v="US"/>
    <s v="USD"/>
    <n v="1517032800"/>
    <n v="1517810400"/>
    <x v="0"/>
    <b v="0"/>
    <s v="publishing/translations"/>
    <n v="1.8785106382978722"/>
    <n v="4454.5"/>
    <x v="5"/>
    <s v="translations"/>
    <x v="439"/>
    <d v="2018-02-05T00:00:00"/>
  </r>
  <r>
    <n v="466"/>
    <s v="Obrien and Sons"/>
    <s v="Pre-emptive transitional frame"/>
    <n v="1200"/>
    <n v="3984"/>
    <x v="1"/>
    <x v="344"/>
    <s v="US"/>
    <s v="USD"/>
    <n v="1368594000"/>
    <n v="1370581200"/>
    <x v="0"/>
    <b v="1"/>
    <s v="technology/wearables"/>
    <n v="3.32"/>
    <n v="2013"/>
    <x v="2"/>
    <s v="wearables"/>
    <x v="440"/>
    <d v="2013-06-07T00:00:00"/>
  </r>
  <r>
    <n v="467"/>
    <s v="Shaw Ltd"/>
    <s v="Profit-focused content-based application"/>
    <n v="1400"/>
    <n v="8053"/>
    <x v="1"/>
    <x v="279"/>
    <s v="CA"/>
    <s v="CAD"/>
    <n v="1448258400"/>
    <n v="1448863200"/>
    <x v="0"/>
    <b v="1"/>
    <s v="technology/web"/>
    <n v="5.7521428571428572"/>
    <n v="4096"/>
    <x v="2"/>
    <s v="web"/>
    <x v="441"/>
    <d v="2015-11-30T00:00:00"/>
  </r>
  <r>
    <n v="468"/>
    <s v="Hughes Inc"/>
    <s v="Streamlined neutral analyzer"/>
    <n v="4000"/>
    <n v="1620"/>
    <x v="0"/>
    <x v="36"/>
    <s v="US"/>
    <s v="USD"/>
    <n v="1555218000"/>
    <n v="1556600400"/>
    <x v="0"/>
    <b v="0"/>
    <s v="theater/plays"/>
    <n v="0.40500000000000003"/>
    <n v="818"/>
    <x v="3"/>
    <s v="plays"/>
    <x v="442"/>
    <d v="2019-04-30T00:00:00"/>
  </r>
  <r>
    <n v="469"/>
    <s v="Olsen-Ryan"/>
    <s v="Assimilated neutral utilization"/>
    <n v="5600"/>
    <n v="10328"/>
    <x v="1"/>
    <x v="122"/>
    <s v="US"/>
    <s v="USD"/>
    <n v="1431925200"/>
    <n v="1432098000"/>
    <x v="0"/>
    <b v="0"/>
    <s v="film &amp; video/drama"/>
    <n v="1.8442857142857143"/>
    <n v="5243.5"/>
    <x v="4"/>
    <s v="drama"/>
    <x v="443"/>
    <d v="2015-05-20T00:00:00"/>
  </r>
  <r>
    <n v="470"/>
    <s v="Grimes, Holland and Sloan"/>
    <s v="Extended dedicated archive"/>
    <n v="3600"/>
    <n v="10289"/>
    <x v="1"/>
    <x v="345"/>
    <s v="US"/>
    <s v="USD"/>
    <n v="1481522400"/>
    <n v="1482127200"/>
    <x v="0"/>
    <b v="0"/>
    <s v="technology/wearables"/>
    <n v="2.8580555555555556"/>
    <n v="5335"/>
    <x v="2"/>
    <s v="wearables"/>
    <x v="315"/>
    <d v="2016-12-19T00:00:00"/>
  </r>
  <r>
    <n v="471"/>
    <s v="Perry and Sons"/>
    <s v="Configurable static help-desk"/>
    <n v="3100"/>
    <n v="9889"/>
    <x v="1"/>
    <x v="346"/>
    <s v="GB"/>
    <s v="GBP"/>
    <n v="1335934800"/>
    <n v="1335934800"/>
    <x v="0"/>
    <b v="1"/>
    <s v="food/food trucks"/>
    <n v="3.19"/>
    <n v="5041.5"/>
    <x v="0"/>
    <s v="food trucks"/>
    <x v="444"/>
    <d v="2012-05-02T00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x v="0"/>
    <b v="0"/>
    <s v="music/rock"/>
    <n v="0.39234070221066319"/>
    <n v="30458.5"/>
    <x v="1"/>
    <s v="rock"/>
    <x v="445"/>
    <d v="2019-05-04T00:00:00"/>
  </r>
  <r>
    <n v="473"/>
    <s v="Richardson Inc"/>
    <s v="Assimilated fault-tolerant capacity"/>
    <n v="5000"/>
    <n v="8907"/>
    <x v="1"/>
    <x v="88"/>
    <s v="US"/>
    <s v="USD"/>
    <n v="1529989200"/>
    <n v="1530075600"/>
    <x v="0"/>
    <b v="0"/>
    <s v="music/electric music"/>
    <n v="1.7814000000000001"/>
    <n v="4506.5"/>
    <x v="1"/>
    <s v="electric music"/>
    <x v="446"/>
    <d v="2018-06-27T00:00:00"/>
  </r>
  <r>
    <n v="474"/>
    <s v="Santos-Young"/>
    <s v="Enhanced neutral ability"/>
    <n v="4000"/>
    <n v="14606"/>
    <x v="1"/>
    <x v="23"/>
    <s v="US"/>
    <s v="USD"/>
    <n v="1418709600"/>
    <n v="1418796000"/>
    <x v="0"/>
    <b v="0"/>
    <s v="film &amp; video/television"/>
    <n v="3.6515"/>
    <n v="7374"/>
    <x v="4"/>
    <s v="television"/>
    <x v="447"/>
    <d v="2014-12-17T00:00:00"/>
  </r>
  <r>
    <n v="475"/>
    <s v="Nichols Ltd"/>
    <s v="Function-based attitude-oriented groupware"/>
    <n v="7400"/>
    <n v="8432"/>
    <x v="1"/>
    <x v="57"/>
    <s v="US"/>
    <s v="USD"/>
    <n v="1372136400"/>
    <n v="1372482000"/>
    <x v="0"/>
    <b v="1"/>
    <s v="publishing/translations"/>
    <n v="1.1394594594594594"/>
    <n v="4321.5"/>
    <x v="5"/>
    <s v="translations"/>
    <x v="448"/>
    <d v="2013-06-29T00:00:00"/>
  </r>
  <r>
    <n v="476"/>
    <s v="Murphy PLC"/>
    <s v="Optional solution-oriented instruction set"/>
    <n v="191500"/>
    <n v="57122"/>
    <x v="0"/>
    <x v="348"/>
    <s v="US"/>
    <s v="USD"/>
    <n v="1533877200"/>
    <n v="1534395600"/>
    <x v="0"/>
    <b v="0"/>
    <s v="publishing/fiction"/>
    <n v="0.29828720626631855"/>
    <n v="29121"/>
    <x v="5"/>
    <s v="fiction"/>
    <x v="342"/>
    <d v="2018-08-16T00:00:00"/>
  </r>
  <r>
    <n v="477"/>
    <s v="Hogan, Porter and Rivera"/>
    <s v="Organic object-oriented core"/>
    <n v="8500"/>
    <n v="4613"/>
    <x v="0"/>
    <x v="86"/>
    <s v="US"/>
    <s v="USD"/>
    <n v="1309064400"/>
    <n v="1311397200"/>
    <x v="0"/>
    <b v="0"/>
    <s v="film &amp; video/science fiction"/>
    <n v="0.54270588235294115"/>
    <n v="2363"/>
    <x v="4"/>
    <s v="science fiction"/>
    <x v="449"/>
    <d v="2011-07-23T00:00:00"/>
  </r>
  <r>
    <n v="478"/>
    <s v="Lyons LLC"/>
    <s v="Balanced impactful circuit"/>
    <n v="68800"/>
    <n v="162603"/>
    <x v="1"/>
    <x v="349"/>
    <s v="US"/>
    <s v="USD"/>
    <n v="1425877200"/>
    <n v="1426914000"/>
    <x v="0"/>
    <b v="0"/>
    <s v="technology/wearables"/>
    <n v="2.3634156976744185"/>
    <n v="82679.5"/>
    <x v="2"/>
    <s v="wearables"/>
    <x v="450"/>
    <d v="2015-03-21T00:00:00"/>
  </r>
  <r>
    <n v="479"/>
    <s v="Long-Greene"/>
    <s v="Future-proofed heuristic encryption"/>
    <n v="2400"/>
    <n v="12310"/>
    <x v="1"/>
    <x v="350"/>
    <s v="GB"/>
    <s v="GBP"/>
    <n v="1501304400"/>
    <n v="1501477200"/>
    <x v="0"/>
    <b v="0"/>
    <s v="food/food trucks"/>
    <n v="5.1291666666666664"/>
    <n v="6241.5"/>
    <x v="0"/>
    <s v="food trucks"/>
    <x v="451"/>
    <d v="2017-07-31T00:00:00"/>
  </r>
  <r>
    <n v="480"/>
    <s v="Robles-Hudson"/>
    <s v="Balanced bifurcated leverage"/>
    <n v="8600"/>
    <n v="8656"/>
    <x v="1"/>
    <x v="215"/>
    <s v="US"/>
    <s v="USD"/>
    <n v="1268287200"/>
    <n v="1269061200"/>
    <x v="0"/>
    <b v="1"/>
    <s v="photography/photography books"/>
    <n v="1.0065116279069768"/>
    <n v="4371.5"/>
    <x v="7"/>
    <s v="photography books"/>
    <x v="452"/>
    <d v="2010-03-20T00:00:00"/>
  </r>
  <r>
    <n v="481"/>
    <s v="Mcclure LLC"/>
    <s v="Sharable discrete budgetary management"/>
    <n v="196600"/>
    <n v="159931"/>
    <x v="0"/>
    <x v="351"/>
    <s v="US"/>
    <s v="USD"/>
    <n v="1412139600"/>
    <n v="1415772000"/>
    <x v="0"/>
    <b v="1"/>
    <s v="theater/plays"/>
    <n v="0.81348423194303154"/>
    <n v="80734.5"/>
    <x v="3"/>
    <s v="plays"/>
    <x v="453"/>
    <d v="2014-11-12T00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x v="0"/>
    <b v="1"/>
    <s v="publishing/fiction"/>
    <n v="0.16404761904761905"/>
    <n v="349"/>
    <x v="5"/>
    <s v="fiction"/>
    <x v="454"/>
    <d v="2012-03-06T00:00:00"/>
  </r>
  <r>
    <n v="483"/>
    <s v="Rice-Parker"/>
    <s v="Down-sized actuating infrastructure"/>
    <n v="91400"/>
    <n v="48236"/>
    <x v="0"/>
    <x v="353"/>
    <s v="US"/>
    <s v="USD"/>
    <n v="1576130400"/>
    <n v="1576735200"/>
    <x v="0"/>
    <b v="0"/>
    <s v="theater/plays"/>
    <n v="0.52774617067833696"/>
    <n v="24395"/>
    <x v="3"/>
    <s v="plays"/>
    <x v="455"/>
    <d v="2019-12-19T00:00:00"/>
  </r>
  <r>
    <n v="484"/>
    <s v="Landry Inc"/>
    <s v="Synergistic cohesive adapter"/>
    <n v="29600"/>
    <n v="77021"/>
    <x v="1"/>
    <x v="354"/>
    <s v="GB"/>
    <s v="GBP"/>
    <n v="1407128400"/>
    <n v="1411362000"/>
    <x v="0"/>
    <b v="1"/>
    <s v="food/food trucks"/>
    <n v="2.6020608108108108"/>
    <n v="39296.5"/>
    <x v="0"/>
    <s v="food trucks"/>
    <x v="456"/>
    <d v="2014-09-22T00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x v="0"/>
    <b v="0"/>
    <s v="theater/plays"/>
    <n v="0.30732891832229581"/>
    <n v="14246"/>
    <x v="3"/>
    <s v="plays"/>
    <x v="457"/>
    <d v="2019-07-21T00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x v="0"/>
    <b v="1"/>
    <s v="publishing/translations"/>
    <n v="0.13500000000000001"/>
    <n v="361.5"/>
    <x v="5"/>
    <s v="translations"/>
    <x v="458"/>
    <d v="2018-03-24T00:00:00"/>
  </r>
  <r>
    <n v="487"/>
    <s v="Smith-Wallace"/>
    <s v="Monitored 24/7 time-frame"/>
    <n v="110300"/>
    <n v="197024"/>
    <x v="1"/>
    <x v="357"/>
    <s v="US"/>
    <s v="USD"/>
    <n v="1492664400"/>
    <n v="1495515600"/>
    <x v="0"/>
    <b v="0"/>
    <s v="theater/plays"/>
    <n v="1.7862556663644606"/>
    <n v="99685"/>
    <x v="3"/>
    <s v="plays"/>
    <x v="459"/>
    <d v="2017-05-23T00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x v="0"/>
    <b v="0"/>
    <s v="theater/plays"/>
    <n v="2.2005660377358489"/>
    <n v="5889"/>
    <x v="3"/>
    <s v="plays"/>
    <x v="460"/>
    <d v="2016-02-20T00:00:00"/>
  </r>
  <r>
    <n v="489"/>
    <s v="Clark Inc"/>
    <s v="Down-sized mobile time-frame"/>
    <n v="9200"/>
    <n v="9339"/>
    <x v="1"/>
    <x v="72"/>
    <s v="IT"/>
    <s v="EUR"/>
    <n v="1281934800"/>
    <n v="1282366800"/>
    <x v="0"/>
    <b v="0"/>
    <s v="technology/wearables"/>
    <n v="1.015108695652174"/>
    <n v="4712"/>
    <x v="2"/>
    <s v="wearables"/>
    <x v="461"/>
    <d v="2010-08-21T00:00:00"/>
  </r>
  <r>
    <n v="490"/>
    <s v="Young and Sons"/>
    <s v="Innovative disintermediate encryption"/>
    <n v="2400"/>
    <n v="4596"/>
    <x v="1"/>
    <x v="358"/>
    <s v="US"/>
    <s v="USD"/>
    <n v="1573970400"/>
    <n v="1574575200"/>
    <x v="0"/>
    <b v="0"/>
    <s v="journalism/audio"/>
    <n v="1.915"/>
    <n v="2370"/>
    <x v="8"/>
    <s v="audio"/>
    <x v="462"/>
    <d v="2019-11-24T00:00:00"/>
  </r>
  <r>
    <n v="491"/>
    <s v="Henson PLC"/>
    <s v="Universal contextually-based knowledgebase"/>
    <n v="56800"/>
    <n v="173437"/>
    <x v="1"/>
    <x v="120"/>
    <s v="US"/>
    <s v="USD"/>
    <n v="1372654800"/>
    <n v="1374901200"/>
    <x v="0"/>
    <b v="1"/>
    <s v="food/food trucks"/>
    <n v="3.0534683098591549"/>
    <n v="87940"/>
    <x v="0"/>
    <s v="food trucks"/>
    <x v="463"/>
    <d v="2013-07-27T00:00:00"/>
  </r>
  <r>
    <n v="492"/>
    <s v="Garcia Group"/>
    <s v="Persevering interactive matrix"/>
    <n v="191000"/>
    <n v="45831"/>
    <x v="3"/>
    <x v="359"/>
    <s v="US"/>
    <s v="USD"/>
    <n v="1275886800"/>
    <n v="1278910800"/>
    <x v="1"/>
    <b v="1"/>
    <s v="film &amp; video/shorts"/>
    <n v="0.23995287958115183"/>
    <n v="23213"/>
    <x v="4"/>
    <s v="shorts"/>
    <x v="464"/>
    <d v="2010-07-12T00:00:00"/>
  </r>
  <r>
    <n v="493"/>
    <s v="Adams, Walker and Wong"/>
    <s v="Seamless background framework"/>
    <n v="900"/>
    <n v="6514"/>
    <x v="1"/>
    <x v="251"/>
    <s v="US"/>
    <s v="USD"/>
    <n v="1561784400"/>
    <n v="1562907600"/>
    <x v="0"/>
    <b v="0"/>
    <s v="photography/photography books"/>
    <n v="7.2377777777777776"/>
    <n v="3289"/>
    <x v="7"/>
    <s v="photography books"/>
    <x v="465"/>
    <d v="2019-07-12T00:00:00"/>
  </r>
  <r>
    <n v="494"/>
    <s v="Hopkins-Browning"/>
    <s v="Balanced upward-trending productivity"/>
    <n v="2500"/>
    <n v="13684"/>
    <x v="1"/>
    <x v="360"/>
    <s v="US"/>
    <s v="USD"/>
    <n v="1332392400"/>
    <n v="1332478800"/>
    <x v="0"/>
    <b v="0"/>
    <s v="technology/wearables"/>
    <n v="5.4736000000000002"/>
    <n v="6976"/>
    <x v="2"/>
    <s v="wearables"/>
    <x v="466"/>
    <d v="2012-03-23T00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x v="0"/>
    <b v="0"/>
    <s v="theater/plays"/>
    <n v="4.1449999999999996"/>
    <n v="6729.5"/>
    <x v="3"/>
    <s v="plays"/>
    <x v="467"/>
    <d v="2014-06-14T00:00:00"/>
  </r>
  <r>
    <n v="496"/>
    <s v="Morales Group"/>
    <s v="Optimized bi-directional extranet"/>
    <n v="183800"/>
    <n v="1667"/>
    <x v="0"/>
    <x v="71"/>
    <s v="US"/>
    <s v="USD"/>
    <n v="1495342800"/>
    <n v="1496811600"/>
    <x v="0"/>
    <b v="0"/>
    <s v="film &amp; video/animation"/>
    <n v="9.0696409140369975E-3"/>
    <n v="860.5"/>
    <x v="4"/>
    <s v="animation"/>
    <x v="468"/>
    <d v="2017-06-07T00:00:00"/>
  </r>
  <r>
    <n v="497"/>
    <s v="Lucero Group"/>
    <s v="Intuitive actuating benchmark"/>
    <n v="9800"/>
    <n v="3349"/>
    <x v="0"/>
    <x v="53"/>
    <s v="US"/>
    <s v="USD"/>
    <n v="1482213600"/>
    <n v="1482213600"/>
    <x v="0"/>
    <b v="1"/>
    <s v="technology/wearables"/>
    <n v="0.34173469387755101"/>
    <n v="1734.5"/>
    <x v="2"/>
    <s v="wearables"/>
    <x v="469"/>
    <d v="2016-12-20T00:00:00"/>
  </r>
  <r>
    <n v="498"/>
    <s v="Smith, Brown and Davis"/>
    <s v="Devolved background project"/>
    <n v="193400"/>
    <n v="46317"/>
    <x v="0"/>
    <x v="361"/>
    <s v="DK"/>
    <s v="DKK"/>
    <n v="1420092000"/>
    <n v="1420264800"/>
    <x v="0"/>
    <b v="0"/>
    <s v="technology/web"/>
    <n v="0.239488107549121"/>
    <n v="23448"/>
    <x v="2"/>
    <s v="web"/>
    <x v="470"/>
    <d v="2015-01-03T00:00:00"/>
  </r>
  <r>
    <n v="499"/>
    <s v="Hunt Group"/>
    <s v="Reverse-engineered executive emulation"/>
    <n v="163800"/>
    <n v="78743"/>
    <x v="0"/>
    <x v="362"/>
    <s v="US"/>
    <s v="USD"/>
    <n v="1458018000"/>
    <n v="1458450000"/>
    <x v="0"/>
    <b v="1"/>
    <s v="film &amp; video/documentary"/>
    <n v="0.48072649572649573"/>
    <n v="40407.5"/>
    <x v="4"/>
    <s v="documentary"/>
    <x v="471"/>
    <d v="2016-03-20T00:00:00"/>
  </r>
  <r>
    <n v="500"/>
    <s v="Valdez Ltd"/>
    <s v="Team-oriented clear-thinking matrix"/>
    <n v="100"/>
    <n v="0"/>
    <x v="0"/>
    <x v="0"/>
    <s v="US"/>
    <s v="USD"/>
    <n v="1367384400"/>
    <n v="1369803600"/>
    <x v="0"/>
    <b v="1"/>
    <s v="theater/plays"/>
    <n v="0"/>
    <n v="0"/>
    <x v="3"/>
    <s v="plays"/>
    <x v="472"/>
    <d v="2013-05-29T00:00:00"/>
  </r>
  <r>
    <n v="501"/>
    <s v="Mccann-Le"/>
    <s v="Focused coherent methodology"/>
    <n v="153600"/>
    <n v="107743"/>
    <x v="0"/>
    <x v="363"/>
    <s v="US"/>
    <s v="USD"/>
    <n v="1363064400"/>
    <n v="1363237200"/>
    <x v="0"/>
    <b v="0"/>
    <s v="film &amp; video/documentary"/>
    <n v="0.70145182291666663"/>
    <n v="54769.5"/>
    <x v="4"/>
    <s v="documentary"/>
    <x v="473"/>
    <d v="2013-03-14T00:00:00"/>
  </r>
  <r>
    <n v="502"/>
    <s v="Johnson Inc"/>
    <s v="Reduced context-sensitive complexity"/>
    <n v="1300"/>
    <n v="6889"/>
    <x v="1"/>
    <x v="129"/>
    <s v="AU"/>
    <s v="AUD"/>
    <n v="1343365200"/>
    <n v="1345870800"/>
    <x v="0"/>
    <b v="1"/>
    <s v="games/video games"/>
    <n v="5.2992307692307694"/>
    <n v="3537.5"/>
    <x v="6"/>
    <s v="video games"/>
    <x v="474"/>
    <d v="2012-08-25T00:00:00"/>
  </r>
  <r>
    <n v="503"/>
    <s v="Collins LLC"/>
    <s v="Decentralized 4thgeneration time-frame"/>
    <n v="25500"/>
    <n v="45983"/>
    <x v="1"/>
    <x v="364"/>
    <s v="US"/>
    <s v="USD"/>
    <n v="1435726800"/>
    <n v="1437454800"/>
    <x v="0"/>
    <b v="0"/>
    <s v="film &amp; video/drama"/>
    <n v="1.8032549019607844"/>
    <n v="23221.5"/>
    <x v="4"/>
    <s v="drama"/>
    <x v="72"/>
    <d v="2015-07-21T00:00:00"/>
  </r>
  <r>
    <n v="504"/>
    <s v="Smith-Miller"/>
    <s v="De-engineered cohesive moderator"/>
    <n v="7500"/>
    <n v="6924"/>
    <x v="0"/>
    <x v="197"/>
    <s v="IT"/>
    <s v="EUR"/>
    <n v="1431925200"/>
    <n v="1432011600"/>
    <x v="0"/>
    <b v="0"/>
    <s v="music/rock"/>
    <n v="0.92320000000000002"/>
    <n v="3493"/>
    <x v="1"/>
    <s v="rock"/>
    <x v="443"/>
    <d v="2015-05-19T00:00:00"/>
  </r>
  <r>
    <n v="505"/>
    <s v="Jensen-Vargas"/>
    <s v="Ameliorated explicit parallelism"/>
    <n v="89900"/>
    <n v="12497"/>
    <x v="0"/>
    <x v="365"/>
    <s v="US"/>
    <s v="USD"/>
    <n v="1362722400"/>
    <n v="1366347600"/>
    <x v="0"/>
    <b v="1"/>
    <s v="publishing/radio &amp; podcasts"/>
    <n v="0.13901001112347053"/>
    <n v="6422"/>
    <x v="5"/>
    <s v="radio &amp; podcasts"/>
    <x v="475"/>
    <d v="2013-04-19T00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x v="0"/>
    <b v="1"/>
    <s v="theater/plays"/>
    <n v="9.2707777777777771"/>
    <n v="84701"/>
    <x v="3"/>
    <s v="plays"/>
    <x v="81"/>
    <d v="2017-12-10T00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x v="0"/>
    <b v="1"/>
    <s v="technology/web"/>
    <n v="0.39857142857142858"/>
    <n v="428"/>
    <x v="2"/>
    <s v="web"/>
    <x v="476"/>
    <d v="2013-05-28T00:00:00"/>
  </r>
  <r>
    <n v="508"/>
    <s v="Roberts Group"/>
    <s v="Up-sized radical pricing structure"/>
    <n v="172700"/>
    <n v="193820"/>
    <x v="1"/>
    <x v="367"/>
    <s v="US"/>
    <s v="USD"/>
    <n v="1532840400"/>
    <n v="1534654800"/>
    <x v="0"/>
    <b v="0"/>
    <s v="theater/plays"/>
    <n v="1.1222929936305732"/>
    <n v="98738.5"/>
    <x v="3"/>
    <s v="plays"/>
    <x v="192"/>
    <d v="2018-08-19T00:00:00"/>
  </r>
  <r>
    <n v="509"/>
    <s v="White LLC"/>
    <s v="Robust zero-defect project"/>
    <n v="168500"/>
    <n v="119510"/>
    <x v="0"/>
    <x v="368"/>
    <s v="US"/>
    <s v="USD"/>
    <n v="1336194000"/>
    <n v="1337058000"/>
    <x v="0"/>
    <b v="0"/>
    <s v="theater/plays"/>
    <n v="0.70925816023738875"/>
    <n v="60384"/>
    <x v="3"/>
    <s v="plays"/>
    <x v="477"/>
    <d v="2012-05-15T00:00:00"/>
  </r>
  <r>
    <n v="510"/>
    <s v="Best, Miller and Thomas"/>
    <s v="Re-engineered mobile task-force"/>
    <n v="7800"/>
    <n v="9289"/>
    <x v="1"/>
    <x v="54"/>
    <s v="AU"/>
    <s v="AUD"/>
    <n v="1527742800"/>
    <n v="1529816400"/>
    <x v="0"/>
    <b v="0"/>
    <s v="film &amp; video/drama"/>
    <n v="1.1908974358974358"/>
    <n v="4710"/>
    <x v="4"/>
    <s v="drama"/>
    <x v="478"/>
    <d v="2018-06-24T00:00:00"/>
  </r>
  <r>
    <n v="511"/>
    <s v="Smith-Mullins"/>
    <s v="User-centric intangible neural-net"/>
    <n v="147800"/>
    <n v="35498"/>
    <x v="0"/>
    <x v="369"/>
    <s v="US"/>
    <s v="USD"/>
    <n v="1564030800"/>
    <n v="1564894800"/>
    <x v="0"/>
    <b v="0"/>
    <s v="theater/plays"/>
    <n v="0.24017591339648173"/>
    <n v="17930"/>
    <x v="3"/>
    <s v="plays"/>
    <x v="479"/>
    <d v="2019-08-04T00:00:00"/>
  </r>
  <r>
    <n v="512"/>
    <s v="Williams-Walsh"/>
    <s v="Organized explicit core"/>
    <n v="9100"/>
    <n v="12678"/>
    <x v="1"/>
    <x v="370"/>
    <s v="US"/>
    <s v="USD"/>
    <n v="1404536400"/>
    <n v="1404622800"/>
    <x v="0"/>
    <b v="1"/>
    <s v="games/video games"/>
    <n v="1.3931868131868133"/>
    <n v="6458.5"/>
    <x v="6"/>
    <s v="video games"/>
    <x v="480"/>
    <d v="2014-07-06T00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x v="0"/>
    <b v="0"/>
    <s v="film &amp; video/television"/>
    <n v="0.39277108433734942"/>
    <n v="1647.5"/>
    <x v="4"/>
    <s v="television"/>
    <x v="180"/>
    <d v="2010-09-11T00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x v="0"/>
    <b v="1"/>
    <s v="music/rock"/>
    <n v="0.22439077144917088"/>
    <n v="15825.5"/>
    <x v="1"/>
    <s v="rock"/>
    <x v="481"/>
    <d v="2013-12-11T00:00:00"/>
  </r>
  <r>
    <n v="515"/>
    <s v="Cox LLC"/>
    <s v="Phased 24hour flexibility"/>
    <n v="8600"/>
    <n v="4797"/>
    <x v="0"/>
    <x v="221"/>
    <s v="CA"/>
    <s v="CAD"/>
    <n v="1324620000"/>
    <n v="1324792800"/>
    <x v="0"/>
    <b v="1"/>
    <s v="theater/plays"/>
    <n v="0.55779069767441858"/>
    <n v="2465"/>
    <x v="3"/>
    <s v="plays"/>
    <x v="482"/>
    <d v="2011-12-25T00:00:00"/>
  </r>
  <r>
    <n v="516"/>
    <s v="Morales-Odonnell"/>
    <s v="Exclusive 5thgeneration structure"/>
    <n v="125400"/>
    <n v="53324"/>
    <x v="0"/>
    <x v="372"/>
    <s v="US"/>
    <s v="USD"/>
    <n v="1281070800"/>
    <n v="1284354000"/>
    <x v="0"/>
    <b v="0"/>
    <s v="publishing/nonfiction"/>
    <n v="0.42523125996810207"/>
    <n v="27085"/>
    <x v="5"/>
    <s v="nonfiction"/>
    <x v="194"/>
    <d v="2010-09-13T00:00:00"/>
  </r>
  <r>
    <n v="517"/>
    <s v="Ramirez LLC"/>
    <s v="Multi-tiered maximized orchestration"/>
    <n v="5900"/>
    <n v="6608"/>
    <x v="1"/>
    <x v="373"/>
    <s v="US"/>
    <s v="USD"/>
    <n v="1493960400"/>
    <n v="1494392400"/>
    <x v="0"/>
    <b v="0"/>
    <s v="food/food trucks"/>
    <n v="1.1200000000000001"/>
    <n v="3343"/>
    <x v="0"/>
    <s v="food trucks"/>
    <x v="483"/>
    <d v="2017-05-10T00:00:00"/>
  </r>
  <r>
    <n v="518"/>
    <s v="Ramirez Group"/>
    <s v="Open-architected uniform instruction set"/>
    <n v="8800"/>
    <n v="622"/>
    <x v="0"/>
    <x v="234"/>
    <s v="US"/>
    <s v="USD"/>
    <n v="1519365600"/>
    <n v="1519538400"/>
    <x v="0"/>
    <b v="1"/>
    <s v="film &amp; video/animation"/>
    <n v="7.0681818181818179E-2"/>
    <n v="316"/>
    <x v="4"/>
    <s v="animation"/>
    <x v="484"/>
    <d v="2018-02-25T00:00:00"/>
  </r>
  <r>
    <n v="519"/>
    <s v="Marsh-Coleman"/>
    <s v="Exclusive asymmetric analyzer"/>
    <n v="177700"/>
    <n v="180802"/>
    <x v="1"/>
    <x v="374"/>
    <s v="US"/>
    <s v="USD"/>
    <n v="1420696800"/>
    <n v="1421906400"/>
    <x v="0"/>
    <b v="1"/>
    <s v="music/rock"/>
    <n v="1.0174563871693867"/>
    <n v="91287.5"/>
    <x v="1"/>
    <s v="rock"/>
    <x v="355"/>
    <d v="2015-01-22T00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x v="0"/>
    <b v="0"/>
    <s v="theater/plays"/>
    <n v="4.2575000000000003"/>
    <n v="1719"/>
    <x v="3"/>
    <s v="plays"/>
    <x v="485"/>
    <d v="2019-04-22T00:00:00"/>
  </r>
  <r>
    <n v="521"/>
    <s v="Wilson Ltd"/>
    <s v="Function-based multi-state software"/>
    <n v="7600"/>
    <n v="11061"/>
    <x v="1"/>
    <x v="375"/>
    <s v="US"/>
    <s v="USD"/>
    <n v="1471928400"/>
    <n v="1472446800"/>
    <x v="0"/>
    <b v="1"/>
    <s v="film &amp; video/drama"/>
    <n v="1.4553947368421052"/>
    <n v="5715"/>
    <x v="4"/>
    <s v="drama"/>
    <x v="486"/>
    <d v="2016-08-29T00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x v="0"/>
    <b v="0"/>
    <s v="film &amp; video/shorts"/>
    <n v="0.32453465346534655"/>
    <n v="8290"/>
    <x v="4"/>
    <s v="shorts"/>
    <x v="487"/>
    <d v="2012-07-15T00:00:00"/>
  </r>
  <r>
    <n v="523"/>
    <s v="Underwood, James and Jones"/>
    <s v="Triple-buffered holistic ability"/>
    <n v="900"/>
    <n v="6303"/>
    <x v="1"/>
    <x v="121"/>
    <s v="US"/>
    <s v="USD"/>
    <n v="1267682400"/>
    <n v="1268114400"/>
    <x v="0"/>
    <b v="0"/>
    <s v="film &amp; video/shorts"/>
    <n v="7.003333333333333"/>
    <n v="3196"/>
    <x v="4"/>
    <s v="shorts"/>
    <x v="488"/>
    <d v="2010-03-09T00:00:00"/>
  </r>
  <r>
    <n v="524"/>
    <s v="Johnson-Contreras"/>
    <s v="Diverse scalable superstructure"/>
    <n v="96700"/>
    <n v="81136"/>
    <x v="0"/>
    <x v="376"/>
    <s v="US"/>
    <s v="USD"/>
    <n v="1272258000"/>
    <n v="1273381200"/>
    <x v="0"/>
    <b v="0"/>
    <s v="theater/plays"/>
    <n v="0.83904860392967939"/>
    <n v="41557.5"/>
    <x v="3"/>
    <s v="plays"/>
    <x v="489"/>
    <d v="2010-05-09T00:00:00"/>
  </r>
  <r>
    <n v="525"/>
    <s v="Greene, Lloyd and Sims"/>
    <s v="Balanced leadingedge data-warehouse"/>
    <n v="2100"/>
    <n v="1768"/>
    <x v="0"/>
    <x v="377"/>
    <s v="US"/>
    <s v="USD"/>
    <n v="1290492000"/>
    <n v="1290837600"/>
    <x v="0"/>
    <b v="0"/>
    <s v="technology/wearables"/>
    <n v="0.84190476190476193"/>
    <n v="915.5"/>
    <x v="2"/>
    <s v="wearables"/>
    <x v="490"/>
    <d v="2010-11-27T00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x v="0"/>
    <b v="1"/>
    <s v="theater/plays"/>
    <n v="1.5595180722891566"/>
    <n v="6545.5"/>
    <x v="3"/>
    <s v="plays"/>
    <x v="312"/>
    <d v="2016-02-01T00:00:00"/>
  </r>
  <r>
    <n v="527"/>
    <s v="Rosario-Smith"/>
    <s v="Enterprise-wide intermediate portal"/>
    <n v="189200"/>
    <n v="188480"/>
    <x v="0"/>
    <x v="378"/>
    <s v="CA"/>
    <s v="CAD"/>
    <n v="1454652000"/>
    <n v="1457762400"/>
    <x v="0"/>
    <b v="0"/>
    <s v="film &amp; video/animation"/>
    <n v="0.99619450317124736"/>
    <n v="97280"/>
    <x v="4"/>
    <s v="animation"/>
    <x v="491"/>
    <d v="2016-03-12T00:00:00"/>
  </r>
  <r>
    <n v="528"/>
    <s v="Avila, Ford and Welch"/>
    <s v="Focused leadingedge matrix"/>
    <n v="9000"/>
    <n v="7227"/>
    <x v="0"/>
    <x v="175"/>
    <s v="GB"/>
    <s v="GBP"/>
    <n v="1385186400"/>
    <n v="1389074400"/>
    <x v="0"/>
    <b v="0"/>
    <s v="music/indie rock"/>
    <n v="0.80300000000000005"/>
    <n v="3653.5"/>
    <x v="1"/>
    <s v="indie rock"/>
    <x v="492"/>
    <d v="2014-01-07T00:00:00"/>
  </r>
  <r>
    <n v="529"/>
    <s v="Gallegos Inc"/>
    <s v="Seamless logistical encryption"/>
    <n v="5100"/>
    <n v="574"/>
    <x v="0"/>
    <x v="352"/>
    <s v="US"/>
    <s v="USD"/>
    <n v="1399698000"/>
    <n v="1402117200"/>
    <x v="0"/>
    <b v="0"/>
    <s v="games/video games"/>
    <n v="0.11254901960784314"/>
    <n v="291.5"/>
    <x v="6"/>
    <s v="video games"/>
    <x v="493"/>
    <d v="2014-06-07T00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x v="0"/>
    <b v="1"/>
    <s v="publishing/fiction"/>
    <n v="0.91740952380952379"/>
    <n v="49056"/>
    <x v="5"/>
    <s v="fiction"/>
    <x v="494"/>
    <d v="2010-09-14T00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x v="0"/>
    <b v="0"/>
    <s v="games/video games"/>
    <n v="0.95521156936261387"/>
    <n v="90989"/>
    <x v="6"/>
    <s v="video games"/>
    <x v="495"/>
    <d v="2014-01-06T00:00:00"/>
  </r>
  <r>
    <n v="532"/>
    <s v="Cordova-Torres"/>
    <s v="Pre-emptive grid-enabled contingency"/>
    <n v="1600"/>
    <n v="8046"/>
    <x v="1"/>
    <x v="105"/>
    <s v="CA"/>
    <s v="CAD"/>
    <n v="1516860000"/>
    <n v="1516946400"/>
    <x v="0"/>
    <b v="0"/>
    <s v="theater/plays"/>
    <n v="5.0287499999999996"/>
    <n v="4086"/>
    <x v="3"/>
    <s v="plays"/>
    <x v="496"/>
    <d v="2018-01-26T00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x v="0"/>
    <b v="0"/>
    <s v="music/indie rock"/>
    <n v="1.5924394463667819"/>
    <n v="93152"/>
    <x v="1"/>
    <s v="indie rock"/>
    <x v="497"/>
    <d v="2013-08-29T00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x v="0"/>
    <b v="1"/>
    <s v="film &amp; video/drama"/>
    <n v="0.15022446689113356"/>
    <n v="6814"/>
    <x v="4"/>
    <s v="drama"/>
    <x v="498"/>
    <d v="2018-08-18T00:00:00"/>
  </r>
  <r>
    <n v="535"/>
    <s v="Garrison LLC"/>
    <s v="Profit-focused 24/7 data-warehouse"/>
    <n v="2600"/>
    <n v="12533"/>
    <x v="1"/>
    <x v="381"/>
    <s v="IT"/>
    <s v="EUR"/>
    <n v="1528434000"/>
    <n v="1528606800"/>
    <x v="0"/>
    <b v="1"/>
    <s v="theater/plays"/>
    <n v="4.820384615384615"/>
    <n v="6367.5"/>
    <x v="3"/>
    <s v="plays"/>
    <x v="499"/>
    <d v="2018-06-10T00:00:00"/>
  </r>
  <r>
    <n v="536"/>
    <s v="Shannon-Olson"/>
    <s v="Enhanced methodical middleware"/>
    <n v="9800"/>
    <n v="14697"/>
    <x v="1"/>
    <x v="382"/>
    <s v="IT"/>
    <s v="EUR"/>
    <n v="1282626000"/>
    <n v="1284872400"/>
    <x v="0"/>
    <b v="0"/>
    <s v="publishing/fiction"/>
    <n v="1.4996938775510205"/>
    <n v="7418.5"/>
    <x v="5"/>
    <s v="fiction"/>
    <x v="500"/>
    <d v="2010-09-19T00:00:00"/>
  </r>
  <r>
    <n v="537"/>
    <s v="Murillo-Mcfarland"/>
    <s v="Synchronized client-driven projection"/>
    <n v="84400"/>
    <n v="98935"/>
    <x v="1"/>
    <x v="383"/>
    <s v="DK"/>
    <s v="DKK"/>
    <n v="1535605200"/>
    <n v="1537592400"/>
    <x v="1"/>
    <b v="1"/>
    <s v="film &amp; video/documentary"/>
    <n v="1.1722156398104266"/>
    <n v="49993.5"/>
    <x v="4"/>
    <s v="documentary"/>
    <x v="501"/>
    <d v="2018-09-22T00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x v="0"/>
    <b v="0"/>
    <s v="games/mobile games"/>
    <n v="0.37695968274950431"/>
    <n v="29165"/>
    <x v="6"/>
    <s v="mobile games"/>
    <x v="502"/>
    <d v="2013-10-08T00:00:00"/>
  </r>
  <r>
    <n v="539"/>
    <s v="Thomas, Welch and Santana"/>
    <s v="Assimilated exuding toolset"/>
    <n v="9800"/>
    <n v="7120"/>
    <x v="0"/>
    <x v="385"/>
    <s v="US"/>
    <s v="USD"/>
    <n v="1561957200"/>
    <n v="1562475600"/>
    <x v="0"/>
    <b v="1"/>
    <s v="food/food trucks"/>
    <n v="0.72653061224489801"/>
    <n v="3598.5"/>
    <x v="0"/>
    <s v="food trucks"/>
    <x v="503"/>
    <d v="2019-07-07T00:00:00"/>
  </r>
  <r>
    <n v="540"/>
    <s v="Brown-Pena"/>
    <s v="Front-line client-server secured line"/>
    <n v="5300"/>
    <n v="14097"/>
    <x v="1"/>
    <x v="326"/>
    <s v="US"/>
    <s v="USD"/>
    <n v="1525496400"/>
    <n v="1527397200"/>
    <x v="0"/>
    <b v="0"/>
    <s v="photography/photography books"/>
    <n v="2.6598113207547169"/>
    <n v="7172"/>
    <x v="7"/>
    <s v="photography books"/>
    <x v="504"/>
    <d v="2018-05-27T00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x v="0"/>
    <b v="0"/>
    <s v="games/mobile games"/>
    <n v="0.24205617977528091"/>
    <n v="21740.5"/>
    <x v="6"/>
    <s v="mobile games"/>
    <x v="505"/>
    <d v="2015-07-06T00:00:00"/>
  </r>
  <r>
    <n v="542"/>
    <s v="Harrison-Bridges"/>
    <s v="Profit-focused exuding moderator"/>
    <n v="77000"/>
    <n v="1930"/>
    <x v="0"/>
    <x v="240"/>
    <s v="GB"/>
    <s v="GBP"/>
    <n v="1453442400"/>
    <n v="1456034400"/>
    <x v="0"/>
    <b v="0"/>
    <s v="music/indie rock"/>
    <n v="2.5064935064935064E-2"/>
    <n v="989.5"/>
    <x v="1"/>
    <s v="indie rock"/>
    <x v="506"/>
    <d v="2016-02-21T00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x v="0"/>
    <b v="0"/>
    <s v="games/video games"/>
    <n v="0.1632979976442874"/>
    <n v="7022"/>
    <x v="6"/>
    <s v="video games"/>
    <x v="507"/>
    <d v="2013-09-26T00:00:00"/>
  </r>
  <r>
    <n v="544"/>
    <s v="Taylor Inc"/>
    <s v="Public-key 3rdgeneration system engine"/>
    <n v="2800"/>
    <n v="7742"/>
    <x v="1"/>
    <x v="286"/>
    <s v="US"/>
    <s v="USD"/>
    <n v="1452232800"/>
    <n v="1453356000"/>
    <x v="0"/>
    <b v="0"/>
    <s v="music/rock"/>
    <n v="2.7650000000000001"/>
    <n v="3913"/>
    <x v="1"/>
    <s v="rock"/>
    <x v="508"/>
    <d v="2016-01-21T00:00:00"/>
  </r>
  <r>
    <n v="545"/>
    <s v="Deleon and Sons"/>
    <s v="Organized value-added access"/>
    <n v="184800"/>
    <n v="164109"/>
    <x v="0"/>
    <x v="387"/>
    <s v="US"/>
    <s v="USD"/>
    <n v="1577253600"/>
    <n v="1578981600"/>
    <x v="0"/>
    <b v="0"/>
    <s v="theater/plays"/>
    <n v="0.88803571428571426"/>
    <n v="83399.5"/>
    <x v="3"/>
    <s v="plays"/>
    <x v="509"/>
    <d v="2020-01-14T00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x v="0"/>
    <b v="1"/>
    <s v="theater/plays"/>
    <n v="1.6357142857142857"/>
    <n v="3479"/>
    <x v="3"/>
    <s v="plays"/>
    <x v="510"/>
    <d v="2018-09-20T00:00:00"/>
  </r>
  <r>
    <n v="547"/>
    <s v="Hardin-Dixon"/>
    <s v="Focused solution-oriented matrix"/>
    <n v="1300"/>
    <n v="12597"/>
    <x v="1"/>
    <x v="388"/>
    <s v="US"/>
    <s v="USD"/>
    <n v="1422165600"/>
    <n v="1423202400"/>
    <x v="0"/>
    <b v="0"/>
    <s v="film &amp; video/drama"/>
    <n v="9.69"/>
    <n v="6376.5"/>
    <x v="4"/>
    <s v="drama"/>
    <x v="511"/>
    <d v="2015-02-06T00:00:00"/>
  </r>
  <r>
    <n v="548"/>
    <s v="York-Pitts"/>
    <s v="Monitored discrete toolset"/>
    <n v="66100"/>
    <n v="179074"/>
    <x v="1"/>
    <x v="389"/>
    <s v="US"/>
    <s v="USD"/>
    <n v="1459486800"/>
    <n v="1460610000"/>
    <x v="0"/>
    <b v="0"/>
    <s v="theater/plays"/>
    <n v="2.7091376701966716"/>
    <n v="91029.5"/>
    <x v="3"/>
    <s v="plays"/>
    <x v="512"/>
    <d v="2016-04-14T00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x v="0"/>
    <b v="0"/>
    <s v="technology/wearables"/>
    <n v="2.8421355932203389"/>
    <n v="42302.5"/>
    <x v="2"/>
    <s v="wearables"/>
    <x v="513"/>
    <d v="2013-06-06T00:00:00"/>
  </r>
  <r>
    <n v="550"/>
    <s v="Morrison-Henderson"/>
    <s v="De-engineered disintermediate encoding"/>
    <n v="100"/>
    <n v="4"/>
    <x v="3"/>
    <x v="49"/>
    <s v="CH"/>
    <s v="CHF"/>
    <n v="1330495200"/>
    <n v="1332306000"/>
    <x v="0"/>
    <b v="0"/>
    <s v="music/indie rock"/>
    <n v="0.04"/>
    <n v="2.5"/>
    <x v="1"/>
    <s v="indie rock"/>
    <x v="514"/>
    <d v="2012-03-21T00:00:00"/>
  </r>
  <r>
    <n v="551"/>
    <s v="Martin-James"/>
    <s v="Streamlined upward-trending analyzer"/>
    <n v="180100"/>
    <n v="105598"/>
    <x v="0"/>
    <x v="391"/>
    <s v="AU"/>
    <s v="AUD"/>
    <n v="1419055200"/>
    <n v="1422511200"/>
    <x v="0"/>
    <b v="1"/>
    <s v="technology/web"/>
    <n v="0.58632981676846196"/>
    <n v="54188.5"/>
    <x v="2"/>
    <s v="web"/>
    <x v="515"/>
    <d v="2015-01-29T00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x v="0"/>
    <b v="0"/>
    <s v="theater/plays"/>
    <n v="0.98511111111111116"/>
    <n v="4479"/>
    <x v="3"/>
    <s v="plays"/>
    <x v="516"/>
    <d v="2016-11-28T00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x v="0"/>
    <b v="0"/>
    <s v="music/rock"/>
    <n v="0.43975381008206332"/>
    <n v="38025"/>
    <x v="1"/>
    <s v="rock"/>
    <x v="517"/>
    <d v="2011-01-03T00:00:00"/>
  </r>
  <r>
    <n v="554"/>
    <s v="Ritter PLC"/>
    <s v="Multi-channeled upward-trending application"/>
    <n v="9500"/>
    <n v="14408"/>
    <x v="1"/>
    <x v="353"/>
    <s v="CA"/>
    <s v="CAD"/>
    <n v="1482127200"/>
    <n v="1482645600"/>
    <x v="0"/>
    <b v="0"/>
    <s v="music/indie rock"/>
    <n v="1.5166315789473683"/>
    <n v="7481"/>
    <x v="1"/>
    <s v="indie rock"/>
    <x v="518"/>
    <d v="2016-12-25T00:00:00"/>
  </r>
  <r>
    <n v="555"/>
    <s v="Anderson Group"/>
    <s v="Organic maximized database"/>
    <n v="6300"/>
    <n v="14089"/>
    <x v="1"/>
    <x v="18"/>
    <s v="DK"/>
    <s v="DKK"/>
    <n v="1396414800"/>
    <n v="1399093200"/>
    <x v="0"/>
    <b v="0"/>
    <s v="music/rock"/>
    <n v="2.2363492063492063"/>
    <n v="7112"/>
    <x v="1"/>
    <s v="rock"/>
    <x v="519"/>
    <d v="2014-05-03T00:00:00"/>
  </r>
  <r>
    <n v="556"/>
    <s v="Smith and Sons"/>
    <s v="Grass-roots 24/7 attitude"/>
    <n v="5200"/>
    <n v="12467"/>
    <x v="1"/>
    <x v="393"/>
    <s v="US"/>
    <s v="USD"/>
    <n v="1315285200"/>
    <n v="1315890000"/>
    <x v="0"/>
    <b v="1"/>
    <s v="publishing/translations"/>
    <n v="2.3975"/>
    <n v="6294.5"/>
    <x v="5"/>
    <s v="translations"/>
    <x v="520"/>
    <d v="2011-09-13T00:00:00"/>
  </r>
  <r>
    <n v="557"/>
    <s v="Lam-Hamilton"/>
    <s v="Team-oriented global strategy"/>
    <n v="6000"/>
    <n v="11960"/>
    <x v="1"/>
    <x v="394"/>
    <s v="US"/>
    <s v="USD"/>
    <n v="1443762000"/>
    <n v="1444021200"/>
    <x v="0"/>
    <b v="1"/>
    <s v="film &amp; video/science fiction"/>
    <n v="1.9933333333333334"/>
    <n v="6090.5"/>
    <x v="4"/>
    <s v="science fiction"/>
    <x v="521"/>
    <d v="2015-10-05T00:00:00"/>
  </r>
  <r>
    <n v="558"/>
    <s v="Ho Ltd"/>
    <s v="Enhanced client-driven capacity"/>
    <n v="5800"/>
    <n v="7966"/>
    <x v="1"/>
    <x v="105"/>
    <s v="US"/>
    <s v="USD"/>
    <n v="1456293600"/>
    <n v="1460005200"/>
    <x v="0"/>
    <b v="0"/>
    <s v="theater/plays"/>
    <n v="1.373448275862069"/>
    <n v="4046"/>
    <x v="3"/>
    <s v="plays"/>
    <x v="522"/>
    <d v="2016-04-07T00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x v="0"/>
    <b v="0"/>
    <s v="theater/plays"/>
    <n v="1.009696106362773"/>
    <n v="53671.5"/>
    <x v="3"/>
    <s v="plays"/>
    <x v="523"/>
    <d v="2016-08-09T00:00:00"/>
  </r>
  <r>
    <n v="560"/>
    <s v="Hunt LLC"/>
    <s v="Re-engineered radical policy"/>
    <n v="20000"/>
    <n v="158832"/>
    <x v="1"/>
    <x v="396"/>
    <s v="US"/>
    <s v="USD"/>
    <n v="1321596000"/>
    <n v="1325052000"/>
    <x v="0"/>
    <b v="0"/>
    <s v="film &amp; video/animation"/>
    <n v="7.9416000000000002"/>
    <n v="81004.5"/>
    <x v="4"/>
    <s v="animation"/>
    <x v="524"/>
    <d v="2011-12-28T00:00:00"/>
  </r>
  <r>
    <n v="561"/>
    <s v="Fowler-Smith"/>
    <s v="Down-sized logistical adapter"/>
    <n v="3000"/>
    <n v="11091"/>
    <x v="1"/>
    <x v="40"/>
    <s v="CH"/>
    <s v="CHF"/>
    <n v="1318827600"/>
    <n v="1319000400"/>
    <x v="0"/>
    <b v="0"/>
    <s v="theater/plays"/>
    <n v="3.6970000000000001"/>
    <n v="5644.5"/>
    <x v="3"/>
    <s v="plays"/>
    <x v="525"/>
    <d v="2011-10-19T00:00:00"/>
  </r>
  <r>
    <n v="562"/>
    <s v="Blair Inc"/>
    <s v="Configurable bandwidth-monitored throughput"/>
    <n v="9900"/>
    <n v="1269"/>
    <x v="0"/>
    <x v="150"/>
    <s v="CH"/>
    <s v="CHF"/>
    <n v="1552366800"/>
    <n v="1552539600"/>
    <x v="0"/>
    <b v="0"/>
    <s v="music/rock"/>
    <n v="0.12818181818181817"/>
    <n v="647.5"/>
    <x v="1"/>
    <s v="rock"/>
    <x v="188"/>
    <d v="2019-03-14T00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x v="0"/>
    <b v="0"/>
    <s v="film &amp; video/documentary"/>
    <n v="1.3802702702702703"/>
    <n v="2596"/>
    <x v="4"/>
    <s v="documentary"/>
    <x v="526"/>
    <d v="2018-12-03T00:00:00"/>
  </r>
  <r>
    <n v="564"/>
    <s v="Hernandez-Macdonald"/>
    <s v="Organic high-level implementation"/>
    <n v="168700"/>
    <n v="141393"/>
    <x v="0"/>
    <x v="397"/>
    <s v="US"/>
    <s v="USD"/>
    <n v="1426395600"/>
    <n v="1427086800"/>
    <x v="0"/>
    <b v="0"/>
    <s v="theater/plays"/>
    <n v="0.83813278008298753"/>
    <n v="71591.5"/>
    <x v="3"/>
    <s v="plays"/>
    <x v="527"/>
    <d v="2015-03-23T00:00:00"/>
  </r>
  <r>
    <n v="565"/>
    <s v="Joseph LLC"/>
    <s v="Decentralized logistical collaboration"/>
    <n v="94900"/>
    <n v="194166"/>
    <x v="1"/>
    <x v="398"/>
    <s v="US"/>
    <s v="USD"/>
    <n v="1321336800"/>
    <n v="1323064800"/>
    <x v="0"/>
    <b v="0"/>
    <s v="theater/plays"/>
    <n v="2.0460063224446787"/>
    <n v="98881"/>
    <x v="3"/>
    <s v="plays"/>
    <x v="528"/>
    <d v="2011-12-05T00:00:00"/>
  </r>
  <r>
    <n v="566"/>
    <s v="Webb-Smith"/>
    <s v="Advanced content-based installation"/>
    <n v="9300"/>
    <n v="4124"/>
    <x v="0"/>
    <x v="95"/>
    <s v="US"/>
    <s v="USD"/>
    <n v="1456293600"/>
    <n v="1458277200"/>
    <x v="0"/>
    <b v="1"/>
    <s v="music/electric music"/>
    <n v="0.44344086021505374"/>
    <n v="2080.5"/>
    <x v="1"/>
    <s v="electric music"/>
    <x v="522"/>
    <d v="2016-03-18T00:00:00"/>
  </r>
  <r>
    <n v="567"/>
    <s v="Johns PLC"/>
    <s v="Distributed high-level open architecture"/>
    <n v="6800"/>
    <n v="14865"/>
    <x v="1"/>
    <x v="146"/>
    <s v="US"/>
    <s v="USD"/>
    <n v="1404968400"/>
    <n v="1405141200"/>
    <x v="0"/>
    <b v="0"/>
    <s v="music/rock"/>
    <n v="2.1860294117647059"/>
    <n v="7554.5"/>
    <x v="1"/>
    <s v="rock"/>
    <x v="529"/>
    <d v="2014-07-12T00:00:00"/>
  </r>
  <r>
    <n v="568"/>
    <s v="Hardin-Foley"/>
    <s v="Synergized zero tolerance help-desk"/>
    <n v="72400"/>
    <n v="134688"/>
    <x v="1"/>
    <x v="399"/>
    <s v="US"/>
    <s v="USD"/>
    <n v="1279170000"/>
    <n v="1283058000"/>
    <x v="0"/>
    <b v="0"/>
    <s v="theater/plays"/>
    <n v="1.8603314917127072"/>
    <n v="69934"/>
    <x v="3"/>
    <s v="plays"/>
    <x v="530"/>
    <d v="2010-08-29T00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x v="0"/>
    <b v="0"/>
    <s v="film &amp; video/animation"/>
    <n v="2.3733830845771142"/>
    <n v="24147"/>
    <x v="4"/>
    <s v="animation"/>
    <x v="531"/>
    <d v="2011-01-23T00:00:00"/>
  </r>
  <r>
    <n v="570"/>
    <s v="Martinez-Juarez"/>
    <s v="Realigned uniform knowledge user"/>
    <n v="31200"/>
    <n v="95364"/>
    <x v="1"/>
    <x v="401"/>
    <s v="US"/>
    <s v="USD"/>
    <n v="1419055200"/>
    <n v="1419573600"/>
    <x v="0"/>
    <b v="1"/>
    <s v="music/rock"/>
    <n v="3.0565384615384614"/>
    <n v="49044.5"/>
    <x v="1"/>
    <s v="rock"/>
    <x v="515"/>
    <d v="2014-12-26T00:00:00"/>
  </r>
  <r>
    <n v="571"/>
    <s v="Wilson and Sons"/>
    <s v="Monitored grid-enabled model"/>
    <n v="3500"/>
    <n v="3295"/>
    <x v="0"/>
    <x v="164"/>
    <s v="IT"/>
    <s v="EUR"/>
    <n v="1434690000"/>
    <n v="1438750800"/>
    <x v="0"/>
    <b v="0"/>
    <s v="film &amp; video/shorts"/>
    <n v="0.94142857142857139"/>
    <n v="1665"/>
    <x v="4"/>
    <s v="shorts"/>
    <x v="532"/>
    <d v="2015-08-05T00:00:00"/>
  </r>
  <r>
    <n v="572"/>
    <s v="Clements Group"/>
    <s v="Assimilated actuating policy"/>
    <n v="9000"/>
    <n v="4896"/>
    <x v="3"/>
    <x v="115"/>
    <s v="US"/>
    <s v="USD"/>
    <n v="1443416400"/>
    <n v="1444798800"/>
    <x v="0"/>
    <b v="1"/>
    <s v="music/rock"/>
    <n v="0.54400000000000004"/>
    <n v="2495"/>
    <x v="1"/>
    <s v="rock"/>
    <x v="533"/>
    <d v="2015-10-14T00:00:00"/>
  </r>
  <r>
    <n v="573"/>
    <s v="Valenzuela-Cook"/>
    <s v="Total incremental productivity"/>
    <n v="6700"/>
    <n v="7496"/>
    <x v="1"/>
    <x v="402"/>
    <s v="US"/>
    <s v="USD"/>
    <n v="1399006800"/>
    <n v="1399179600"/>
    <x v="0"/>
    <b v="0"/>
    <s v="journalism/audio"/>
    <n v="1.1188059701492536"/>
    <n v="3898"/>
    <x v="8"/>
    <s v="audio"/>
    <x v="409"/>
    <d v="2014-05-04T00:00:00"/>
  </r>
  <r>
    <n v="574"/>
    <s v="Parker, Haley and Foster"/>
    <s v="Adaptive local task-force"/>
    <n v="2700"/>
    <n v="9967"/>
    <x v="1"/>
    <x v="358"/>
    <s v="US"/>
    <s v="USD"/>
    <n v="1575698400"/>
    <n v="1576562400"/>
    <x v="0"/>
    <b v="1"/>
    <s v="food/food trucks"/>
    <n v="3.6914814814814814"/>
    <n v="5055.5"/>
    <x v="0"/>
    <s v="food trucks"/>
    <x v="534"/>
    <d v="2019-12-17T00:00:00"/>
  </r>
  <r>
    <n v="575"/>
    <s v="Fuentes LLC"/>
    <s v="Universal zero-defect concept"/>
    <n v="83300"/>
    <n v="52421"/>
    <x v="0"/>
    <x v="21"/>
    <s v="US"/>
    <s v="USD"/>
    <n v="1400562000"/>
    <n v="1400821200"/>
    <x v="0"/>
    <b v="1"/>
    <s v="theater/plays"/>
    <n v="0.62930372148859548"/>
    <n v="26489.5"/>
    <x v="3"/>
    <s v="plays"/>
    <x v="53"/>
    <d v="2014-05-23T00:00:00"/>
  </r>
  <r>
    <n v="576"/>
    <s v="Moran and Sons"/>
    <s v="Object-based bottom-line superstructure"/>
    <n v="9700"/>
    <n v="6298"/>
    <x v="0"/>
    <x v="251"/>
    <s v="US"/>
    <s v="USD"/>
    <n v="1509512400"/>
    <n v="1510984800"/>
    <x v="0"/>
    <b v="0"/>
    <s v="theater/plays"/>
    <n v="0.6492783505154639"/>
    <n v="3181"/>
    <x v="3"/>
    <s v="plays"/>
    <x v="535"/>
    <d v="2017-11-18T00:00:00"/>
  </r>
  <r>
    <n v="577"/>
    <s v="Stevens Inc"/>
    <s v="Adaptive 24hour projection"/>
    <n v="8200"/>
    <n v="1546"/>
    <x v="3"/>
    <x v="95"/>
    <s v="US"/>
    <s v="USD"/>
    <n v="1299823200"/>
    <n v="1302066000"/>
    <x v="0"/>
    <b v="0"/>
    <s v="music/jazz"/>
    <n v="0.18853658536585366"/>
    <n v="791.5"/>
    <x v="1"/>
    <s v="jazz"/>
    <x v="536"/>
    <d v="2011-04-06T00:00:00"/>
  </r>
  <r>
    <n v="578"/>
    <s v="Martinez-Johnson"/>
    <s v="Sharable radical toolset"/>
    <n v="96500"/>
    <n v="16168"/>
    <x v="0"/>
    <x v="242"/>
    <s v="US"/>
    <s v="USD"/>
    <n v="1322719200"/>
    <n v="1322978400"/>
    <x v="0"/>
    <b v="0"/>
    <s v="film &amp; video/science fiction"/>
    <n v="0.1675440414507772"/>
    <n v="8206.5"/>
    <x v="4"/>
    <s v="science fiction"/>
    <x v="537"/>
    <d v="2011-12-04T00:00:00"/>
  </r>
  <r>
    <n v="579"/>
    <s v="Franklin Inc"/>
    <s v="Focused multimedia knowledgebase"/>
    <n v="6200"/>
    <n v="6269"/>
    <x v="1"/>
    <x v="215"/>
    <s v="US"/>
    <s v="USD"/>
    <n v="1312693200"/>
    <n v="1313730000"/>
    <x v="0"/>
    <b v="0"/>
    <s v="music/jazz"/>
    <n v="1.0111290322580646"/>
    <n v="3178"/>
    <x v="1"/>
    <s v="jazz"/>
    <x v="538"/>
    <d v="2011-08-19T00:00:00"/>
  </r>
  <r>
    <n v="580"/>
    <s v="Perez PLC"/>
    <s v="Seamless 6thgeneration extranet"/>
    <n v="43800"/>
    <n v="149578"/>
    <x v="1"/>
    <x v="403"/>
    <s v="US"/>
    <s v="USD"/>
    <n v="1393394400"/>
    <n v="1394085600"/>
    <x v="0"/>
    <b v="0"/>
    <s v="theater/plays"/>
    <n v="3.4150228310502282"/>
    <n v="76347"/>
    <x v="3"/>
    <s v="plays"/>
    <x v="539"/>
    <d v="2014-03-06T00:00:00"/>
  </r>
  <r>
    <n v="581"/>
    <s v="Sanchez, Cross and Savage"/>
    <s v="Sharable mobile knowledgebase"/>
    <n v="6000"/>
    <n v="3841"/>
    <x v="0"/>
    <x v="83"/>
    <s v="US"/>
    <s v="USD"/>
    <n v="1304053200"/>
    <n v="1305349200"/>
    <x v="0"/>
    <b v="0"/>
    <s v="technology/web"/>
    <n v="0.64016666666666666"/>
    <n v="1956"/>
    <x v="2"/>
    <s v="web"/>
    <x v="540"/>
    <d v="2011-05-14T00:00:00"/>
  </r>
  <r>
    <n v="582"/>
    <s v="Pineda Ltd"/>
    <s v="Cross-group global system engine"/>
    <n v="8700"/>
    <n v="4531"/>
    <x v="0"/>
    <x v="344"/>
    <s v="US"/>
    <s v="USD"/>
    <n v="1433912400"/>
    <n v="1434344400"/>
    <x v="0"/>
    <b v="1"/>
    <s v="games/video games"/>
    <n v="0.5208045977011494"/>
    <n v="2286.5"/>
    <x v="6"/>
    <s v="video games"/>
    <x v="505"/>
    <d v="2015-06-15T00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x v="0"/>
    <b v="0"/>
    <s v="film &amp; video/documentary"/>
    <n v="3.2240211640211642"/>
    <n v="30921.5"/>
    <x v="4"/>
    <s v="documentary"/>
    <x v="541"/>
    <d v="2012-03-08T00:00:00"/>
  </r>
  <r>
    <n v="584"/>
    <s v="Nunez-Richards"/>
    <s v="De-engineered cohesive system engine"/>
    <n v="86400"/>
    <n v="103255"/>
    <x v="1"/>
    <x v="405"/>
    <s v="US"/>
    <s v="USD"/>
    <n v="1335330000"/>
    <n v="1336539600"/>
    <x v="0"/>
    <b v="0"/>
    <s v="technology/web"/>
    <n v="1.1950810185185186"/>
    <n v="52434"/>
    <x v="2"/>
    <s v="web"/>
    <x v="542"/>
    <d v="2012-05-09T00:00:00"/>
  </r>
  <r>
    <n v="585"/>
    <s v="Pugh LLC"/>
    <s v="Reactive analyzing function"/>
    <n v="8900"/>
    <n v="13065"/>
    <x v="1"/>
    <x v="158"/>
    <s v="US"/>
    <s v="USD"/>
    <n v="1268888400"/>
    <n v="1269752400"/>
    <x v="0"/>
    <b v="0"/>
    <s v="publishing/translations"/>
    <n v="1.4679775280898877"/>
    <n v="6600.5"/>
    <x v="5"/>
    <s v="translations"/>
    <x v="543"/>
    <d v="2010-03-28T00:00:00"/>
  </r>
  <r>
    <n v="586"/>
    <s v="Rowe-Wong"/>
    <s v="Robust hybrid budgetary management"/>
    <n v="700"/>
    <n v="6654"/>
    <x v="1"/>
    <x v="406"/>
    <s v="US"/>
    <s v="USD"/>
    <n v="1289973600"/>
    <n v="1291615200"/>
    <x v="0"/>
    <b v="0"/>
    <s v="music/rock"/>
    <n v="9.5057142857142853"/>
    <n v="3392"/>
    <x v="1"/>
    <s v="rock"/>
    <x v="544"/>
    <d v="2010-12-06T00:00:00"/>
  </r>
  <r>
    <n v="587"/>
    <s v="Williams-Santos"/>
    <s v="Open-source analyzing monitoring"/>
    <n v="9400"/>
    <n v="6852"/>
    <x v="0"/>
    <x v="388"/>
    <s v="CA"/>
    <s v="CAD"/>
    <n v="1547877600"/>
    <n v="1552366800"/>
    <x v="0"/>
    <b v="1"/>
    <s v="food/food trucks"/>
    <n v="0.72893617021276591"/>
    <n v="3504"/>
    <x v="0"/>
    <s v="food trucks"/>
    <x v="35"/>
    <d v="2019-03-12T00:00:00"/>
  </r>
  <r>
    <n v="588"/>
    <s v="Weber Inc"/>
    <s v="Up-sized discrete firmware"/>
    <n v="157600"/>
    <n v="124517"/>
    <x v="0"/>
    <x v="407"/>
    <s v="GB"/>
    <s v="GBP"/>
    <n v="1269493200"/>
    <n v="1272171600"/>
    <x v="0"/>
    <b v="0"/>
    <s v="theater/plays"/>
    <n v="0.7900824873096447"/>
    <n v="62942.5"/>
    <x v="3"/>
    <s v="plays"/>
    <x v="152"/>
    <d v="2010-04-25T00:00:00"/>
  </r>
  <r>
    <n v="589"/>
    <s v="Avery, Brown and Parker"/>
    <s v="Exclusive intangible extranet"/>
    <n v="7900"/>
    <n v="5113"/>
    <x v="0"/>
    <x v="408"/>
    <s v="US"/>
    <s v="USD"/>
    <n v="1436072400"/>
    <n v="1436677200"/>
    <x v="0"/>
    <b v="0"/>
    <s v="film &amp; video/documentary"/>
    <n v="0.64721518987341775"/>
    <n v="2607.5"/>
    <x v="4"/>
    <s v="documentary"/>
    <x v="545"/>
    <d v="2015-07-12T00:00:00"/>
  </r>
  <r>
    <n v="590"/>
    <s v="Cox Group"/>
    <s v="Synergized analyzing process improvement"/>
    <n v="7100"/>
    <n v="5824"/>
    <x v="0"/>
    <x v="99"/>
    <s v="AU"/>
    <s v="AUD"/>
    <n v="1419141600"/>
    <n v="1420092000"/>
    <x v="0"/>
    <b v="0"/>
    <s v="publishing/radio &amp; podcasts"/>
    <n v="0.82028169014084507"/>
    <n v="2955"/>
    <x v="5"/>
    <s v="radio &amp; podcasts"/>
    <x v="546"/>
    <d v="2015-01-01T00:00:00"/>
  </r>
  <r>
    <n v="591"/>
    <s v="Jensen LLC"/>
    <s v="Realigned dedicated system engine"/>
    <n v="600"/>
    <n v="6226"/>
    <x v="1"/>
    <x v="408"/>
    <s v="US"/>
    <s v="USD"/>
    <n v="1279083600"/>
    <n v="1279947600"/>
    <x v="0"/>
    <b v="0"/>
    <s v="games/video games"/>
    <n v="10.376666666666667"/>
    <n v="3164"/>
    <x v="6"/>
    <s v="video games"/>
    <x v="547"/>
    <d v="2010-07-24T00:00:00"/>
  </r>
  <r>
    <n v="592"/>
    <s v="Brown Inc"/>
    <s v="Object-based bandwidth-monitored concept"/>
    <n v="156800"/>
    <n v="20243"/>
    <x v="0"/>
    <x v="259"/>
    <s v="US"/>
    <s v="USD"/>
    <n v="1401426000"/>
    <n v="1402203600"/>
    <x v="0"/>
    <b v="0"/>
    <s v="theater/plays"/>
    <n v="0.12910076530612244"/>
    <n v="10248"/>
    <x v="3"/>
    <s v="plays"/>
    <x v="548"/>
    <d v="2014-06-08T00:00:00"/>
  </r>
  <r>
    <n v="593"/>
    <s v="Hale-Hayes"/>
    <s v="Ameliorated client-driven open system"/>
    <n v="121600"/>
    <n v="188288"/>
    <x v="1"/>
    <x v="409"/>
    <s v="US"/>
    <s v="USD"/>
    <n v="1395810000"/>
    <n v="1396933200"/>
    <x v="0"/>
    <b v="0"/>
    <s v="film &amp; video/animation"/>
    <n v="1.5484210526315789"/>
    <n v="96147"/>
    <x v="4"/>
    <s v="animation"/>
    <x v="549"/>
    <d v="2014-04-08T00:00:00"/>
  </r>
  <r>
    <n v="594"/>
    <s v="Mcbride PLC"/>
    <s v="Upgradable leadingedge Local Area Network"/>
    <n v="157300"/>
    <n v="11167"/>
    <x v="0"/>
    <x v="144"/>
    <s v="US"/>
    <s v="USD"/>
    <n v="1467003600"/>
    <n v="1467262800"/>
    <x v="0"/>
    <b v="1"/>
    <s v="theater/plays"/>
    <n v="7.0991735537190084E-2"/>
    <n v="5662"/>
    <x v="3"/>
    <s v="plays"/>
    <x v="550"/>
    <d v="2016-06-30T00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x v="0"/>
    <b v="1"/>
    <s v="theater/plays"/>
    <n v="2.0852773826458035"/>
    <n v="74112"/>
    <x v="3"/>
    <s v="plays"/>
    <x v="551"/>
    <d v="2010-04-06T00:00:00"/>
  </r>
  <r>
    <n v="596"/>
    <s v="Becker-Scott"/>
    <s v="Managed optimizing archive"/>
    <n v="7900"/>
    <n v="7875"/>
    <x v="0"/>
    <x v="236"/>
    <s v="US"/>
    <s v="USD"/>
    <n v="1457157600"/>
    <n v="1457762400"/>
    <x v="0"/>
    <b v="1"/>
    <s v="film &amp; video/drama"/>
    <n v="0.99683544303797467"/>
    <n v="4029"/>
    <x v="4"/>
    <s v="drama"/>
    <x v="552"/>
    <d v="2016-03-12T00:00:00"/>
  </r>
  <r>
    <n v="597"/>
    <s v="Todd, Freeman and Henry"/>
    <s v="Diverse systematic projection"/>
    <n v="73800"/>
    <n v="148779"/>
    <x v="1"/>
    <x v="411"/>
    <s v="US"/>
    <s v="USD"/>
    <n v="1573970400"/>
    <n v="1575525600"/>
    <x v="0"/>
    <b v="0"/>
    <s v="theater/plays"/>
    <n v="2.0159756097560977"/>
    <n v="75483.5"/>
    <x v="3"/>
    <s v="plays"/>
    <x v="462"/>
    <d v="2019-12-05T00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x v="0"/>
    <b v="0"/>
    <s v="music/rock"/>
    <n v="1.6209032258064515"/>
    <n v="89138.5"/>
    <x v="1"/>
    <s v="rock"/>
    <x v="553"/>
    <d v="2010-07-14T00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x v="0"/>
    <b v="0"/>
    <s v="film &amp; video/documentary"/>
    <n v="3.6436208125445471E-2"/>
    <n v="2597"/>
    <x v="4"/>
    <s v="documentary"/>
    <x v="554"/>
    <d v="2015-02-20T00:00:00"/>
  </r>
  <r>
    <n v="600"/>
    <s v="Brown-George"/>
    <s v="Cross-platform tertiary array"/>
    <n v="100"/>
    <n v="5"/>
    <x v="0"/>
    <x v="49"/>
    <s v="GB"/>
    <s v="GBP"/>
    <n v="1375160400"/>
    <n v="1376197200"/>
    <x v="0"/>
    <b v="0"/>
    <s v="food/food trucks"/>
    <n v="0.05"/>
    <n v="3"/>
    <x v="0"/>
    <s v="food trucks"/>
    <x v="555"/>
    <d v="2013-08-11T00:00:00"/>
  </r>
  <r>
    <n v="601"/>
    <s v="Waters and Sons"/>
    <s v="Inverse neutral structure"/>
    <n v="6300"/>
    <n v="13018"/>
    <x v="1"/>
    <x v="346"/>
    <s v="US"/>
    <s v="USD"/>
    <n v="1401426000"/>
    <n v="1402894800"/>
    <x v="1"/>
    <b v="0"/>
    <s v="technology/wearables"/>
    <n v="2.0663492063492064"/>
    <n v="6606"/>
    <x v="2"/>
    <s v="wearables"/>
    <x v="548"/>
    <d v="2014-06-16T00:00:00"/>
  </r>
  <r>
    <n v="602"/>
    <s v="Brown Ltd"/>
    <s v="Quality-focused system-worthy support"/>
    <n v="71100"/>
    <n v="91176"/>
    <x v="1"/>
    <x v="413"/>
    <s v="US"/>
    <s v="USD"/>
    <n v="1433480400"/>
    <n v="1434430800"/>
    <x v="0"/>
    <b v="0"/>
    <s v="theater/plays"/>
    <n v="1.2823628691983122"/>
    <n v="46158"/>
    <x v="3"/>
    <s v="plays"/>
    <x v="62"/>
    <d v="2015-06-16T00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x v="0"/>
    <b v="0"/>
    <s v="theater/plays"/>
    <n v="1.1966037735849056"/>
    <n v="3222"/>
    <x v="3"/>
    <s v="plays"/>
    <x v="556"/>
    <d v="2019-05-15T00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x v="0"/>
    <b v="0"/>
    <s v="theater/plays"/>
    <n v="1.7073055242390078"/>
    <n v="77147.5"/>
    <x v="3"/>
    <s v="plays"/>
    <x v="557"/>
    <d v="2011-02-12T00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x v="0"/>
    <b v="0"/>
    <s v="publishing/nonfiction"/>
    <n v="1.8721212121212121"/>
    <n v="3142.5"/>
    <x v="5"/>
    <s v="nonfiction"/>
    <x v="27"/>
    <d v="2015-11-13T00:00:00"/>
  </r>
  <r>
    <n v="606"/>
    <s v="Valencia PLC"/>
    <s v="Extended asynchronous initiative"/>
    <n v="3400"/>
    <n v="6405"/>
    <x v="1"/>
    <x v="415"/>
    <s v="GB"/>
    <s v="GBP"/>
    <n v="1457330400"/>
    <n v="1458277200"/>
    <x v="0"/>
    <b v="0"/>
    <s v="music/rock"/>
    <n v="1.8838235294117647"/>
    <n v="3282.5"/>
    <x v="1"/>
    <s v="rock"/>
    <x v="558"/>
    <d v="2016-03-18T00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x v="0"/>
    <b v="0"/>
    <s v="food/food trucks"/>
    <n v="1.3129869186046512"/>
    <n v="91448.5"/>
    <x v="0"/>
    <s v="food trucks"/>
    <x v="559"/>
    <d v="2014-03-25T00:00:00"/>
  </r>
  <r>
    <n v="608"/>
    <s v="Johnson Group"/>
    <s v="Compatible full-range leverage"/>
    <n v="3900"/>
    <n v="11075"/>
    <x v="1"/>
    <x v="417"/>
    <s v="US"/>
    <s v="USD"/>
    <n v="1551852000"/>
    <n v="1552197600"/>
    <x v="0"/>
    <b v="1"/>
    <s v="music/jazz"/>
    <n v="2.8397435897435899"/>
    <n v="5695.5"/>
    <x v="1"/>
    <s v="jazz"/>
    <x v="426"/>
    <d v="2019-03-10T00:00:00"/>
  </r>
  <r>
    <n v="609"/>
    <s v="Rose-Fuller"/>
    <s v="Upgradable holistic system engine"/>
    <n v="10000"/>
    <n v="12042"/>
    <x v="1"/>
    <x v="124"/>
    <s v="US"/>
    <s v="USD"/>
    <n v="1547618400"/>
    <n v="1549087200"/>
    <x v="0"/>
    <b v="0"/>
    <s v="film &amp; video/science fiction"/>
    <n v="1.2041999999999999"/>
    <n v="6079.5"/>
    <x v="4"/>
    <s v="science fiction"/>
    <x v="560"/>
    <d v="2019-02-02T00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x v="0"/>
    <b v="0"/>
    <s v="theater/plays"/>
    <n v="4.1905607476635511"/>
    <n v="92881"/>
    <x v="3"/>
    <s v="plays"/>
    <x v="561"/>
    <d v="2012-12-30T00:00:00"/>
  </r>
  <r>
    <n v="611"/>
    <s v="Brady, Cortez and Rodriguez"/>
    <s v="Multi-lateral maximized core"/>
    <n v="8200"/>
    <n v="1136"/>
    <x v="3"/>
    <x v="27"/>
    <s v="US"/>
    <s v="USD"/>
    <n v="1374728400"/>
    <n v="1375765200"/>
    <x v="0"/>
    <b v="0"/>
    <s v="theater/plays"/>
    <n v="0.13853658536585367"/>
    <n v="575.5"/>
    <x v="3"/>
    <s v="plays"/>
    <x v="562"/>
    <d v="2013-08-06T00:00:00"/>
  </r>
  <r>
    <n v="612"/>
    <s v="Wang, Nguyen and Horton"/>
    <s v="Innovative holistic hub"/>
    <n v="6200"/>
    <n v="8645"/>
    <x v="1"/>
    <x v="325"/>
    <s v="US"/>
    <s v="USD"/>
    <n v="1287810000"/>
    <n v="1289800800"/>
    <x v="0"/>
    <b v="0"/>
    <s v="music/electric music"/>
    <n v="1.3943548387096774"/>
    <n v="4418.5"/>
    <x v="1"/>
    <s v="electric music"/>
    <x v="563"/>
    <d v="2010-11-15T00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x v="0"/>
    <b v="0"/>
    <s v="theater/plays"/>
    <n v="1.74"/>
    <n v="970"/>
    <x v="3"/>
    <s v="plays"/>
    <x v="564"/>
    <d v="2017-09-04T00:00:00"/>
  </r>
  <r>
    <n v="614"/>
    <s v="Barnett and Sons"/>
    <s v="Business-focused dynamic info-mediaries"/>
    <n v="26500"/>
    <n v="41205"/>
    <x v="1"/>
    <x v="419"/>
    <s v="US"/>
    <s v="USD"/>
    <n v="1484114400"/>
    <n v="1485669600"/>
    <x v="0"/>
    <b v="0"/>
    <s v="theater/plays"/>
    <n v="1.5549056603773586"/>
    <n v="20964"/>
    <x v="3"/>
    <s v="plays"/>
    <x v="565"/>
    <d v="2017-01-29T00:00:00"/>
  </r>
  <r>
    <n v="615"/>
    <s v="Petersen-Rodriguez"/>
    <s v="Digitized clear-thinking installation"/>
    <n v="8500"/>
    <n v="14488"/>
    <x v="1"/>
    <x v="73"/>
    <s v="IT"/>
    <s v="EUR"/>
    <n v="1461906000"/>
    <n v="1462770000"/>
    <x v="0"/>
    <b v="0"/>
    <s v="theater/plays"/>
    <n v="1.7044705882352942"/>
    <n v="7329"/>
    <x v="3"/>
    <s v="plays"/>
    <x v="566"/>
    <d v="2016-05-09T00:00:00"/>
  </r>
  <r>
    <n v="616"/>
    <s v="Burnett-Mora"/>
    <s v="Quality-focused 24/7 superstructure"/>
    <n v="6400"/>
    <n v="12129"/>
    <x v="1"/>
    <x v="202"/>
    <s v="GB"/>
    <s v="GBP"/>
    <n v="1379653200"/>
    <n v="1379739600"/>
    <x v="0"/>
    <b v="1"/>
    <s v="music/indie rock"/>
    <n v="1.8951562500000001"/>
    <n v="6183.5"/>
    <x v="1"/>
    <s v="indie rock"/>
    <x v="567"/>
    <d v="2013-09-21T00:00:00"/>
  </r>
  <r>
    <n v="617"/>
    <s v="King LLC"/>
    <s v="Multi-channeled local intranet"/>
    <n v="1400"/>
    <n v="3496"/>
    <x v="1"/>
    <x v="12"/>
    <s v="US"/>
    <s v="USD"/>
    <n v="1401858000"/>
    <n v="1402722000"/>
    <x v="0"/>
    <b v="0"/>
    <s v="theater/plays"/>
    <n v="2.4971428571428573"/>
    <n v="1775.5"/>
    <x v="3"/>
    <s v="plays"/>
    <x v="568"/>
    <d v="2014-06-14T00:00:00"/>
  </r>
  <r>
    <n v="618"/>
    <s v="Miller Ltd"/>
    <s v="Open-architected mobile emulation"/>
    <n v="198600"/>
    <n v="97037"/>
    <x v="0"/>
    <x v="420"/>
    <s v="US"/>
    <s v="USD"/>
    <n v="1367470800"/>
    <n v="1369285200"/>
    <x v="0"/>
    <b v="0"/>
    <s v="publishing/nonfiction"/>
    <n v="0.48860523665659616"/>
    <n v="49117.5"/>
    <x v="5"/>
    <s v="nonfiction"/>
    <x v="569"/>
    <d v="2013-05-23T00:00:00"/>
  </r>
  <r>
    <n v="619"/>
    <s v="Case LLC"/>
    <s v="Ameliorated foreground methodology"/>
    <n v="195900"/>
    <n v="55757"/>
    <x v="0"/>
    <x v="355"/>
    <s v="US"/>
    <s v="USD"/>
    <n v="1304658000"/>
    <n v="1304744400"/>
    <x v="1"/>
    <b v="1"/>
    <s v="theater/plays"/>
    <n v="0.28461970393057684"/>
    <n v="28202.5"/>
    <x v="3"/>
    <s v="plays"/>
    <x v="570"/>
    <d v="2011-05-07T00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x v="0"/>
    <b v="0"/>
    <s v="photography/photography books"/>
    <n v="2.6802325581395348"/>
    <n v="5826.5"/>
    <x v="7"/>
    <s v="photography books"/>
    <x v="571"/>
    <d v="2016-07-12T00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x v="0"/>
    <b v="0"/>
    <s v="theater/plays"/>
    <n v="6.1980078125000002"/>
    <n v="80406.5"/>
    <x v="3"/>
    <s v="plays"/>
    <x v="572"/>
    <d v="2016-09-18T00:00:00"/>
  </r>
  <r>
    <n v="622"/>
    <s v="Smith-Smith"/>
    <s v="Total leadingedge neural-net"/>
    <n v="189000"/>
    <n v="5916"/>
    <x v="0"/>
    <x v="251"/>
    <s v="US"/>
    <s v="USD"/>
    <n v="1523768400"/>
    <n v="1526014800"/>
    <x v="0"/>
    <b v="0"/>
    <s v="music/indie rock"/>
    <n v="3.1301587301587303E-2"/>
    <n v="2990"/>
    <x v="1"/>
    <s v="indie rock"/>
    <x v="573"/>
    <d v="2018-05-11T00:00:00"/>
  </r>
  <r>
    <n v="623"/>
    <s v="Smith, Scott and Rodriguez"/>
    <s v="Organic actuating protocol"/>
    <n v="94300"/>
    <n v="150806"/>
    <x v="1"/>
    <x v="422"/>
    <s v="GB"/>
    <s v="GBP"/>
    <n v="1437022800"/>
    <n v="1437454800"/>
    <x v="0"/>
    <b v="0"/>
    <s v="theater/plays"/>
    <n v="1.5992152704135738"/>
    <n v="76749.5"/>
    <x v="3"/>
    <s v="plays"/>
    <x v="574"/>
    <d v="2015-07-21T00:00:00"/>
  </r>
  <r>
    <n v="624"/>
    <s v="White, Robertson and Roberts"/>
    <s v="Down-sized national software"/>
    <n v="5100"/>
    <n v="14249"/>
    <x v="1"/>
    <x v="423"/>
    <s v="US"/>
    <s v="USD"/>
    <n v="1422165600"/>
    <n v="1422684000"/>
    <x v="0"/>
    <b v="0"/>
    <s v="photography/photography books"/>
    <n v="2.793921568627451"/>
    <n v="7340.5"/>
    <x v="7"/>
    <s v="photography books"/>
    <x v="511"/>
    <d v="2015-01-31T00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x v="0"/>
    <b v="0"/>
    <s v="theater/plays"/>
    <n v="0.77373333333333338"/>
    <n v="2932.5"/>
    <x v="3"/>
    <s v="plays"/>
    <x v="575"/>
    <d v="2020-02-10T00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x v="0"/>
    <b v="1"/>
    <s v="theater/plays"/>
    <n v="2.0632812500000002"/>
    <n v="6697"/>
    <x v="3"/>
    <s v="plays"/>
    <x v="576"/>
    <d v="2010-10-07T00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x v="1"/>
    <b v="0"/>
    <s v="food/food trucks"/>
    <n v="6.9424999999999999"/>
    <n v="5631"/>
    <x v="0"/>
    <s v="food trucks"/>
    <x v="577"/>
    <d v="2010-07-10T00:00:00"/>
  </r>
  <r>
    <n v="628"/>
    <s v="Dunn, Moreno and Green"/>
    <s v="Intuitive object-oriented task-force"/>
    <n v="1900"/>
    <n v="2884"/>
    <x v="1"/>
    <x v="87"/>
    <s v="US"/>
    <s v="USD"/>
    <n v="1286168400"/>
    <n v="1286427600"/>
    <x v="0"/>
    <b v="0"/>
    <s v="music/indie rock"/>
    <n v="1.5178947368421052"/>
    <n v="1490"/>
    <x v="1"/>
    <s v="indie rock"/>
    <x v="578"/>
    <d v="2010-10-07T00:00:00"/>
  </r>
  <r>
    <n v="629"/>
    <s v="Jackson, Martinez and Ray"/>
    <s v="Multi-tiered executive toolset"/>
    <n v="85900"/>
    <n v="55476"/>
    <x v="0"/>
    <x v="424"/>
    <s v="US"/>
    <s v="USD"/>
    <n v="1467781200"/>
    <n v="1467954000"/>
    <x v="0"/>
    <b v="1"/>
    <s v="theater/plays"/>
    <n v="0.64582072176949945"/>
    <n v="28113"/>
    <x v="3"/>
    <s v="plays"/>
    <x v="579"/>
    <d v="2016-07-08T00:00:00"/>
  </r>
  <r>
    <n v="630"/>
    <s v="Patterson-Johnson"/>
    <s v="Grass-roots directional workforce"/>
    <n v="9500"/>
    <n v="5973"/>
    <x v="3"/>
    <x v="215"/>
    <s v="US"/>
    <s v="USD"/>
    <n v="1556686800"/>
    <n v="1557637200"/>
    <x v="0"/>
    <b v="1"/>
    <s v="theater/plays"/>
    <n v="0.62873684210526315"/>
    <n v="3030"/>
    <x v="3"/>
    <s v="plays"/>
    <x v="580"/>
    <d v="2019-05-12T00:00:00"/>
  </r>
  <r>
    <n v="631"/>
    <s v="Carlson-Hernandez"/>
    <s v="Quality-focused real-time solution"/>
    <n v="59200"/>
    <n v="183756"/>
    <x v="1"/>
    <x v="425"/>
    <s v="US"/>
    <s v="USD"/>
    <n v="1553576400"/>
    <n v="1553922000"/>
    <x v="0"/>
    <b v="0"/>
    <s v="theater/plays"/>
    <n v="3.1039864864864866"/>
    <n v="93409.5"/>
    <x v="3"/>
    <s v="plays"/>
    <x v="581"/>
    <d v="2019-03-30T00:00:00"/>
  </r>
  <r>
    <n v="632"/>
    <s v="Parker PLC"/>
    <s v="Reduced interactive matrix"/>
    <n v="72100"/>
    <n v="30902"/>
    <x v="2"/>
    <x v="426"/>
    <s v="US"/>
    <s v="USD"/>
    <n v="1414904400"/>
    <n v="1416463200"/>
    <x v="0"/>
    <b v="0"/>
    <s v="theater/plays"/>
    <n v="0.42859916782246882"/>
    <n v="15590"/>
    <x v="3"/>
    <s v="plays"/>
    <x v="582"/>
    <d v="2014-11-20T00:00:00"/>
  </r>
  <r>
    <n v="633"/>
    <s v="Yu and Sons"/>
    <s v="Adaptive context-sensitive architecture"/>
    <n v="6700"/>
    <n v="5569"/>
    <x v="0"/>
    <x v="339"/>
    <s v="US"/>
    <s v="USD"/>
    <n v="1446876000"/>
    <n v="1447221600"/>
    <x v="0"/>
    <b v="0"/>
    <s v="film &amp; video/animation"/>
    <n v="0.83119402985074631"/>
    <n v="2837"/>
    <x v="4"/>
    <s v="animation"/>
    <x v="336"/>
    <d v="2015-11-11T00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x v="0"/>
    <b v="0"/>
    <s v="film &amp; video/television"/>
    <n v="0.78531302876480547"/>
    <n v="47241"/>
    <x v="4"/>
    <s v="television"/>
    <x v="583"/>
    <d v="2017-04-08T00:00:00"/>
  </r>
  <r>
    <n v="635"/>
    <s v="Mack Ltd"/>
    <s v="Reactive regional access"/>
    <n v="139000"/>
    <n v="158590"/>
    <x v="1"/>
    <x v="428"/>
    <s v="US"/>
    <s v="USD"/>
    <n v="1360389600"/>
    <n v="1363150800"/>
    <x v="0"/>
    <b v="0"/>
    <s v="film &amp; video/television"/>
    <n v="1.1409352517985611"/>
    <n v="80428"/>
    <x v="4"/>
    <s v="television"/>
    <x v="584"/>
    <d v="2013-03-13T00:00:00"/>
  </r>
  <r>
    <n v="636"/>
    <s v="Lamb-Sanders"/>
    <s v="Stand-alone reciprocal frame"/>
    <n v="197700"/>
    <n v="127591"/>
    <x v="0"/>
    <x v="429"/>
    <s v="DK"/>
    <s v="DKK"/>
    <n v="1326866400"/>
    <n v="1330754400"/>
    <x v="0"/>
    <b v="1"/>
    <s v="film &amp; video/animation"/>
    <n v="0.64537683358624176"/>
    <n v="65097.5"/>
    <x v="4"/>
    <s v="animation"/>
    <x v="585"/>
    <d v="2012-03-03T00:00:00"/>
  </r>
  <r>
    <n v="637"/>
    <s v="Williams-Ramirez"/>
    <s v="Open-architected 24/7 throughput"/>
    <n v="8500"/>
    <n v="6750"/>
    <x v="0"/>
    <x v="167"/>
    <s v="US"/>
    <s v="USD"/>
    <n v="1479103200"/>
    <n v="1479794400"/>
    <x v="0"/>
    <b v="0"/>
    <s v="theater/plays"/>
    <n v="0.79411764705882348"/>
    <n v="3407.5"/>
    <x v="3"/>
    <s v="plays"/>
    <x v="586"/>
    <d v="2016-11-22T00:00:00"/>
  </r>
  <r>
    <n v="638"/>
    <s v="Weaver Ltd"/>
    <s v="Monitored 24/7 approach"/>
    <n v="81600"/>
    <n v="9318"/>
    <x v="0"/>
    <x v="115"/>
    <s v="US"/>
    <s v="USD"/>
    <n v="1280206800"/>
    <n v="1281243600"/>
    <x v="0"/>
    <b v="1"/>
    <s v="theater/plays"/>
    <n v="0.11419117647058824"/>
    <n v="4706"/>
    <x v="3"/>
    <s v="plays"/>
    <x v="587"/>
    <d v="2010-08-08T00:00:00"/>
  </r>
  <r>
    <n v="639"/>
    <s v="Barnes-Williams"/>
    <s v="Upgradable explicit forecast"/>
    <n v="8600"/>
    <n v="4832"/>
    <x v="2"/>
    <x v="430"/>
    <s v="US"/>
    <s v="USD"/>
    <n v="1532754000"/>
    <n v="1532754000"/>
    <x v="0"/>
    <b v="1"/>
    <s v="film &amp; video/drama"/>
    <n v="0.56186046511627907"/>
    <n v="2438.5"/>
    <x v="4"/>
    <s v="drama"/>
    <x v="588"/>
    <d v="2018-07-28T00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x v="0"/>
    <b v="0"/>
    <s v="theater/plays"/>
    <n v="0.16501669449081802"/>
    <n v="10013"/>
    <x v="3"/>
    <s v="plays"/>
    <x v="589"/>
    <d v="2016-01-21T00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x v="0"/>
    <b v="0"/>
    <s v="theater/plays"/>
    <n v="1.1996808510638297"/>
    <n v="5735.5"/>
    <x v="3"/>
    <s v="plays"/>
    <x v="590"/>
    <d v="2017-03-20T00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x v="0"/>
    <b v="0"/>
    <s v="technology/wearables"/>
    <n v="1.4545652173913044"/>
    <n v="6755.5"/>
    <x v="2"/>
    <s v="wearables"/>
    <x v="591"/>
    <d v="2018-12-26T00:00:00"/>
  </r>
  <r>
    <n v="643"/>
    <s v="Harris Inc"/>
    <s v="Future-proofed modular groupware"/>
    <n v="14900"/>
    <n v="32986"/>
    <x v="1"/>
    <x v="432"/>
    <s v="US"/>
    <s v="USD"/>
    <n v="1488348000"/>
    <n v="1489899600"/>
    <x v="0"/>
    <b v="0"/>
    <s v="theater/plays"/>
    <n v="2.2138255033557046"/>
    <n v="16680.5"/>
    <x v="3"/>
    <s v="plays"/>
    <x v="592"/>
    <d v="2017-03-19T00:00:00"/>
  </r>
  <r>
    <n v="644"/>
    <s v="Peters-Nelson"/>
    <s v="Distributed real-time algorithm"/>
    <n v="169400"/>
    <n v="81984"/>
    <x v="0"/>
    <x v="433"/>
    <s v="CA"/>
    <s v="CAD"/>
    <n v="1545112800"/>
    <n v="1546495200"/>
    <x v="0"/>
    <b v="0"/>
    <s v="theater/plays"/>
    <n v="0.48396694214876035"/>
    <n v="42456"/>
    <x v="3"/>
    <s v="plays"/>
    <x v="593"/>
    <d v="2019-01-03T00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x v="0"/>
    <b v="1"/>
    <s v="music/rock"/>
    <n v="0.92911504424778757"/>
    <n v="91590"/>
    <x v="1"/>
    <s v="rock"/>
    <x v="594"/>
    <d v="2018-10-17T00:00:00"/>
  </r>
  <r>
    <n v="646"/>
    <s v="Robinson Group"/>
    <s v="Switchable reciprocal middleware"/>
    <n v="98700"/>
    <n v="87448"/>
    <x v="0"/>
    <x v="435"/>
    <s v="US"/>
    <s v="USD"/>
    <n v="1363150800"/>
    <n v="1364101200"/>
    <x v="0"/>
    <b v="0"/>
    <s v="games/video games"/>
    <n v="0.88599797365754818"/>
    <n v="45181.5"/>
    <x v="6"/>
    <s v="video games"/>
    <x v="595"/>
    <d v="2013-03-24T00:00:00"/>
  </r>
  <r>
    <n v="647"/>
    <s v="Jordan-Wolfe"/>
    <s v="Inverse multimedia Graphic Interface"/>
    <n v="4500"/>
    <n v="1863"/>
    <x v="0"/>
    <x v="6"/>
    <s v="US"/>
    <s v="USD"/>
    <n v="1523250000"/>
    <n v="1525323600"/>
    <x v="0"/>
    <b v="0"/>
    <s v="publishing/translations"/>
    <n v="0.41399999999999998"/>
    <n v="940.5"/>
    <x v="5"/>
    <s v="translations"/>
    <x v="596"/>
    <d v="2018-05-03T00:00:00"/>
  </r>
  <r>
    <n v="648"/>
    <s v="Vargas-Cox"/>
    <s v="Vision-oriented local contingency"/>
    <n v="98600"/>
    <n v="62174"/>
    <x v="3"/>
    <x v="419"/>
    <s v="US"/>
    <s v="USD"/>
    <n v="1499317200"/>
    <n v="1500872400"/>
    <x v="1"/>
    <b v="0"/>
    <s v="food/food trucks"/>
    <n v="0.63056795131845844"/>
    <n v="31448.5"/>
    <x v="0"/>
    <s v="food trucks"/>
    <x v="597"/>
    <d v="2017-07-24T00:00:00"/>
  </r>
  <r>
    <n v="649"/>
    <s v="Yang and Sons"/>
    <s v="Reactive 6thgeneration hub"/>
    <n v="121700"/>
    <n v="59003"/>
    <x v="0"/>
    <x v="436"/>
    <s v="CH"/>
    <s v="CHF"/>
    <n v="1287550800"/>
    <n v="1288501200"/>
    <x v="1"/>
    <b v="1"/>
    <s v="theater/plays"/>
    <n v="0.48482333607230893"/>
    <n v="29802.5"/>
    <x v="3"/>
    <s v="plays"/>
    <x v="598"/>
    <d v="2010-10-31T00:00:00"/>
  </r>
  <r>
    <n v="650"/>
    <s v="Wilson, Wilson and Mathis"/>
    <s v="Optional asymmetric success"/>
    <n v="100"/>
    <n v="2"/>
    <x v="0"/>
    <x v="49"/>
    <s v="US"/>
    <s v="USD"/>
    <n v="1404795600"/>
    <n v="1407128400"/>
    <x v="0"/>
    <b v="0"/>
    <s v="music/jazz"/>
    <n v="0.02"/>
    <n v="1.5"/>
    <x v="1"/>
    <s v="jazz"/>
    <x v="599"/>
    <d v="2014-08-04T00:00:00"/>
  </r>
  <r>
    <n v="651"/>
    <s v="Wang, Koch and Weaver"/>
    <s v="Digitized analyzing capacity"/>
    <n v="196700"/>
    <n v="174039"/>
    <x v="0"/>
    <x v="437"/>
    <s v="IT"/>
    <s v="EUR"/>
    <n v="1393048800"/>
    <n v="1394344800"/>
    <x v="0"/>
    <b v="0"/>
    <s v="film &amp; video/shorts"/>
    <n v="0.88479410269445857"/>
    <n v="88953.5"/>
    <x v="4"/>
    <s v="shorts"/>
    <x v="600"/>
    <d v="2014-03-09T00:00:00"/>
  </r>
  <r>
    <n v="652"/>
    <s v="Cisneros Ltd"/>
    <s v="Vision-oriented regional hub"/>
    <n v="10000"/>
    <n v="12684"/>
    <x v="1"/>
    <x v="438"/>
    <s v="US"/>
    <s v="USD"/>
    <n v="1470373200"/>
    <n v="1474088400"/>
    <x v="0"/>
    <b v="0"/>
    <s v="technology/web"/>
    <n v="1.2684"/>
    <n v="6546.5"/>
    <x v="2"/>
    <s v="web"/>
    <x v="601"/>
    <d v="2016-09-17T00:00:00"/>
  </r>
  <r>
    <n v="653"/>
    <s v="Williams-Jones"/>
    <s v="Monitored incremental info-mediaries"/>
    <n v="600"/>
    <n v="14033"/>
    <x v="1"/>
    <x v="439"/>
    <s v="US"/>
    <s v="USD"/>
    <n v="1460091600"/>
    <n v="1460264400"/>
    <x v="0"/>
    <b v="0"/>
    <s v="technology/web"/>
    <n v="23.388333333333332"/>
    <n v="7133.5"/>
    <x v="2"/>
    <s v="web"/>
    <x v="602"/>
    <d v="2016-04-10T00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x v="0"/>
    <b v="0"/>
    <s v="music/metal"/>
    <n v="5.0838857142857146"/>
    <n v="90476"/>
    <x v="1"/>
    <s v="metal"/>
    <x v="335"/>
    <d v="2015-08-29T00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x v="1"/>
    <b v="0"/>
    <s v="photography/photography books"/>
    <n v="1.9147826086956521"/>
    <n v="6738"/>
    <x v="7"/>
    <s v="photography books"/>
    <x v="603"/>
    <d v="2017-03-15T00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x v="0"/>
    <b v="0"/>
    <s v="food/food trucks"/>
    <n v="0.42127533783783783"/>
    <n v="25191.5"/>
    <x v="0"/>
    <s v="food trucks"/>
    <x v="604"/>
    <d v="2018-01-02T00:00:00"/>
  </r>
  <r>
    <n v="657"/>
    <s v="Russo, Kim and Mccoy"/>
    <s v="Balanced optimal hardware"/>
    <n v="10000"/>
    <n v="824"/>
    <x v="0"/>
    <x v="443"/>
    <s v="US"/>
    <s v="USD"/>
    <n v="1514354400"/>
    <n v="1515736800"/>
    <x v="0"/>
    <b v="0"/>
    <s v="film &amp; video/science fiction"/>
    <n v="8.2400000000000001E-2"/>
    <n v="419"/>
    <x v="4"/>
    <s v="science fiction"/>
    <x v="605"/>
    <d v="2018-01-12T00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x v="0"/>
    <b v="0"/>
    <s v="music/rock"/>
    <n v="0.60064638783269964"/>
    <n v="15992"/>
    <x v="1"/>
    <s v="rock"/>
    <x v="606"/>
    <d v="2015-09-22T00:00:00"/>
  </r>
  <r>
    <n v="659"/>
    <s v="Bailey and Sons"/>
    <s v="Grass-roots dynamic emulation"/>
    <n v="120700"/>
    <n v="57010"/>
    <x v="0"/>
    <x v="424"/>
    <s v="GB"/>
    <s v="GBP"/>
    <n v="1296108000"/>
    <n v="1296194400"/>
    <x v="0"/>
    <b v="0"/>
    <s v="film &amp; video/documentary"/>
    <n v="0.47232808616404309"/>
    <n v="28880"/>
    <x v="4"/>
    <s v="documentary"/>
    <x v="65"/>
    <d v="2011-01-28T00:00:00"/>
  </r>
  <r>
    <n v="660"/>
    <s v="Jensen-Brown"/>
    <s v="Fundamental disintermediate matrix"/>
    <n v="9100"/>
    <n v="7438"/>
    <x v="0"/>
    <x v="385"/>
    <s v="US"/>
    <s v="USD"/>
    <n v="1440133200"/>
    <n v="1440910800"/>
    <x v="1"/>
    <b v="0"/>
    <s v="theater/plays"/>
    <n v="0.81736263736263737"/>
    <n v="3757.5"/>
    <x v="3"/>
    <s v="plays"/>
    <x v="607"/>
    <d v="2015-08-30T00:00:00"/>
  </r>
  <r>
    <n v="661"/>
    <s v="Smith Group"/>
    <s v="Right-sized secondary challenge"/>
    <n v="106800"/>
    <n v="57872"/>
    <x v="0"/>
    <x v="445"/>
    <s v="DK"/>
    <s v="DKK"/>
    <n v="1332910800"/>
    <n v="1335502800"/>
    <x v="0"/>
    <b v="0"/>
    <s v="music/jazz"/>
    <n v="0.54187265917603"/>
    <n v="29312"/>
    <x v="1"/>
    <s v="jazz"/>
    <x v="608"/>
    <d v="2012-04-27T00:00:00"/>
  </r>
  <r>
    <n v="662"/>
    <s v="Murphy-Farrell"/>
    <s v="Implemented exuding software"/>
    <n v="9100"/>
    <n v="8906"/>
    <x v="0"/>
    <x v="54"/>
    <s v="US"/>
    <s v="USD"/>
    <n v="1544335200"/>
    <n v="1544680800"/>
    <x v="0"/>
    <b v="0"/>
    <s v="theater/plays"/>
    <n v="0.97868131868131869"/>
    <n v="4518.5"/>
    <x v="3"/>
    <s v="plays"/>
    <x v="609"/>
    <d v="2018-12-13T00:00:00"/>
  </r>
  <r>
    <n v="663"/>
    <s v="Everett-Wolfe"/>
    <s v="Total optimizing software"/>
    <n v="10000"/>
    <n v="7724"/>
    <x v="0"/>
    <x v="215"/>
    <s v="US"/>
    <s v="USD"/>
    <n v="1286427600"/>
    <n v="1288414800"/>
    <x v="0"/>
    <b v="0"/>
    <s v="theater/plays"/>
    <n v="0.77239999999999998"/>
    <n v="3905.5"/>
    <x v="3"/>
    <s v="plays"/>
    <x v="610"/>
    <d v="2010-10-30T00:00:00"/>
  </r>
  <r>
    <n v="664"/>
    <s v="Young PLC"/>
    <s v="Optional maximized attitude"/>
    <n v="79400"/>
    <n v="26571"/>
    <x v="0"/>
    <x v="446"/>
    <s v="US"/>
    <s v="USD"/>
    <n v="1329717600"/>
    <n v="1330581600"/>
    <x v="0"/>
    <b v="0"/>
    <s v="music/jazz"/>
    <n v="0.33464735516372796"/>
    <n v="13817"/>
    <x v="1"/>
    <s v="jazz"/>
    <x v="541"/>
    <d v="2012-03-01T00:00:00"/>
  </r>
  <r>
    <n v="665"/>
    <s v="Park-Goodman"/>
    <s v="Customer-focused impactful extranet"/>
    <n v="5100"/>
    <n v="12219"/>
    <x v="1"/>
    <x v="447"/>
    <s v="US"/>
    <s v="USD"/>
    <n v="1310187600"/>
    <n v="1311397200"/>
    <x v="0"/>
    <b v="1"/>
    <s v="film &amp; video/documentary"/>
    <n v="2.3958823529411766"/>
    <n v="6245.5"/>
    <x v="4"/>
    <s v="documentary"/>
    <x v="611"/>
    <d v="2011-07-23T00:00:00"/>
  </r>
  <r>
    <n v="666"/>
    <s v="York, Barr and Grant"/>
    <s v="Cloned bottom-line success"/>
    <n v="3100"/>
    <n v="1985"/>
    <x v="3"/>
    <x v="270"/>
    <s v="US"/>
    <s v="USD"/>
    <n v="1377838800"/>
    <n v="1378357200"/>
    <x v="0"/>
    <b v="1"/>
    <s v="theater/plays"/>
    <n v="0.64032258064516134"/>
    <n v="1005"/>
    <x v="3"/>
    <s v="plays"/>
    <x v="612"/>
    <d v="2013-09-05T00:00:00"/>
  </r>
  <r>
    <n v="667"/>
    <s v="Little Ltd"/>
    <s v="Decentralized bandwidth-monitored ability"/>
    <n v="6900"/>
    <n v="12155"/>
    <x v="1"/>
    <x v="448"/>
    <s v="US"/>
    <s v="USD"/>
    <n v="1410325200"/>
    <n v="1411102800"/>
    <x v="0"/>
    <b v="0"/>
    <s v="journalism/audio"/>
    <n v="1.7615942028985507"/>
    <n v="6287"/>
    <x v="8"/>
    <s v="audio"/>
    <x v="613"/>
    <d v="2014-09-19T00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x v="0"/>
    <b v="0"/>
    <s v="theater/plays"/>
    <n v="0.20338181818181819"/>
    <n v="2834.5"/>
    <x v="3"/>
    <s v="plays"/>
    <x v="614"/>
    <d v="2012-08-13T00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x v="0"/>
    <b v="0"/>
    <s v="theater/plays"/>
    <n v="3.5864754098360656"/>
    <n v="88320.5"/>
    <x v="3"/>
    <s v="plays"/>
    <x v="615"/>
    <d v="2017-07-05T00:00:00"/>
  </r>
  <r>
    <n v="670"/>
    <s v="Robinson Group"/>
    <s v="Re-contextualized homogeneous flexibility"/>
    <n v="16200"/>
    <n v="75955"/>
    <x v="1"/>
    <x v="450"/>
    <s v="US"/>
    <s v="USD"/>
    <n v="1456380000"/>
    <n v="1457416800"/>
    <x v="0"/>
    <b v="0"/>
    <s v="music/indie rock"/>
    <n v="4.6885802469135802"/>
    <n v="38528"/>
    <x v="1"/>
    <s v="indie rock"/>
    <x v="90"/>
    <d v="2016-03-08T00:00:00"/>
  </r>
  <r>
    <n v="671"/>
    <s v="Robinson-Kelly"/>
    <s v="Monitored bi-directional standardization"/>
    <n v="97600"/>
    <n v="119127"/>
    <x v="1"/>
    <x v="451"/>
    <s v="US"/>
    <s v="USD"/>
    <n v="1280552400"/>
    <n v="1280898000"/>
    <x v="0"/>
    <b v="1"/>
    <s v="theater/plays"/>
    <n v="1.220563524590164"/>
    <n v="60100"/>
    <x v="3"/>
    <s v="plays"/>
    <x v="616"/>
    <d v="2010-08-04T00:00:00"/>
  </r>
  <r>
    <n v="672"/>
    <s v="Kelly-Colon"/>
    <s v="Stand-alone grid-enabled leverage"/>
    <n v="197900"/>
    <n v="110689"/>
    <x v="0"/>
    <x v="452"/>
    <s v="AU"/>
    <s v="AUD"/>
    <n v="1521608400"/>
    <n v="1522472400"/>
    <x v="0"/>
    <b v="0"/>
    <s v="theater/plays"/>
    <n v="0.55931783729156137"/>
    <n v="57558.5"/>
    <x v="3"/>
    <s v="plays"/>
    <x v="617"/>
    <d v="2018-03-31T00:00:00"/>
  </r>
  <r>
    <n v="673"/>
    <s v="Turner, Scott and Gentry"/>
    <s v="Assimilated regional groupware"/>
    <n v="5600"/>
    <n v="2445"/>
    <x v="0"/>
    <x v="125"/>
    <s v="IT"/>
    <s v="EUR"/>
    <n v="1460696400"/>
    <n v="1462510800"/>
    <x v="0"/>
    <b v="0"/>
    <s v="music/indie rock"/>
    <n v="0.43660714285714286"/>
    <n v="1251.5"/>
    <x v="1"/>
    <s v="indie rock"/>
    <x v="618"/>
    <d v="2016-05-06T00:00:00"/>
  </r>
  <r>
    <n v="674"/>
    <s v="Sanchez Ltd"/>
    <s v="Up-sized 24hour instruction set"/>
    <n v="170700"/>
    <n v="57250"/>
    <x v="3"/>
    <x v="453"/>
    <s v="US"/>
    <s v="USD"/>
    <n v="1313730000"/>
    <n v="1317790800"/>
    <x v="0"/>
    <b v="0"/>
    <s v="photography/photography books"/>
    <n v="0.33538371411833628"/>
    <n v="29234"/>
    <x v="7"/>
    <s v="photography books"/>
    <x v="619"/>
    <d v="2011-10-05T00:00:00"/>
  </r>
  <r>
    <n v="675"/>
    <s v="Giles-Smith"/>
    <s v="Right-sized web-enabled intranet"/>
    <n v="9700"/>
    <n v="11929"/>
    <x v="1"/>
    <x v="269"/>
    <s v="US"/>
    <s v="USD"/>
    <n v="1568178000"/>
    <n v="1568782800"/>
    <x v="0"/>
    <b v="0"/>
    <s v="journalism/audio"/>
    <n v="1.2297938144329896"/>
    <n v="6130"/>
    <x v="8"/>
    <s v="audio"/>
    <x v="620"/>
    <d v="2019-09-18T00:00:00"/>
  </r>
  <r>
    <n v="676"/>
    <s v="Thompson-Moreno"/>
    <s v="Expanded needs-based orchestration"/>
    <n v="62300"/>
    <n v="118214"/>
    <x v="1"/>
    <x v="454"/>
    <s v="US"/>
    <s v="USD"/>
    <n v="1348635600"/>
    <n v="1349413200"/>
    <x v="0"/>
    <b v="0"/>
    <s v="photography/photography books"/>
    <n v="1.8974959871589085"/>
    <n v="59692"/>
    <x v="7"/>
    <s v="photography books"/>
    <x v="621"/>
    <d v="2012-10-05T00:00:00"/>
  </r>
  <r>
    <n v="677"/>
    <s v="Murphy-Fox"/>
    <s v="Organic system-worthy orchestration"/>
    <n v="5300"/>
    <n v="4432"/>
    <x v="0"/>
    <x v="41"/>
    <s v="US"/>
    <s v="USD"/>
    <n v="1468126800"/>
    <n v="1472446800"/>
    <x v="0"/>
    <b v="0"/>
    <s v="publishing/fiction"/>
    <n v="0.83622641509433959"/>
    <n v="2271.5"/>
    <x v="5"/>
    <s v="fiction"/>
    <x v="622"/>
    <d v="2016-08-29T00:00:00"/>
  </r>
  <r>
    <n v="678"/>
    <s v="Rodriguez-Patterson"/>
    <s v="Inverse static standardization"/>
    <n v="99500"/>
    <n v="17879"/>
    <x v="3"/>
    <x v="455"/>
    <s v="US"/>
    <s v="USD"/>
    <n v="1547877600"/>
    <n v="1548050400"/>
    <x v="0"/>
    <b v="0"/>
    <s v="film &amp; video/drama"/>
    <n v="0.17968844221105529"/>
    <n v="9047"/>
    <x v="4"/>
    <s v="drama"/>
    <x v="35"/>
    <d v="2019-01-21T00:00:00"/>
  </r>
  <r>
    <n v="679"/>
    <s v="Davis Ltd"/>
    <s v="Synchronized motivating solution"/>
    <n v="1400"/>
    <n v="14511"/>
    <x v="1"/>
    <x v="456"/>
    <s v="US"/>
    <s v="USD"/>
    <n v="1571374800"/>
    <n v="1571806800"/>
    <x v="0"/>
    <b v="1"/>
    <s v="food/food trucks"/>
    <n v="10.365"/>
    <n v="7437"/>
    <x v="0"/>
    <s v="food trucks"/>
    <x v="623"/>
    <d v="2019-10-23T00:00:00"/>
  </r>
  <r>
    <n v="680"/>
    <s v="Nelson-Valdez"/>
    <s v="Open-source 4thgeneration open system"/>
    <n v="145600"/>
    <n v="141822"/>
    <x v="0"/>
    <x v="457"/>
    <s v="US"/>
    <s v="USD"/>
    <n v="1576303200"/>
    <n v="1576476000"/>
    <x v="0"/>
    <b v="1"/>
    <s v="games/mobile games"/>
    <n v="0.97405219780219776"/>
    <n v="72388.5"/>
    <x v="6"/>
    <s v="mobile games"/>
    <x v="624"/>
    <d v="2019-12-16T00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x v="0"/>
    <b v="0"/>
    <s v="theater/plays"/>
    <n v="0.86386203150461705"/>
    <n v="80347"/>
    <x v="3"/>
    <s v="plays"/>
    <x v="625"/>
    <d v="2011-12-27T00:00:00"/>
  </r>
  <r>
    <n v="682"/>
    <s v="Nguyen and Sons"/>
    <s v="Compatible 5thgeneration concept"/>
    <n v="5400"/>
    <n v="8109"/>
    <x v="1"/>
    <x v="459"/>
    <s v="US"/>
    <s v="USD"/>
    <n v="1386741600"/>
    <n v="1387519200"/>
    <x v="0"/>
    <b v="0"/>
    <s v="theater/plays"/>
    <n v="1.5016666666666667"/>
    <n v="4106"/>
    <x v="3"/>
    <s v="plays"/>
    <x v="626"/>
    <d v="2013-12-20T00:00:00"/>
  </r>
  <r>
    <n v="683"/>
    <s v="Jones PLC"/>
    <s v="Virtual systemic intranet"/>
    <n v="2300"/>
    <n v="8244"/>
    <x v="1"/>
    <x v="98"/>
    <s v="US"/>
    <s v="USD"/>
    <n v="1537074000"/>
    <n v="1537246800"/>
    <x v="0"/>
    <b v="0"/>
    <s v="theater/plays"/>
    <n v="3.5843478260869563"/>
    <n v="4195.5"/>
    <x v="3"/>
    <s v="plays"/>
    <x v="627"/>
    <d v="2018-09-18T00:00:00"/>
  </r>
  <r>
    <n v="684"/>
    <s v="Gilmore LLC"/>
    <s v="Optimized systemic algorithm"/>
    <n v="1400"/>
    <n v="7600"/>
    <x v="1"/>
    <x v="460"/>
    <s v="CA"/>
    <s v="CAD"/>
    <n v="1277787600"/>
    <n v="1279515600"/>
    <x v="0"/>
    <b v="0"/>
    <s v="publishing/nonfiction"/>
    <n v="5.4285714285714288"/>
    <n v="3855"/>
    <x v="5"/>
    <s v="nonfiction"/>
    <x v="628"/>
    <d v="2010-07-19T00:00:00"/>
  </r>
  <r>
    <n v="685"/>
    <s v="Lee-Cobb"/>
    <s v="Customizable homogeneous firmware"/>
    <n v="140000"/>
    <n v="94501"/>
    <x v="0"/>
    <x v="461"/>
    <s v="CA"/>
    <s v="CAD"/>
    <n v="1440306000"/>
    <n v="1442379600"/>
    <x v="0"/>
    <b v="0"/>
    <s v="theater/plays"/>
    <n v="0.67500714285714281"/>
    <n v="47713.5"/>
    <x v="3"/>
    <s v="plays"/>
    <x v="629"/>
    <d v="2015-09-16T00:00:00"/>
  </r>
  <r>
    <n v="686"/>
    <s v="Jones, Wiley and Robbins"/>
    <s v="Front-line cohesive extranet"/>
    <n v="7500"/>
    <n v="14381"/>
    <x v="1"/>
    <x v="38"/>
    <s v="US"/>
    <s v="USD"/>
    <n v="1522126800"/>
    <n v="1523077200"/>
    <x v="0"/>
    <b v="0"/>
    <s v="technology/wearables"/>
    <n v="1.9174666666666667"/>
    <n v="7257.5"/>
    <x v="2"/>
    <s v="wearables"/>
    <x v="630"/>
    <d v="2018-04-07T00:00:00"/>
  </r>
  <r>
    <n v="687"/>
    <s v="Martin, Gates and Holt"/>
    <s v="Distributed holistic neural-net"/>
    <n v="1500"/>
    <n v="13980"/>
    <x v="1"/>
    <x v="462"/>
    <s v="US"/>
    <s v="USD"/>
    <n v="1489298400"/>
    <n v="1489554000"/>
    <x v="0"/>
    <b v="0"/>
    <s v="theater/plays"/>
    <n v="9.32"/>
    <n v="7124.5"/>
    <x v="3"/>
    <s v="plays"/>
    <x v="631"/>
    <d v="2017-03-15T00:00:00"/>
  </r>
  <r>
    <n v="688"/>
    <s v="Bowen, Davies and Burns"/>
    <s v="Devolved client-server monitoring"/>
    <n v="2900"/>
    <n v="12449"/>
    <x v="1"/>
    <x v="463"/>
    <s v="US"/>
    <s v="USD"/>
    <n v="1547100000"/>
    <n v="1548482400"/>
    <x v="0"/>
    <b v="1"/>
    <s v="film &amp; video/television"/>
    <n v="4.2927586206896553"/>
    <n v="6312"/>
    <x v="4"/>
    <s v="television"/>
    <x v="632"/>
    <d v="2019-01-26T00:00:00"/>
  </r>
  <r>
    <n v="689"/>
    <s v="Nguyen Inc"/>
    <s v="Seamless directional capacity"/>
    <n v="7300"/>
    <n v="7348"/>
    <x v="1"/>
    <x v="464"/>
    <s v="US"/>
    <s v="USD"/>
    <n v="1383022800"/>
    <n v="1384063200"/>
    <x v="0"/>
    <b v="0"/>
    <s v="technology/web"/>
    <n v="1.0065753424657535"/>
    <n v="3708.5"/>
    <x v="2"/>
    <s v="web"/>
    <x v="633"/>
    <d v="2013-11-10T00:00:00"/>
  </r>
  <r>
    <n v="690"/>
    <s v="Walsh-Watts"/>
    <s v="Polarized actuating implementation"/>
    <n v="3600"/>
    <n v="8158"/>
    <x v="1"/>
    <x v="257"/>
    <s v="US"/>
    <s v="USD"/>
    <n v="1322373600"/>
    <n v="1322892000"/>
    <x v="0"/>
    <b v="1"/>
    <s v="film &amp; video/documentary"/>
    <n v="2.266111111111111"/>
    <n v="4174"/>
    <x v="4"/>
    <s v="documentary"/>
    <x v="634"/>
    <d v="2011-12-03T00:00:00"/>
  </r>
  <r>
    <n v="691"/>
    <s v="Ray, Li and Li"/>
    <s v="Front-line disintermediate hub"/>
    <n v="5000"/>
    <n v="7119"/>
    <x v="1"/>
    <x v="465"/>
    <s v="US"/>
    <s v="USD"/>
    <n v="1349240400"/>
    <n v="1350709200"/>
    <x v="1"/>
    <b v="1"/>
    <s v="film &amp; video/documentary"/>
    <n v="1.4238"/>
    <n v="3678"/>
    <x v="4"/>
    <s v="documentary"/>
    <x v="635"/>
    <d v="2012-10-20T00:00:00"/>
  </r>
  <r>
    <n v="692"/>
    <s v="Murray Ltd"/>
    <s v="Decentralized 4thgeneration challenge"/>
    <n v="6000"/>
    <n v="5438"/>
    <x v="0"/>
    <x v="385"/>
    <s v="GB"/>
    <s v="GBP"/>
    <n v="1562648400"/>
    <n v="1564203600"/>
    <x v="0"/>
    <b v="0"/>
    <s v="music/rock"/>
    <n v="0.90633333333333332"/>
    <n v="2757.5"/>
    <x v="1"/>
    <s v="rock"/>
    <x v="636"/>
    <d v="2019-07-27T00:00:00"/>
  </r>
  <r>
    <n v="693"/>
    <s v="Bradford-Silva"/>
    <s v="Reverse-engineered composite hierarchy"/>
    <n v="180400"/>
    <n v="115396"/>
    <x v="0"/>
    <x v="466"/>
    <s v="US"/>
    <s v="USD"/>
    <n v="1508216400"/>
    <n v="1509685200"/>
    <x v="0"/>
    <b v="0"/>
    <s v="theater/plays"/>
    <n v="0.63966740576496672"/>
    <n v="58572"/>
    <x v="3"/>
    <s v="plays"/>
    <x v="637"/>
    <d v="2017-11-03T00:00:00"/>
  </r>
  <r>
    <n v="694"/>
    <s v="Mora-Bradley"/>
    <s v="Programmable tangible ability"/>
    <n v="9100"/>
    <n v="7656"/>
    <x v="0"/>
    <x v="467"/>
    <s v="US"/>
    <s v="USD"/>
    <n v="1511762400"/>
    <n v="1514959200"/>
    <x v="0"/>
    <b v="0"/>
    <s v="theater/plays"/>
    <n v="0.84131868131868137"/>
    <n v="3867.5"/>
    <x v="3"/>
    <s v="plays"/>
    <x v="638"/>
    <d v="2018-01-03T00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x v="1"/>
    <b v="0"/>
    <s v="music/rock"/>
    <n v="1.3393478260869565"/>
    <n v="6259"/>
    <x v="1"/>
    <s v="rock"/>
    <x v="639"/>
    <d v="2015-11-30T00:00:00"/>
  </r>
  <r>
    <n v="696"/>
    <s v="Lopez, Reid and Johnson"/>
    <s v="Total real-time hardware"/>
    <n v="164100"/>
    <n v="96888"/>
    <x v="0"/>
    <x v="469"/>
    <s v="US"/>
    <s v="USD"/>
    <n v="1429506000"/>
    <n v="1429592400"/>
    <x v="0"/>
    <b v="1"/>
    <s v="theater/plays"/>
    <n v="0.59042047531992692"/>
    <n v="48888.5"/>
    <x v="3"/>
    <s v="plays"/>
    <x v="640"/>
    <d v="2015-04-21T00:00:00"/>
  </r>
  <r>
    <n v="697"/>
    <s v="Fox-Williams"/>
    <s v="Profound system-worthy functionalities"/>
    <n v="128900"/>
    <n v="196960"/>
    <x v="1"/>
    <x v="470"/>
    <s v="US"/>
    <s v="USD"/>
    <n v="1522472400"/>
    <n v="1522645200"/>
    <x v="0"/>
    <b v="0"/>
    <s v="music/electric music"/>
    <n v="1.5280062063615205"/>
    <n v="102127.5"/>
    <x v="1"/>
    <s v="electric music"/>
    <x v="641"/>
    <d v="2018-04-02T00:00:00"/>
  </r>
  <r>
    <n v="698"/>
    <s v="Taylor, Wood and Taylor"/>
    <s v="Cloned hybrid focus group"/>
    <n v="42100"/>
    <n v="188057"/>
    <x v="1"/>
    <x v="471"/>
    <s v="CA"/>
    <s v="CAD"/>
    <n v="1322114400"/>
    <n v="1323324000"/>
    <x v="0"/>
    <b v="0"/>
    <s v="technology/wearables"/>
    <n v="4.466912114014252"/>
    <n v="95475"/>
    <x v="2"/>
    <s v="wearables"/>
    <x v="642"/>
    <d v="2011-12-08T00:00:00"/>
  </r>
  <r>
    <n v="699"/>
    <s v="King Inc"/>
    <s v="Ergonomic dedicated focus group"/>
    <n v="7400"/>
    <n v="6245"/>
    <x v="0"/>
    <x v="75"/>
    <s v="US"/>
    <s v="USD"/>
    <n v="1561438800"/>
    <n v="1561525200"/>
    <x v="0"/>
    <b v="0"/>
    <s v="film &amp; video/drama"/>
    <n v="0.8439189189189189"/>
    <n v="3150.5"/>
    <x v="4"/>
    <s v="drama"/>
    <x v="230"/>
    <d v="2019-06-26T00:00:00"/>
  </r>
  <r>
    <n v="700"/>
    <s v="Cole, Petty and Cameron"/>
    <s v="Realigned zero administration paradigm"/>
    <n v="100"/>
    <n v="3"/>
    <x v="0"/>
    <x v="49"/>
    <s v="US"/>
    <s v="USD"/>
    <n v="1264399200"/>
    <n v="1265695200"/>
    <x v="0"/>
    <b v="0"/>
    <s v="technology/wearables"/>
    <n v="0.03"/>
    <n v="2"/>
    <x v="2"/>
    <s v="wearables"/>
    <x v="67"/>
    <d v="2010-02-09T00:00:00"/>
  </r>
  <r>
    <n v="701"/>
    <s v="Mcclain LLC"/>
    <s v="Open-source multi-tasking methodology"/>
    <n v="52000"/>
    <n v="91014"/>
    <x v="1"/>
    <x v="472"/>
    <s v="US"/>
    <s v="USD"/>
    <n v="1301202000"/>
    <n v="1301806800"/>
    <x v="1"/>
    <b v="0"/>
    <s v="theater/plays"/>
    <n v="1.7502692307692307"/>
    <n v="45917"/>
    <x v="3"/>
    <s v="plays"/>
    <x v="643"/>
    <d v="2011-04-03T00:00:00"/>
  </r>
  <r>
    <n v="702"/>
    <s v="Sims-Gross"/>
    <s v="Object-based attitude-oriented analyzer"/>
    <n v="8700"/>
    <n v="4710"/>
    <x v="0"/>
    <x v="100"/>
    <s v="US"/>
    <s v="USD"/>
    <n v="1374469200"/>
    <n v="1374901200"/>
    <x v="0"/>
    <b v="0"/>
    <s v="technology/wearables"/>
    <n v="0.54137931034482756"/>
    <n v="2396.5"/>
    <x v="2"/>
    <s v="wearables"/>
    <x v="644"/>
    <d v="2013-07-27T00:00:00"/>
  </r>
  <r>
    <n v="703"/>
    <s v="Perez Group"/>
    <s v="Cross-platform tertiary hub"/>
    <n v="63400"/>
    <n v="197728"/>
    <x v="1"/>
    <x v="473"/>
    <s v="US"/>
    <s v="USD"/>
    <n v="1334984400"/>
    <n v="1336453200"/>
    <x v="1"/>
    <b v="1"/>
    <s v="publishing/translations"/>
    <n v="3.1187381703470032"/>
    <n v="99883"/>
    <x v="5"/>
    <s v="translations"/>
    <x v="645"/>
    <d v="2012-05-08T00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x v="0"/>
    <b v="0"/>
    <s v="film &amp; video/animation"/>
    <n v="1.2278160919540231"/>
    <n v="5399"/>
    <x v="4"/>
    <s v="animation"/>
    <x v="646"/>
    <d v="2016-07-19T00:00:00"/>
  </r>
  <r>
    <n v="705"/>
    <s v="Ford LLC"/>
    <s v="Centralized tangible success"/>
    <n v="169700"/>
    <n v="168048"/>
    <x v="0"/>
    <x v="474"/>
    <s v="GB"/>
    <s v="GBP"/>
    <n v="1386741600"/>
    <n v="1387087200"/>
    <x v="0"/>
    <b v="0"/>
    <s v="publishing/nonfiction"/>
    <n v="0.99026517383618151"/>
    <n v="85036.5"/>
    <x v="5"/>
    <s v="nonfiction"/>
    <x v="626"/>
    <d v="2013-12-15T00:00:00"/>
  </r>
  <r>
    <n v="706"/>
    <s v="Moreno Ltd"/>
    <s v="Customer-focused multimedia methodology"/>
    <n v="108400"/>
    <n v="138586"/>
    <x v="1"/>
    <x v="475"/>
    <s v="AU"/>
    <s v="AUD"/>
    <n v="1546754400"/>
    <n v="1547445600"/>
    <x v="0"/>
    <b v="1"/>
    <s v="technology/web"/>
    <n v="1.278468634686347"/>
    <n v="69965.5"/>
    <x v="2"/>
    <s v="web"/>
    <x v="647"/>
    <d v="2019-01-14T00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x v="0"/>
    <b v="0"/>
    <s v="film &amp; video/drama"/>
    <n v="1.5861643835616439"/>
    <n v="5873.5"/>
    <x v="4"/>
    <s v="drama"/>
    <x v="159"/>
    <d v="2019-01-13T00:00:00"/>
  </r>
  <r>
    <n v="708"/>
    <s v="Ortega LLC"/>
    <s v="Secured bifurcated intranet"/>
    <n v="1700"/>
    <n v="12020"/>
    <x v="1"/>
    <x v="231"/>
    <s v="CH"/>
    <s v="CHF"/>
    <n v="1495429200"/>
    <n v="1496293200"/>
    <x v="0"/>
    <b v="0"/>
    <s v="theater/plays"/>
    <n v="7.0705882352941174"/>
    <n v="6078.5"/>
    <x v="3"/>
    <s v="plays"/>
    <x v="648"/>
    <d v="2017-06-01T00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x v="0"/>
    <b v="0"/>
    <s v="theater/plays"/>
    <n v="1.4238775510204082"/>
    <n v="7070"/>
    <x v="3"/>
    <s v="plays"/>
    <x v="267"/>
    <d v="2012-04-26T00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x v="0"/>
    <b v="1"/>
    <s v="theater/plays"/>
    <n v="1.4786046511627906"/>
    <n v="3241.5"/>
    <x v="3"/>
    <s v="plays"/>
    <x v="649"/>
    <d v="2018-07-21T00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x v="1"/>
    <b v="1"/>
    <s v="theater/plays"/>
    <n v="0.20322580645161289"/>
    <n v="637"/>
    <x v="3"/>
    <s v="plays"/>
    <x v="248"/>
    <d v="2016-01-26T00:00:00"/>
  </r>
  <r>
    <n v="712"/>
    <s v="Garza-Bryant"/>
    <s v="Programmable leadingedge contingency"/>
    <n v="800"/>
    <n v="14725"/>
    <x v="1"/>
    <x v="381"/>
    <s v="US"/>
    <s v="USD"/>
    <n v="1467954000"/>
    <n v="1471496400"/>
    <x v="0"/>
    <b v="0"/>
    <s v="theater/plays"/>
    <n v="18.40625"/>
    <n v="7463.5"/>
    <x v="3"/>
    <s v="plays"/>
    <x v="571"/>
    <d v="2016-08-18T00:00:00"/>
  </r>
  <r>
    <n v="713"/>
    <s v="Mays LLC"/>
    <s v="Multi-layered global groupware"/>
    <n v="6900"/>
    <n v="11174"/>
    <x v="1"/>
    <x v="459"/>
    <s v="US"/>
    <s v="USD"/>
    <n v="1471842000"/>
    <n v="1472878800"/>
    <x v="0"/>
    <b v="0"/>
    <s v="publishing/radio &amp; podcasts"/>
    <n v="1.6194202898550725"/>
    <n v="5638.5"/>
    <x v="5"/>
    <s v="radio &amp; podcasts"/>
    <x v="650"/>
    <d v="2016-09-03T00:00:00"/>
  </r>
  <r>
    <n v="714"/>
    <s v="Evans-Jones"/>
    <s v="Switchable methodical superstructure"/>
    <n v="38500"/>
    <n v="182036"/>
    <x v="1"/>
    <x v="477"/>
    <s v="US"/>
    <s v="USD"/>
    <n v="1408424400"/>
    <n v="1408510800"/>
    <x v="0"/>
    <b v="0"/>
    <s v="music/rock"/>
    <n v="4.7282077922077921"/>
    <n v="91910.5"/>
    <x v="1"/>
    <s v="rock"/>
    <x v="1"/>
    <d v="2014-08-20T00:00:00"/>
  </r>
  <r>
    <n v="715"/>
    <s v="Fischer, Torres and Walker"/>
    <s v="Expanded even-keeled portal"/>
    <n v="118000"/>
    <n v="28870"/>
    <x v="0"/>
    <x v="478"/>
    <s v="US"/>
    <s v="USD"/>
    <n v="1281157200"/>
    <n v="1281589200"/>
    <x v="0"/>
    <b v="0"/>
    <s v="games/mobile games"/>
    <n v="0.24466101694915254"/>
    <n v="14763"/>
    <x v="6"/>
    <s v="mobile games"/>
    <x v="651"/>
    <d v="2010-08-12T00:00:00"/>
  </r>
  <r>
    <n v="716"/>
    <s v="Tapia, Kramer and Hicks"/>
    <s v="Advanced modular moderator"/>
    <n v="2000"/>
    <n v="10353"/>
    <x v="1"/>
    <x v="144"/>
    <s v="US"/>
    <s v="USD"/>
    <n v="1373432400"/>
    <n v="1375851600"/>
    <x v="0"/>
    <b v="1"/>
    <s v="theater/plays"/>
    <n v="5.1764999999999999"/>
    <n v="5255"/>
    <x v="3"/>
    <s v="plays"/>
    <x v="652"/>
    <d v="2013-08-07T00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x v="0"/>
    <b v="0"/>
    <s v="film &amp; video/documentary"/>
    <n v="2.4764285714285714"/>
    <n v="7211.5"/>
    <x v="4"/>
    <s v="documentary"/>
    <x v="653"/>
    <d v="2011-09-12T00:00:00"/>
  </r>
  <r>
    <n v="718"/>
    <s v="Reyes PLC"/>
    <s v="Expanded optimal pricing structure"/>
    <n v="8300"/>
    <n v="8317"/>
    <x v="1"/>
    <x v="480"/>
    <s v="US"/>
    <s v="USD"/>
    <n v="1371445200"/>
    <n v="1373691600"/>
    <x v="0"/>
    <b v="0"/>
    <s v="technology/wearables"/>
    <n v="1.0020481927710843"/>
    <n v="4307"/>
    <x v="2"/>
    <s v="wearables"/>
    <x v="654"/>
    <d v="2013-07-13T00:00:00"/>
  </r>
  <r>
    <n v="719"/>
    <s v="Pace, Simpson and Watkins"/>
    <s v="Down-sized uniform ability"/>
    <n v="6900"/>
    <n v="10557"/>
    <x v="1"/>
    <x v="300"/>
    <s v="US"/>
    <s v="USD"/>
    <n v="1338267600"/>
    <n v="1339218000"/>
    <x v="0"/>
    <b v="0"/>
    <s v="publishing/fiction"/>
    <n v="1.53"/>
    <n v="5340"/>
    <x v="5"/>
    <s v="fiction"/>
    <x v="655"/>
    <d v="2012-06-09T00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x v="0"/>
    <b v="1"/>
    <s v="theater/plays"/>
    <n v="0.37091954022988505"/>
    <n v="1632.5"/>
    <x v="3"/>
    <s v="plays"/>
    <x v="656"/>
    <d v="2018-03-07T00:00:00"/>
  </r>
  <r>
    <n v="721"/>
    <s v="Dominguez-Owens"/>
    <s v="Open-architected systematic intranet"/>
    <n v="123600"/>
    <n v="5429"/>
    <x v="3"/>
    <x v="101"/>
    <s v="US"/>
    <s v="USD"/>
    <n v="1522818000"/>
    <n v="1523336400"/>
    <x v="0"/>
    <b v="0"/>
    <s v="music/rock"/>
    <n v="4.3923948220064728E-2"/>
    <n v="2744.5"/>
    <x v="1"/>
    <s v="rock"/>
    <x v="657"/>
    <d v="2018-04-10T00:00:00"/>
  </r>
  <r>
    <n v="722"/>
    <s v="Thomas-Simmons"/>
    <s v="Proactive 24hour frame"/>
    <n v="48500"/>
    <n v="75906"/>
    <x v="1"/>
    <x v="481"/>
    <s v="US"/>
    <s v="USD"/>
    <n v="1509948000"/>
    <n v="1512280800"/>
    <x v="0"/>
    <b v="0"/>
    <s v="film &amp; video/documentary"/>
    <n v="1.5650721649484536"/>
    <n v="39471"/>
    <x v="4"/>
    <s v="documentary"/>
    <x v="265"/>
    <d v="2017-12-03T00:00:00"/>
  </r>
  <r>
    <n v="723"/>
    <s v="Beck-Knight"/>
    <s v="Exclusive fresh-thinking model"/>
    <n v="4900"/>
    <n v="13250"/>
    <x v="1"/>
    <x v="358"/>
    <s v="AU"/>
    <s v="AUD"/>
    <n v="1456898400"/>
    <n v="1458709200"/>
    <x v="0"/>
    <b v="0"/>
    <s v="theater/plays"/>
    <n v="2.704081632653061"/>
    <n v="6697"/>
    <x v="3"/>
    <s v="plays"/>
    <x v="658"/>
    <d v="2016-03-23T00:00:00"/>
  </r>
  <r>
    <n v="724"/>
    <s v="Mccoy Ltd"/>
    <s v="Business-focused encompassing intranet"/>
    <n v="8400"/>
    <n v="11261"/>
    <x v="1"/>
    <x v="246"/>
    <s v="GB"/>
    <s v="GBP"/>
    <n v="1413954000"/>
    <n v="1414126800"/>
    <x v="0"/>
    <b v="1"/>
    <s v="theater/plays"/>
    <n v="1.3405952380952382"/>
    <n v="5691"/>
    <x v="3"/>
    <s v="plays"/>
    <x v="659"/>
    <d v="2014-10-24T00:00:00"/>
  </r>
  <r>
    <n v="725"/>
    <s v="Dawson-Tyler"/>
    <s v="Optional 6thgeneration access"/>
    <n v="193200"/>
    <n v="97369"/>
    <x v="0"/>
    <x v="482"/>
    <s v="US"/>
    <s v="USD"/>
    <n v="1416031200"/>
    <n v="1416204000"/>
    <x v="0"/>
    <b v="0"/>
    <s v="games/mobile games"/>
    <n v="0.50398033126293995"/>
    <n v="49482.5"/>
    <x v="6"/>
    <s v="mobile games"/>
    <x v="660"/>
    <d v="2014-11-17T00:00:00"/>
  </r>
  <r>
    <n v="726"/>
    <s v="Johns-Thomas"/>
    <s v="Realigned web-enabled functionalities"/>
    <n v="54300"/>
    <n v="48227"/>
    <x v="3"/>
    <x v="168"/>
    <s v="US"/>
    <s v="USD"/>
    <n v="1287982800"/>
    <n v="1288501200"/>
    <x v="0"/>
    <b v="1"/>
    <s v="theater/plays"/>
    <n v="0.88815837937384901"/>
    <n v="24375.5"/>
    <x v="3"/>
    <s v="plays"/>
    <x v="661"/>
    <d v="2010-10-31T00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x v="0"/>
    <b v="0"/>
    <s v="technology/web"/>
    <n v="1.65"/>
    <n v="7433"/>
    <x v="2"/>
    <s v="web"/>
    <x v="4"/>
    <d v="2019-03-19T00:00:00"/>
  </r>
  <r>
    <n v="728"/>
    <s v="Stewart Inc"/>
    <s v="Versatile mission-critical knowledgebase"/>
    <n v="4200"/>
    <n v="735"/>
    <x v="0"/>
    <x v="234"/>
    <s v="US"/>
    <s v="USD"/>
    <n v="1464152400"/>
    <n v="1465102800"/>
    <x v="0"/>
    <b v="0"/>
    <s v="theater/plays"/>
    <n v="0.17499999999999999"/>
    <n v="372.5"/>
    <x v="3"/>
    <s v="plays"/>
    <x v="662"/>
    <d v="2016-06-05T00:00:00"/>
  </r>
  <r>
    <n v="729"/>
    <s v="Moore Group"/>
    <s v="Multi-lateral object-oriented open system"/>
    <n v="5600"/>
    <n v="10397"/>
    <x v="1"/>
    <x v="393"/>
    <s v="US"/>
    <s v="USD"/>
    <n v="1359957600"/>
    <n v="1360130400"/>
    <x v="0"/>
    <b v="0"/>
    <s v="film &amp; video/drama"/>
    <n v="1.8566071428571429"/>
    <n v="5259.5"/>
    <x v="4"/>
    <s v="drama"/>
    <x v="663"/>
    <d v="2013-02-06T00:00:00"/>
  </r>
  <r>
    <n v="730"/>
    <s v="Carson PLC"/>
    <s v="Visionary system-worthy attitude"/>
    <n v="28800"/>
    <n v="118847"/>
    <x v="1"/>
    <x v="130"/>
    <s v="CA"/>
    <s v="CAD"/>
    <n v="1432357200"/>
    <n v="1432875600"/>
    <x v="0"/>
    <b v="0"/>
    <s v="technology/wearables"/>
    <n v="4.1266319444444441"/>
    <n v="59959"/>
    <x v="2"/>
    <s v="wearables"/>
    <x v="664"/>
    <d v="2015-05-29T00:00:00"/>
  </r>
  <r>
    <n v="731"/>
    <s v="Cruz, Hall and Mason"/>
    <s v="Synergized content-based hierarchy"/>
    <n v="8000"/>
    <n v="7220"/>
    <x v="3"/>
    <x v="319"/>
    <s v="US"/>
    <s v="USD"/>
    <n v="1500786000"/>
    <n v="1500872400"/>
    <x v="0"/>
    <b v="0"/>
    <s v="technology/web"/>
    <n v="0.90249999999999997"/>
    <n v="3719.5"/>
    <x v="2"/>
    <s v="web"/>
    <x v="665"/>
    <d v="2017-07-24T00:00:00"/>
  </r>
  <r>
    <n v="732"/>
    <s v="Glass, Baker and Jones"/>
    <s v="Business-focused 24hour access"/>
    <n v="117000"/>
    <n v="107622"/>
    <x v="0"/>
    <x v="484"/>
    <s v="US"/>
    <s v="USD"/>
    <n v="1490158800"/>
    <n v="1492146000"/>
    <x v="0"/>
    <b v="1"/>
    <s v="music/rock"/>
    <n v="0.91984615384615387"/>
    <n v="54371.5"/>
    <x v="1"/>
    <s v="rock"/>
    <x v="666"/>
    <d v="2017-04-14T00:00:00"/>
  </r>
  <r>
    <n v="733"/>
    <s v="Marquez-Kerr"/>
    <s v="Automated hybrid orchestration"/>
    <n v="15800"/>
    <n v="83267"/>
    <x v="1"/>
    <x v="485"/>
    <s v="US"/>
    <s v="USD"/>
    <n v="1406178000"/>
    <n v="1407301200"/>
    <x v="0"/>
    <b v="0"/>
    <s v="music/metal"/>
    <n v="5.2700632911392402"/>
    <n v="42123.5"/>
    <x v="1"/>
    <s v="metal"/>
    <x v="43"/>
    <d v="2014-08-06T00:00:00"/>
  </r>
  <r>
    <n v="734"/>
    <s v="Stone PLC"/>
    <s v="Exclusive 5thgeneration leverage"/>
    <n v="4200"/>
    <n v="13404"/>
    <x v="1"/>
    <x v="486"/>
    <s v="US"/>
    <s v="USD"/>
    <n v="1485583200"/>
    <n v="1486620000"/>
    <x v="0"/>
    <b v="1"/>
    <s v="theater/plays"/>
    <n v="3.1914285714285713"/>
    <n v="6970"/>
    <x v="3"/>
    <s v="plays"/>
    <x v="667"/>
    <d v="2017-02-09T00:00:00"/>
  </r>
  <r>
    <n v="735"/>
    <s v="Caldwell PLC"/>
    <s v="Grass-roots zero administration alliance"/>
    <n v="37100"/>
    <n v="131404"/>
    <x v="1"/>
    <x v="487"/>
    <s v="US"/>
    <s v="USD"/>
    <n v="1459314000"/>
    <n v="1459918800"/>
    <x v="0"/>
    <b v="0"/>
    <s v="photography/photography books"/>
    <n v="3.5418867924528303"/>
    <n v="66697.5"/>
    <x v="7"/>
    <s v="photography books"/>
    <x v="668"/>
    <d v="2016-04-06T00:00:00"/>
  </r>
  <r>
    <n v="736"/>
    <s v="Silva-Hawkins"/>
    <s v="Proactive heuristic orchestration"/>
    <n v="7700"/>
    <n v="2533"/>
    <x v="3"/>
    <x v="226"/>
    <s v="US"/>
    <s v="USD"/>
    <n v="1424412000"/>
    <n v="1424757600"/>
    <x v="0"/>
    <b v="0"/>
    <s v="publishing/nonfiction"/>
    <n v="0.32896103896103895"/>
    <n v="1281"/>
    <x v="5"/>
    <s v="nonfiction"/>
    <x v="669"/>
    <d v="2015-02-24T00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x v="0"/>
    <b v="0"/>
    <s v="music/indie rock"/>
    <n v="1.358918918918919"/>
    <n v="2604"/>
    <x v="1"/>
    <s v="indie rock"/>
    <x v="670"/>
    <d v="2016-11-23T00:00:00"/>
  </r>
  <r>
    <n v="738"/>
    <s v="Garcia Group"/>
    <s v="Extended zero administration software"/>
    <n v="74700"/>
    <n v="1557"/>
    <x v="0"/>
    <x v="27"/>
    <s v="US"/>
    <s v="USD"/>
    <n v="1416117600"/>
    <n v="1418018400"/>
    <x v="0"/>
    <b v="1"/>
    <s v="theater/plays"/>
    <n v="2.0843373493975904E-2"/>
    <n v="786"/>
    <x v="3"/>
    <s v="plays"/>
    <x v="671"/>
    <d v="2014-12-08T00:00:00"/>
  </r>
  <r>
    <n v="739"/>
    <s v="Meyer-Avila"/>
    <s v="Multi-tiered discrete support"/>
    <n v="10000"/>
    <n v="6100"/>
    <x v="0"/>
    <x v="271"/>
    <s v="US"/>
    <s v="USD"/>
    <n v="1340946000"/>
    <n v="1341032400"/>
    <x v="0"/>
    <b v="0"/>
    <s v="music/indie rock"/>
    <n v="0.61"/>
    <n v="3145.5"/>
    <x v="1"/>
    <s v="indie rock"/>
    <x v="672"/>
    <d v="2012-06-30T00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x v="0"/>
    <b v="0"/>
    <s v="theater/plays"/>
    <n v="0.30037735849056602"/>
    <n v="804"/>
    <x v="3"/>
    <s v="plays"/>
    <x v="673"/>
    <d v="2017-02-06T00:00:00"/>
  </r>
  <r>
    <n v="741"/>
    <s v="Garcia Ltd"/>
    <s v="Balanced mobile alliance"/>
    <n v="1200"/>
    <n v="14150"/>
    <x v="1"/>
    <x v="406"/>
    <s v="US"/>
    <s v="USD"/>
    <n v="1274590800"/>
    <n v="1274677200"/>
    <x v="0"/>
    <b v="0"/>
    <s v="theater/plays"/>
    <n v="11.791666666666666"/>
    <n v="7140"/>
    <x v="3"/>
    <s v="plays"/>
    <x v="674"/>
    <d v="2010-05-24T00:00:00"/>
  </r>
  <r>
    <n v="742"/>
    <s v="West-Stevens"/>
    <s v="Reactive solution-oriented groupware"/>
    <n v="1200"/>
    <n v="13513"/>
    <x v="1"/>
    <x v="393"/>
    <s v="US"/>
    <s v="USD"/>
    <n v="1263880800"/>
    <n v="1267509600"/>
    <x v="0"/>
    <b v="0"/>
    <s v="music/electric music"/>
    <n v="11.260833333333334"/>
    <n v="6817.5"/>
    <x v="1"/>
    <s v="electric music"/>
    <x v="675"/>
    <d v="2010-03-02T00:00:00"/>
  </r>
  <r>
    <n v="743"/>
    <s v="Clark-Conrad"/>
    <s v="Exclusive bandwidth-monitored orchestration"/>
    <n v="3900"/>
    <n v="504"/>
    <x v="0"/>
    <x v="68"/>
    <s v="US"/>
    <s v="USD"/>
    <n v="1445403600"/>
    <n v="1445922000"/>
    <x v="0"/>
    <b v="1"/>
    <s v="theater/plays"/>
    <n v="0.12923076923076923"/>
    <n v="260.5"/>
    <x v="3"/>
    <s v="plays"/>
    <x v="676"/>
    <d v="2015-10-27T00:00:00"/>
  </r>
  <r>
    <n v="744"/>
    <s v="Fitzgerald Group"/>
    <s v="Intuitive exuding initiative"/>
    <n v="2000"/>
    <n v="14240"/>
    <x v="1"/>
    <x v="382"/>
    <s v="US"/>
    <s v="USD"/>
    <n v="1533877200"/>
    <n v="1534050000"/>
    <x v="0"/>
    <b v="1"/>
    <s v="theater/plays"/>
    <n v="7.12"/>
    <n v="7190"/>
    <x v="3"/>
    <s v="plays"/>
    <x v="342"/>
    <d v="2018-08-12T00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x v="0"/>
    <b v="0"/>
    <s v="technology/wearables"/>
    <n v="0.30304347826086958"/>
    <n v="1062.5"/>
    <x v="2"/>
    <s v="wearables"/>
    <x v="677"/>
    <d v="2010-06-26T00:00:00"/>
  </r>
  <r>
    <n v="746"/>
    <s v="Edwards LLC"/>
    <s v="Automated system-worthy structure"/>
    <n v="55800"/>
    <n v="118580"/>
    <x v="1"/>
    <x v="488"/>
    <s v="US"/>
    <s v="USD"/>
    <n v="1318136400"/>
    <n v="1318568400"/>
    <x v="0"/>
    <b v="0"/>
    <s v="technology/web"/>
    <n v="2.1250896057347672"/>
    <n v="60984"/>
    <x v="2"/>
    <s v="web"/>
    <x v="678"/>
    <d v="2011-10-14T00:00:00"/>
  </r>
  <r>
    <n v="747"/>
    <s v="Greer and Sons"/>
    <s v="Secured clear-thinking intranet"/>
    <n v="4900"/>
    <n v="11214"/>
    <x v="1"/>
    <x v="489"/>
    <s v="US"/>
    <s v="USD"/>
    <n v="1283403600"/>
    <n v="1284354000"/>
    <x v="0"/>
    <b v="0"/>
    <s v="theater/plays"/>
    <n v="2.2885714285714287"/>
    <n v="5747"/>
    <x v="3"/>
    <s v="plays"/>
    <x v="679"/>
    <d v="2010-09-13T00:00:00"/>
  </r>
  <r>
    <n v="748"/>
    <s v="Martinez PLC"/>
    <s v="Cloned actuating architecture"/>
    <n v="194900"/>
    <n v="68137"/>
    <x v="3"/>
    <x v="490"/>
    <s v="US"/>
    <s v="USD"/>
    <n v="1267423200"/>
    <n v="1269579600"/>
    <x v="0"/>
    <b v="1"/>
    <s v="film &amp; video/animation"/>
    <n v="0.34959979476654696"/>
    <n v="34375.5"/>
    <x v="4"/>
    <s v="animation"/>
    <x v="680"/>
    <d v="2010-03-26T00:00:00"/>
  </r>
  <r>
    <n v="749"/>
    <s v="Hunter-Logan"/>
    <s v="Down-sized needs-based task-force"/>
    <n v="8600"/>
    <n v="13527"/>
    <x v="1"/>
    <x v="491"/>
    <s v="IT"/>
    <s v="EUR"/>
    <n v="1412744400"/>
    <n v="1413781200"/>
    <x v="0"/>
    <b v="1"/>
    <s v="technology/wearables"/>
    <n v="1.5729069767441861"/>
    <n v="6946.5"/>
    <x v="2"/>
    <s v="wearables"/>
    <x v="681"/>
    <d v="2014-10-20T00:00:00"/>
  </r>
  <r>
    <n v="750"/>
    <s v="Ramos and Sons"/>
    <s v="Extended responsive Internet solution"/>
    <n v="100"/>
    <n v="1"/>
    <x v="0"/>
    <x v="49"/>
    <s v="GB"/>
    <s v="GBP"/>
    <n v="1277960400"/>
    <n v="1280120400"/>
    <x v="0"/>
    <b v="0"/>
    <s v="music/electric music"/>
    <n v="0.01"/>
    <n v="1"/>
    <x v="1"/>
    <s v="electric music"/>
    <x v="682"/>
    <d v="2010-07-26T00:00:00"/>
  </r>
  <r>
    <n v="751"/>
    <s v="Lane-Barber"/>
    <s v="Universal value-added moderator"/>
    <n v="3600"/>
    <n v="8363"/>
    <x v="1"/>
    <x v="492"/>
    <s v="US"/>
    <s v="USD"/>
    <n v="1458190800"/>
    <n v="1459486800"/>
    <x v="1"/>
    <b v="1"/>
    <s v="publishing/nonfiction"/>
    <n v="2.3230555555555554"/>
    <n v="4316.5"/>
    <x v="5"/>
    <s v="nonfiction"/>
    <x v="683"/>
    <d v="2016-04-01T00:00:00"/>
  </r>
  <r>
    <n v="752"/>
    <s v="Lowery Group"/>
    <s v="Sharable motivating emulation"/>
    <n v="5800"/>
    <n v="5362"/>
    <x v="3"/>
    <x v="493"/>
    <s v="US"/>
    <s v="USD"/>
    <n v="1280984400"/>
    <n v="1282539600"/>
    <x v="0"/>
    <b v="1"/>
    <s v="theater/plays"/>
    <n v="0.92448275862068963"/>
    <n v="2738"/>
    <x v="3"/>
    <s v="plays"/>
    <x v="684"/>
    <d v="2010-08-23T00:00:00"/>
  </r>
  <r>
    <n v="753"/>
    <s v="Guerrero-Griffin"/>
    <s v="Networked web-enabled product"/>
    <n v="4700"/>
    <n v="12065"/>
    <x v="1"/>
    <x v="231"/>
    <s v="US"/>
    <s v="USD"/>
    <n v="1274590800"/>
    <n v="1275886800"/>
    <x v="0"/>
    <b v="0"/>
    <s v="photography/photography books"/>
    <n v="2.5670212765957445"/>
    <n v="6101"/>
    <x v="7"/>
    <s v="photography books"/>
    <x v="674"/>
    <d v="2010-06-07T00:00:00"/>
  </r>
  <r>
    <n v="754"/>
    <s v="Perez, Reed and Lee"/>
    <s v="Advanced dedicated encoding"/>
    <n v="70400"/>
    <n v="118603"/>
    <x v="1"/>
    <x v="494"/>
    <s v="US"/>
    <s v="USD"/>
    <n v="1351400400"/>
    <n v="1355983200"/>
    <x v="0"/>
    <b v="0"/>
    <s v="theater/plays"/>
    <n v="1.6847017045454546"/>
    <n v="60904"/>
    <x v="3"/>
    <s v="plays"/>
    <x v="685"/>
    <d v="2012-12-20T00:00:00"/>
  </r>
  <r>
    <n v="755"/>
    <s v="Chen, Pollard and Clarke"/>
    <s v="Stand-alone multi-state project"/>
    <n v="4500"/>
    <n v="7496"/>
    <x v="1"/>
    <x v="495"/>
    <s v="DK"/>
    <s v="DKK"/>
    <n v="1514354400"/>
    <n v="1515391200"/>
    <x v="0"/>
    <b v="1"/>
    <s v="theater/plays"/>
    <n v="1.6657777777777778"/>
    <n v="3892"/>
    <x v="3"/>
    <s v="plays"/>
    <x v="605"/>
    <d v="2018-01-08T00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x v="0"/>
    <b v="0"/>
    <s v="theater/plays"/>
    <n v="7.7207692307692311"/>
    <n v="5092.5"/>
    <x v="3"/>
    <s v="plays"/>
    <x v="686"/>
    <d v="2015-01-26T00:00:00"/>
  </r>
  <r>
    <n v="757"/>
    <s v="Callahan-Gilbert"/>
    <s v="Profit-focused motivating function"/>
    <n v="1400"/>
    <n v="5696"/>
    <x v="1"/>
    <x v="493"/>
    <s v="US"/>
    <s v="USD"/>
    <n v="1305176400"/>
    <n v="1305522000"/>
    <x v="0"/>
    <b v="0"/>
    <s v="film &amp; video/drama"/>
    <n v="4.0685714285714285"/>
    <n v="2905"/>
    <x v="4"/>
    <s v="drama"/>
    <x v="687"/>
    <d v="2011-05-16T00:00:00"/>
  </r>
  <r>
    <n v="758"/>
    <s v="Logan-Miranda"/>
    <s v="Proactive systemic firmware"/>
    <n v="29600"/>
    <n v="167005"/>
    <x v="1"/>
    <x v="497"/>
    <s v="CA"/>
    <s v="CAD"/>
    <n v="1414126800"/>
    <n v="1414904400"/>
    <x v="0"/>
    <b v="0"/>
    <s v="music/rock"/>
    <n v="5.6420608108108112"/>
    <n v="84261.5"/>
    <x v="1"/>
    <s v="rock"/>
    <x v="688"/>
    <d v="2014-11-02T00:00:00"/>
  </r>
  <r>
    <n v="759"/>
    <s v="Rodriguez PLC"/>
    <s v="Grass-roots upward-trending installation"/>
    <n v="167500"/>
    <n v="114615"/>
    <x v="0"/>
    <x v="498"/>
    <s v="US"/>
    <s v="USD"/>
    <n v="1517810400"/>
    <n v="1520402400"/>
    <x v="0"/>
    <b v="0"/>
    <s v="music/electric music"/>
    <n v="0.6842686567164179"/>
    <n v="57944.5"/>
    <x v="1"/>
    <s v="electric music"/>
    <x v="689"/>
    <d v="2018-03-07T00:00:00"/>
  </r>
  <r>
    <n v="760"/>
    <s v="Smith-Kennedy"/>
    <s v="Virtual heuristic hub"/>
    <n v="48300"/>
    <n v="16592"/>
    <x v="0"/>
    <x v="155"/>
    <s v="IT"/>
    <s v="EUR"/>
    <n v="1564635600"/>
    <n v="1567141200"/>
    <x v="0"/>
    <b v="1"/>
    <s v="games/video games"/>
    <n v="0.34351966873706002"/>
    <n v="8401"/>
    <x v="6"/>
    <s v="video games"/>
    <x v="690"/>
    <d v="2019-08-30T00:00:00"/>
  </r>
  <r>
    <n v="761"/>
    <s v="Mitchell-Lee"/>
    <s v="Customizable leadingedge model"/>
    <n v="2200"/>
    <n v="14420"/>
    <x v="1"/>
    <x v="499"/>
    <s v="US"/>
    <s v="USD"/>
    <n v="1500699600"/>
    <n v="1501131600"/>
    <x v="0"/>
    <b v="0"/>
    <s v="music/rock"/>
    <n v="6.5545454545454547"/>
    <n v="7293"/>
    <x v="1"/>
    <s v="rock"/>
    <x v="691"/>
    <d v="2017-07-27T00:00:00"/>
  </r>
  <r>
    <n v="762"/>
    <s v="Davis Ltd"/>
    <s v="Upgradable uniform service-desk"/>
    <n v="3500"/>
    <n v="6204"/>
    <x v="1"/>
    <x v="16"/>
    <s v="AU"/>
    <s v="AUD"/>
    <n v="1354082400"/>
    <n v="1355032800"/>
    <x v="0"/>
    <b v="0"/>
    <s v="music/jazz"/>
    <n v="1.7725714285714285"/>
    <n v="3152"/>
    <x v="1"/>
    <s v="jazz"/>
    <x v="692"/>
    <d v="2012-12-09T00:00:00"/>
  </r>
  <r>
    <n v="763"/>
    <s v="Rowland PLC"/>
    <s v="Inverse client-driven product"/>
    <n v="5600"/>
    <n v="6338"/>
    <x v="1"/>
    <x v="500"/>
    <s v="US"/>
    <s v="USD"/>
    <n v="1336453200"/>
    <n v="1339477200"/>
    <x v="0"/>
    <b v="1"/>
    <s v="theater/plays"/>
    <n v="1.1317857142857144"/>
    <n v="3286.5"/>
    <x v="3"/>
    <s v="plays"/>
    <x v="693"/>
    <d v="2012-06-12T00:00:00"/>
  </r>
  <r>
    <n v="764"/>
    <s v="Shaffer-Mason"/>
    <s v="Managed bandwidth-monitored system engine"/>
    <n v="1100"/>
    <n v="8010"/>
    <x v="1"/>
    <x v="496"/>
    <s v="US"/>
    <s v="USD"/>
    <n v="1305262800"/>
    <n v="1305954000"/>
    <x v="0"/>
    <b v="0"/>
    <s v="music/rock"/>
    <n v="7.2818181818181822"/>
    <n v="4079"/>
    <x v="1"/>
    <s v="rock"/>
    <x v="694"/>
    <d v="2011-05-21T00:00:00"/>
  </r>
  <r>
    <n v="765"/>
    <s v="Matthews LLC"/>
    <s v="Advanced transitional help-desk"/>
    <n v="3900"/>
    <n v="8125"/>
    <x v="1"/>
    <x v="40"/>
    <s v="US"/>
    <s v="USD"/>
    <n v="1492232400"/>
    <n v="1494392400"/>
    <x v="1"/>
    <b v="1"/>
    <s v="music/indie rock"/>
    <n v="2.0833333333333335"/>
    <n v="4161.5"/>
    <x v="1"/>
    <s v="indie rock"/>
    <x v="695"/>
    <d v="2017-05-10T00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x v="0"/>
    <b v="0"/>
    <s v="film &amp; video/science fiction"/>
    <n v="0.31171232876712329"/>
    <n v="6950.5"/>
    <x v="4"/>
    <s v="science fiction"/>
    <x v="123"/>
    <d v="2018-09-20T00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x v="0"/>
    <b v="0"/>
    <s v="publishing/translations"/>
    <n v="0.56967078189300413"/>
    <n v="27942.5"/>
    <x v="5"/>
    <s v="translations"/>
    <x v="696"/>
    <d v="2015-11-20T00:00:00"/>
  </r>
  <r>
    <n v="768"/>
    <s v="Ramirez-Calderon"/>
    <s v="Fundamental zero tolerance alliance"/>
    <n v="4800"/>
    <n v="11088"/>
    <x v="1"/>
    <x v="503"/>
    <s v="US"/>
    <s v="USD"/>
    <n v="1386741600"/>
    <n v="1388037600"/>
    <x v="0"/>
    <b v="0"/>
    <s v="theater/plays"/>
    <n v="2.31"/>
    <n v="5619"/>
    <x v="3"/>
    <s v="plays"/>
    <x v="626"/>
    <d v="2013-12-26T00:00:00"/>
  </r>
  <r>
    <n v="769"/>
    <s v="Johnson-Morales"/>
    <s v="Devolved 24hour forecast"/>
    <n v="125600"/>
    <n v="109106"/>
    <x v="0"/>
    <x v="504"/>
    <s v="US"/>
    <s v="USD"/>
    <n v="1376542800"/>
    <n v="1378789200"/>
    <x v="0"/>
    <b v="0"/>
    <s v="games/video games"/>
    <n v="0.86867834394904464"/>
    <n v="56258"/>
    <x v="6"/>
    <s v="video games"/>
    <x v="697"/>
    <d v="2013-09-10T00:00:00"/>
  </r>
  <r>
    <n v="770"/>
    <s v="Mathis-Rodriguez"/>
    <s v="User-centric attitude-oriented intranet"/>
    <n v="4300"/>
    <n v="11642"/>
    <x v="1"/>
    <x v="505"/>
    <s v="IT"/>
    <s v="EUR"/>
    <n v="1397451600"/>
    <n v="1398056400"/>
    <x v="0"/>
    <b v="1"/>
    <s v="theater/plays"/>
    <n v="2.7074418604651163"/>
    <n v="5929"/>
    <x v="3"/>
    <s v="plays"/>
    <x v="698"/>
    <d v="2014-04-21T00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x v="0"/>
    <b v="0"/>
    <s v="theater/plays"/>
    <n v="0.49446428571428569"/>
    <n v="1397.5"/>
    <x v="3"/>
    <s v="plays"/>
    <x v="699"/>
    <d v="2019-02-22T00:00:00"/>
  </r>
  <r>
    <n v="772"/>
    <s v="Johnson-Pace"/>
    <s v="Persistent 3rdgeneration moratorium"/>
    <n v="149600"/>
    <n v="169586"/>
    <x v="1"/>
    <x v="506"/>
    <s v="US"/>
    <s v="USD"/>
    <n v="1549692000"/>
    <n v="1550037600"/>
    <x v="0"/>
    <b v="0"/>
    <s v="music/indie rock"/>
    <n v="1.1335962566844919"/>
    <n v="87362.5"/>
    <x v="1"/>
    <s v="indie rock"/>
    <x v="700"/>
    <d v="2019-02-13T00:00:00"/>
  </r>
  <r>
    <n v="773"/>
    <s v="Meza, Kirby and Patel"/>
    <s v="Cross-platform empowering project"/>
    <n v="53100"/>
    <n v="101185"/>
    <x v="1"/>
    <x v="507"/>
    <s v="US"/>
    <s v="USD"/>
    <n v="1492059600"/>
    <n v="1492923600"/>
    <x v="0"/>
    <b v="0"/>
    <s v="theater/plays"/>
    <n v="1.9055555555555554"/>
    <n v="51769"/>
    <x v="3"/>
    <s v="plays"/>
    <x v="701"/>
    <d v="2017-04-23T00:00:00"/>
  </r>
  <r>
    <n v="774"/>
    <s v="Gonzalez-Snow"/>
    <s v="Polarized user-facing interface"/>
    <n v="5000"/>
    <n v="6775"/>
    <x v="1"/>
    <x v="373"/>
    <s v="IT"/>
    <s v="EUR"/>
    <n v="1463979600"/>
    <n v="1467522000"/>
    <x v="0"/>
    <b v="0"/>
    <s v="technology/web"/>
    <n v="1.355"/>
    <n v="3426.5"/>
    <x v="2"/>
    <s v="web"/>
    <x v="702"/>
    <d v="2016-07-03T00:00:00"/>
  </r>
  <r>
    <n v="775"/>
    <s v="Murphy LLC"/>
    <s v="Customer-focused non-volatile framework"/>
    <n v="9400"/>
    <n v="968"/>
    <x v="0"/>
    <x v="234"/>
    <s v="US"/>
    <s v="USD"/>
    <n v="1415253600"/>
    <n v="1416117600"/>
    <x v="0"/>
    <b v="0"/>
    <s v="music/rock"/>
    <n v="0.10297872340425532"/>
    <n v="489"/>
    <x v="1"/>
    <s v="rock"/>
    <x v="703"/>
    <d v="2014-11-16T00:00:00"/>
  </r>
  <r>
    <n v="776"/>
    <s v="Taylor-Rowe"/>
    <s v="Synchronized multimedia frame"/>
    <n v="110800"/>
    <n v="72623"/>
    <x v="0"/>
    <x v="508"/>
    <s v="US"/>
    <s v="USD"/>
    <n v="1562216400"/>
    <n v="1563771600"/>
    <x v="0"/>
    <b v="0"/>
    <s v="theater/plays"/>
    <n v="0.65544223826714798"/>
    <n v="37412"/>
    <x v="3"/>
    <s v="plays"/>
    <x v="704"/>
    <d v="2019-07-22T00:00:00"/>
  </r>
  <r>
    <n v="777"/>
    <s v="Henderson Ltd"/>
    <s v="Open-architected stable algorithm"/>
    <n v="93800"/>
    <n v="45987"/>
    <x v="0"/>
    <x v="103"/>
    <s v="US"/>
    <s v="USD"/>
    <n v="1316754000"/>
    <n v="1319259600"/>
    <x v="0"/>
    <b v="0"/>
    <s v="theater/plays"/>
    <n v="0.49026652452025588"/>
    <n v="23331.5"/>
    <x v="3"/>
    <s v="plays"/>
    <x v="431"/>
    <d v="2011-10-22T00:00:00"/>
  </r>
  <r>
    <n v="778"/>
    <s v="Moss-Guzman"/>
    <s v="Cross-platform optimizing website"/>
    <n v="1300"/>
    <n v="10243"/>
    <x v="1"/>
    <x v="5"/>
    <s v="CH"/>
    <s v="CHF"/>
    <n v="1313211600"/>
    <n v="1313643600"/>
    <x v="0"/>
    <b v="0"/>
    <s v="film &amp; video/animation"/>
    <n v="7.8792307692307695"/>
    <n v="5208.5"/>
    <x v="4"/>
    <s v="animation"/>
    <x v="705"/>
    <d v="2011-08-18T00:00:00"/>
  </r>
  <r>
    <n v="779"/>
    <s v="Webb Group"/>
    <s v="Public-key actuating projection"/>
    <n v="108700"/>
    <n v="87293"/>
    <x v="0"/>
    <x v="509"/>
    <s v="US"/>
    <s v="USD"/>
    <n v="1439528400"/>
    <n v="1440306000"/>
    <x v="0"/>
    <b v="1"/>
    <s v="theater/plays"/>
    <n v="0.80306347746090156"/>
    <n v="44062"/>
    <x v="3"/>
    <s v="plays"/>
    <x v="706"/>
    <d v="2015-08-23T00:00:00"/>
  </r>
  <r>
    <n v="780"/>
    <s v="Brooks-Rodriguez"/>
    <s v="Implemented intangible instruction set"/>
    <n v="5100"/>
    <n v="5421"/>
    <x v="1"/>
    <x v="55"/>
    <s v="US"/>
    <s v="USD"/>
    <n v="1469163600"/>
    <n v="1470805200"/>
    <x v="0"/>
    <b v="1"/>
    <s v="film &amp; video/drama"/>
    <n v="1.0629411764705883"/>
    <n v="2792.5"/>
    <x v="4"/>
    <s v="drama"/>
    <x v="707"/>
    <d v="2016-08-10T00:00:00"/>
  </r>
  <r>
    <n v="781"/>
    <s v="Thomas Ltd"/>
    <s v="Cross-group interactive architecture"/>
    <n v="8700"/>
    <n v="4414"/>
    <x v="3"/>
    <x v="75"/>
    <s v="CH"/>
    <s v="CHF"/>
    <n v="1288501200"/>
    <n v="1292911200"/>
    <x v="0"/>
    <b v="0"/>
    <s v="theater/plays"/>
    <n v="0.50735632183908042"/>
    <n v="2235"/>
    <x v="3"/>
    <s v="plays"/>
    <x v="708"/>
    <d v="2010-12-21T00:00:00"/>
  </r>
  <r>
    <n v="782"/>
    <s v="Williams and Sons"/>
    <s v="Centralized asymmetric framework"/>
    <n v="5100"/>
    <n v="10981"/>
    <x v="1"/>
    <x v="510"/>
    <s v="US"/>
    <s v="USD"/>
    <n v="1298959200"/>
    <n v="1301374800"/>
    <x v="0"/>
    <b v="1"/>
    <s v="film &amp; video/animation"/>
    <n v="2.153137254901961"/>
    <n v="5571"/>
    <x v="4"/>
    <s v="animation"/>
    <x v="709"/>
    <d v="2011-03-29T00:00:00"/>
  </r>
  <r>
    <n v="783"/>
    <s v="Vega, Chan and Carney"/>
    <s v="Down-sized systematic utilization"/>
    <n v="7400"/>
    <n v="10451"/>
    <x v="1"/>
    <x v="188"/>
    <s v="US"/>
    <s v="USD"/>
    <n v="1387260000"/>
    <n v="1387864800"/>
    <x v="0"/>
    <b v="0"/>
    <s v="music/rock"/>
    <n v="1.4122972972972974"/>
    <n v="5294.5"/>
    <x v="1"/>
    <s v="rock"/>
    <x v="710"/>
    <d v="2013-12-24T00:00:00"/>
  </r>
  <r>
    <n v="784"/>
    <s v="Byrd Group"/>
    <s v="Profound fault-tolerant model"/>
    <n v="88900"/>
    <n v="102535"/>
    <x v="1"/>
    <x v="511"/>
    <s v="US"/>
    <s v="USD"/>
    <n v="1457244000"/>
    <n v="1458190800"/>
    <x v="0"/>
    <b v="0"/>
    <s v="technology/web"/>
    <n v="1.1533745781777278"/>
    <n v="52921.5"/>
    <x v="2"/>
    <s v="web"/>
    <x v="711"/>
    <d v="2016-03-17T00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x v="0"/>
    <b v="1"/>
    <s v="film &amp; video/animation"/>
    <n v="1.9311940298507462"/>
    <n v="6533"/>
    <x v="4"/>
    <s v="animation"/>
    <x v="157"/>
    <d v="2019-05-31T00:00:00"/>
  </r>
  <r>
    <n v="786"/>
    <s v="Smith-Brown"/>
    <s v="Object-based content-based ability"/>
    <n v="1500"/>
    <n v="10946"/>
    <x v="1"/>
    <x v="512"/>
    <s v="IT"/>
    <s v="EUR"/>
    <n v="1522126800"/>
    <n v="1522731600"/>
    <x v="0"/>
    <b v="1"/>
    <s v="music/jazz"/>
    <n v="7.2973333333333334"/>
    <n v="5576.5"/>
    <x v="1"/>
    <s v="jazz"/>
    <x v="630"/>
    <d v="2018-04-03T00:00:00"/>
  </r>
  <r>
    <n v="787"/>
    <s v="Vance-Glover"/>
    <s v="Progressive coherent secured line"/>
    <n v="61200"/>
    <n v="60994"/>
    <x v="0"/>
    <x v="513"/>
    <s v="CA"/>
    <s v="CAD"/>
    <n v="1305954000"/>
    <n v="1306731600"/>
    <x v="0"/>
    <b v="0"/>
    <s v="music/rock"/>
    <n v="0.99663398692810456"/>
    <n v="30926.5"/>
    <x v="1"/>
    <s v="rock"/>
    <x v="712"/>
    <d v="2011-05-30T00:00:00"/>
  </r>
  <r>
    <n v="788"/>
    <s v="Joyce PLC"/>
    <s v="Synchronized directional capability"/>
    <n v="3600"/>
    <n v="3174"/>
    <x v="2"/>
    <x v="249"/>
    <s v="US"/>
    <s v="USD"/>
    <n v="1350709200"/>
    <n v="1352527200"/>
    <x v="0"/>
    <b v="0"/>
    <s v="film &amp; video/animation"/>
    <n v="0.88166666666666671"/>
    <n v="1602.5"/>
    <x v="4"/>
    <s v="animation"/>
    <x v="93"/>
    <d v="2012-11-10T00:00:00"/>
  </r>
  <r>
    <n v="789"/>
    <s v="Kennedy-Miller"/>
    <s v="Cross-platform composite migration"/>
    <n v="9000"/>
    <n v="3351"/>
    <x v="0"/>
    <x v="430"/>
    <s v="US"/>
    <s v="USD"/>
    <n v="1401166800"/>
    <n v="1404363600"/>
    <x v="0"/>
    <b v="0"/>
    <s v="theater/plays"/>
    <n v="0.37233333333333335"/>
    <n v="1698"/>
    <x v="3"/>
    <s v="plays"/>
    <x v="713"/>
    <d v="2014-07-03T00:00:00"/>
  </r>
  <r>
    <n v="790"/>
    <s v="White-Obrien"/>
    <s v="Operative local pricing structure"/>
    <n v="185900"/>
    <n v="56774"/>
    <x v="3"/>
    <x v="260"/>
    <s v="US"/>
    <s v="USD"/>
    <n v="1266127200"/>
    <n v="1266645600"/>
    <x v="0"/>
    <b v="0"/>
    <s v="theater/plays"/>
    <n v="0.30540075309306081"/>
    <n v="28943.5"/>
    <x v="3"/>
    <s v="plays"/>
    <x v="714"/>
    <d v="2010-02-20T00:00:00"/>
  </r>
  <r>
    <n v="791"/>
    <s v="Stafford, Hess and Raymond"/>
    <s v="Optional web-enabled extranet"/>
    <n v="2100"/>
    <n v="540"/>
    <x v="0"/>
    <x v="514"/>
    <s v="US"/>
    <s v="USD"/>
    <n v="1481436000"/>
    <n v="1482818400"/>
    <x v="0"/>
    <b v="0"/>
    <s v="food/food trucks"/>
    <n v="0.25714285714285712"/>
    <n v="273"/>
    <x v="0"/>
    <s v="food trucks"/>
    <x v="715"/>
    <d v="2016-12-27T00:00:00"/>
  </r>
  <r>
    <n v="792"/>
    <s v="Jordan, Schneider and Hall"/>
    <s v="Reduced 6thgeneration intranet"/>
    <n v="2000"/>
    <n v="680"/>
    <x v="0"/>
    <x v="243"/>
    <s v="US"/>
    <s v="USD"/>
    <n v="1372222800"/>
    <n v="1374642000"/>
    <x v="0"/>
    <b v="1"/>
    <s v="theater/plays"/>
    <n v="0.34"/>
    <n v="343.5"/>
    <x v="3"/>
    <s v="plays"/>
    <x v="716"/>
    <d v="2013-07-24T00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x v="0"/>
    <b v="0"/>
    <s v="publishing/nonfiction"/>
    <n v="11.859090909090909"/>
    <n v="6613"/>
    <x v="5"/>
    <s v="nonfiction"/>
    <x v="448"/>
    <d v="2013-06-29T00:00:00"/>
  </r>
  <r>
    <n v="794"/>
    <s v="Welch Inc"/>
    <s v="Optional optimal website"/>
    <n v="6600"/>
    <n v="8276"/>
    <x v="1"/>
    <x v="460"/>
    <s v="US"/>
    <s v="USD"/>
    <n v="1513922400"/>
    <n v="1514959200"/>
    <x v="0"/>
    <b v="0"/>
    <s v="music/rock"/>
    <n v="1.2539393939393939"/>
    <n v="4193"/>
    <x v="1"/>
    <s v="rock"/>
    <x v="717"/>
    <d v="2018-01-03T00:00:00"/>
  </r>
  <r>
    <n v="795"/>
    <s v="Vasquez Inc"/>
    <s v="Stand-alone asynchronous functionalities"/>
    <n v="7100"/>
    <n v="1022"/>
    <x v="0"/>
    <x v="249"/>
    <s v="US"/>
    <s v="USD"/>
    <n v="1477976400"/>
    <n v="1478235600"/>
    <x v="0"/>
    <b v="0"/>
    <s v="film &amp; video/drama"/>
    <n v="0.14394366197183098"/>
    <n v="526.5"/>
    <x v="4"/>
    <s v="drama"/>
    <x v="718"/>
    <d v="2016-11-04T00:00:00"/>
  </r>
  <r>
    <n v="796"/>
    <s v="Freeman-Ferguson"/>
    <s v="Profound full-range open system"/>
    <n v="7800"/>
    <n v="4275"/>
    <x v="0"/>
    <x v="373"/>
    <s v="US"/>
    <s v="USD"/>
    <n v="1407474000"/>
    <n v="1408078800"/>
    <x v="0"/>
    <b v="1"/>
    <s v="games/mobile games"/>
    <n v="0.54807692307692313"/>
    <n v="2176.5"/>
    <x v="6"/>
    <s v="mobile games"/>
    <x v="719"/>
    <d v="2014-08-15T00:00:00"/>
  </r>
  <r>
    <n v="797"/>
    <s v="Houston, Moore and Rogers"/>
    <s v="Optional tangible utilization"/>
    <n v="7600"/>
    <n v="8332"/>
    <x v="1"/>
    <x v="515"/>
    <s v="US"/>
    <s v="USD"/>
    <n v="1546149600"/>
    <n v="1548136800"/>
    <x v="0"/>
    <b v="0"/>
    <s v="technology/web"/>
    <n v="1.0963157894736841"/>
    <n v="4258.5"/>
    <x v="2"/>
    <s v="web"/>
    <x v="720"/>
    <d v="2019-01-22T00:00:00"/>
  </r>
  <r>
    <n v="798"/>
    <s v="Small-Fuentes"/>
    <s v="Seamless maximized product"/>
    <n v="3400"/>
    <n v="6408"/>
    <x v="1"/>
    <x v="246"/>
    <s v="US"/>
    <s v="USD"/>
    <n v="1338440400"/>
    <n v="1340859600"/>
    <x v="0"/>
    <b v="1"/>
    <s v="theater/plays"/>
    <n v="1.8847058823529412"/>
    <n v="3264.5"/>
    <x v="3"/>
    <s v="plays"/>
    <x v="721"/>
    <d v="2012-06-28T00:00:00"/>
  </r>
  <r>
    <n v="799"/>
    <s v="Reid-Day"/>
    <s v="Devolved tertiary time-frame"/>
    <n v="84500"/>
    <n v="73522"/>
    <x v="0"/>
    <x v="516"/>
    <s v="GB"/>
    <s v="GBP"/>
    <n v="1454133600"/>
    <n v="1454479200"/>
    <x v="0"/>
    <b v="0"/>
    <s v="theater/plays"/>
    <n v="0.87008284023668636"/>
    <n v="37373.5"/>
    <x v="3"/>
    <s v="plays"/>
    <x v="722"/>
    <d v="2016-02-03T00:00:00"/>
  </r>
  <r>
    <n v="800"/>
    <s v="Wallace LLC"/>
    <s v="Centralized regional function"/>
    <n v="100"/>
    <n v="1"/>
    <x v="0"/>
    <x v="49"/>
    <s v="CH"/>
    <s v="CHF"/>
    <n v="1434085200"/>
    <n v="1434430800"/>
    <x v="0"/>
    <b v="0"/>
    <s v="music/rock"/>
    <n v="0.01"/>
    <n v="1"/>
    <x v="1"/>
    <s v="rock"/>
    <x v="139"/>
    <d v="2015-06-16T00:00:00"/>
  </r>
  <r>
    <n v="801"/>
    <s v="Olson-Bishop"/>
    <s v="User-friendly high-level initiative"/>
    <n v="2300"/>
    <n v="4667"/>
    <x v="1"/>
    <x v="88"/>
    <s v="US"/>
    <s v="USD"/>
    <n v="1577772000"/>
    <n v="1579672800"/>
    <x v="0"/>
    <b v="1"/>
    <s v="photography/photography books"/>
    <n v="2.0291304347826089"/>
    <n v="2386.5"/>
    <x v="7"/>
    <s v="photography books"/>
    <x v="723"/>
    <d v="2020-01-22T00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x v="0"/>
    <b v="0"/>
    <s v="photography/photography books"/>
    <n v="1.9703225806451612"/>
    <n v="6179"/>
    <x v="7"/>
    <s v="photography books"/>
    <x v="704"/>
    <d v="2019-07-06T00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x v="0"/>
    <b v="0"/>
    <s v="theater/plays"/>
    <n v="1.07"/>
    <n v="3380"/>
    <x v="3"/>
    <s v="plays"/>
    <x v="724"/>
    <d v="2019-03-02T00:00:00"/>
  </r>
  <r>
    <n v="804"/>
    <s v="English-Mccullough"/>
    <s v="Business-focused discrete software"/>
    <n v="2600"/>
    <n v="6987"/>
    <x v="1"/>
    <x v="205"/>
    <s v="US"/>
    <s v="USD"/>
    <n v="1514872800"/>
    <n v="1516600800"/>
    <x v="0"/>
    <b v="0"/>
    <s v="music/rock"/>
    <n v="2.6873076923076922"/>
    <n v="3602.5"/>
    <x v="1"/>
    <s v="rock"/>
    <x v="725"/>
    <d v="2018-01-22T00:00:00"/>
  </r>
  <r>
    <n v="805"/>
    <s v="Smith-Nguyen"/>
    <s v="Advanced intermediate Graphic Interface"/>
    <n v="9700"/>
    <n v="4932"/>
    <x v="0"/>
    <x v="109"/>
    <s v="AU"/>
    <s v="AUD"/>
    <n v="1416031200"/>
    <n v="1420437600"/>
    <x v="0"/>
    <b v="0"/>
    <s v="film &amp; video/documentary"/>
    <n v="0.50845360824742269"/>
    <n v="2499.5"/>
    <x v="4"/>
    <s v="documentary"/>
    <x v="660"/>
    <d v="2015-01-05T00:00:00"/>
  </r>
  <r>
    <n v="806"/>
    <s v="Harmon-Madden"/>
    <s v="Adaptive holistic hub"/>
    <n v="700"/>
    <n v="8262"/>
    <x v="1"/>
    <x v="70"/>
    <s v="US"/>
    <s v="USD"/>
    <n v="1330927200"/>
    <n v="1332997200"/>
    <x v="0"/>
    <b v="1"/>
    <s v="film &amp; video/drama"/>
    <n v="11.802857142857142"/>
    <n v="4169"/>
    <x v="4"/>
    <s v="drama"/>
    <x v="726"/>
    <d v="2012-03-29T00:00:00"/>
  </r>
  <r>
    <n v="807"/>
    <s v="Walker-Taylor"/>
    <s v="Automated uniform concept"/>
    <n v="700"/>
    <n v="1848"/>
    <x v="1"/>
    <x v="177"/>
    <s v="US"/>
    <s v="USD"/>
    <n v="1571115600"/>
    <n v="1574920800"/>
    <x v="0"/>
    <b v="1"/>
    <s v="theater/plays"/>
    <n v="2.64"/>
    <n v="945.5"/>
    <x v="3"/>
    <s v="plays"/>
    <x v="727"/>
    <d v="2019-11-28T00:00:00"/>
  </r>
  <r>
    <n v="808"/>
    <s v="Harris, Medina and Mitchell"/>
    <s v="Enhanced regional flexibility"/>
    <n v="5200"/>
    <n v="1583"/>
    <x v="0"/>
    <x v="161"/>
    <s v="US"/>
    <s v="USD"/>
    <n v="1463461200"/>
    <n v="1464930000"/>
    <x v="0"/>
    <b v="0"/>
    <s v="food/food trucks"/>
    <n v="0.30442307692307691"/>
    <n v="801"/>
    <x v="0"/>
    <s v="food trucks"/>
    <x v="728"/>
    <d v="2016-06-03T00:00:00"/>
  </r>
  <r>
    <n v="809"/>
    <s v="Williams and Sons"/>
    <s v="Public-key bottom-line algorithm"/>
    <n v="140800"/>
    <n v="88536"/>
    <x v="0"/>
    <x v="518"/>
    <s v="CH"/>
    <s v="CHF"/>
    <n v="1344920400"/>
    <n v="1345006800"/>
    <x v="0"/>
    <b v="0"/>
    <s v="film &amp; video/documentary"/>
    <n v="0.62880681818181816"/>
    <n v="45322"/>
    <x v="4"/>
    <s v="documentary"/>
    <x v="729"/>
    <d v="2012-08-15T00:00:00"/>
  </r>
  <r>
    <n v="810"/>
    <s v="Ball-Fisher"/>
    <s v="Multi-layered intangible instruction set"/>
    <n v="6400"/>
    <n v="12360"/>
    <x v="1"/>
    <x v="394"/>
    <s v="US"/>
    <s v="USD"/>
    <n v="1511848800"/>
    <n v="1512712800"/>
    <x v="0"/>
    <b v="1"/>
    <s v="theater/plays"/>
    <n v="1.9312499999999999"/>
    <n v="6290.5"/>
    <x v="3"/>
    <s v="plays"/>
    <x v="730"/>
    <d v="2017-12-08T00:00:00"/>
  </r>
  <r>
    <n v="811"/>
    <s v="Page, Holt and Mack"/>
    <s v="Fundamental methodical emulation"/>
    <n v="92500"/>
    <n v="71320"/>
    <x v="0"/>
    <x v="89"/>
    <s v="US"/>
    <s v="USD"/>
    <n v="1452319200"/>
    <n v="1452492000"/>
    <x v="0"/>
    <b v="1"/>
    <s v="games/video games"/>
    <n v="0.77102702702702708"/>
    <n v="35999.5"/>
    <x v="6"/>
    <s v="video games"/>
    <x v="731"/>
    <d v="2016-01-11T00:00:00"/>
  </r>
  <r>
    <n v="812"/>
    <s v="Landry Group"/>
    <s v="Expanded value-added hardware"/>
    <n v="59700"/>
    <n v="134640"/>
    <x v="1"/>
    <x v="519"/>
    <s v="CA"/>
    <s v="CAD"/>
    <n v="1523854800"/>
    <n v="1524286800"/>
    <x v="0"/>
    <b v="0"/>
    <s v="publishing/nonfiction"/>
    <n v="2.2552763819095478"/>
    <n v="68722.5"/>
    <x v="5"/>
    <s v="nonfiction"/>
    <x v="78"/>
    <d v="2018-04-21T00:00:00"/>
  </r>
  <r>
    <n v="813"/>
    <s v="Buckley Group"/>
    <s v="Diverse high-level attitude"/>
    <n v="3200"/>
    <n v="7661"/>
    <x v="1"/>
    <x v="520"/>
    <s v="US"/>
    <s v="USD"/>
    <n v="1346043600"/>
    <n v="1346907600"/>
    <x v="0"/>
    <b v="0"/>
    <s v="games/video games"/>
    <n v="2.3940625"/>
    <n v="3864.5"/>
    <x v="6"/>
    <s v="video games"/>
    <x v="732"/>
    <d v="2012-09-06T00:00:00"/>
  </r>
  <r>
    <n v="814"/>
    <s v="Vincent PLC"/>
    <s v="Visionary 24hour analyzer"/>
    <n v="3200"/>
    <n v="2950"/>
    <x v="0"/>
    <x v="521"/>
    <s v="DK"/>
    <s v="DKK"/>
    <n v="1464325200"/>
    <n v="1464498000"/>
    <x v="0"/>
    <b v="1"/>
    <s v="music/rock"/>
    <n v="0.921875"/>
    <n v="1493"/>
    <x v="1"/>
    <s v="rock"/>
    <x v="733"/>
    <d v="2016-05-29T00:00:00"/>
  </r>
  <r>
    <n v="815"/>
    <s v="Watson-Douglas"/>
    <s v="Centralized bandwidth-monitored leverage"/>
    <n v="9000"/>
    <n v="11721"/>
    <x v="1"/>
    <x v="236"/>
    <s v="CA"/>
    <s v="CAD"/>
    <n v="1511935200"/>
    <n v="1514181600"/>
    <x v="0"/>
    <b v="0"/>
    <s v="music/rock"/>
    <n v="1.3023333333333333"/>
    <n v="5952"/>
    <x v="1"/>
    <s v="rock"/>
    <x v="734"/>
    <d v="2017-12-25T00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x v="1"/>
    <b v="1"/>
    <s v="theater/plays"/>
    <n v="6.1521739130434785"/>
    <n v="7141.5"/>
    <x v="3"/>
    <s v="plays"/>
    <x v="406"/>
    <d v="2014-02-12T00:00:00"/>
  </r>
  <r>
    <n v="817"/>
    <s v="Alvarez-Bauer"/>
    <s v="Front-line intermediate moderator"/>
    <n v="51300"/>
    <n v="189192"/>
    <x v="1"/>
    <x v="522"/>
    <s v="IT"/>
    <s v="EUR"/>
    <n v="1556946000"/>
    <n v="1559365200"/>
    <x v="0"/>
    <b v="1"/>
    <s v="publishing/nonfiction"/>
    <n v="3.687953216374269"/>
    <n v="95840.5"/>
    <x v="5"/>
    <s v="nonfiction"/>
    <x v="735"/>
    <d v="2019-06-01T00:00:00"/>
  </r>
  <r>
    <n v="818"/>
    <s v="Martinez LLC"/>
    <s v="Automated local secured line"/>
    <n v="700"/>
    <n v="7664"/>
    <x v="1"/>
    <x v="464"/>
    <s v="US"/>
    <s v="USD"/>
    <n v="1548050400"/>
    <n v="1549173600"/>
    <x v="0"/>
    <b v="1"/>
    <s v="theater/plays"/>
    <n v="10.948571428571428"/>
    <n v="3866.5"/>
    <x v="3"/>
    <s v="plays"/>
    <x v="736"/>
    <d v="2019-02-03T00:00:00"/>
  </r>
  <r>
    <n v="819"/>
    <s v="Buck-Khan"/>
    <s v="Integrated bandwidth-monitored alliance"/>
    <n v="8900"/>
    <n v="4509"/>
    <x v="0"/>
    <x v="523"/>
    <s v="US"/>
    <s v="USD"/>
    <n v="1353736800"/>
    <n v="1355032800"/>
    <x v="1"/>
    <b v="0"/>
    <s v="games/video games"/>
    <n v="0.50662921348314605"/>
    <n v="2278"/>
    <x v="6"/>
    <s v="video games"/>
    <x v="737"/>
    <d v="2012-12-09T00:00:00"/>
  </r>
  <r>
    <n v="820"/>
    <s v="Valdez, Williams and Meyer"/>
    <s v="Cross-group heuristic forecast"/>
    <n v="1500"/>
    <n v="12009"/>
    <x v="1"/>
    <x v="524"/>
    <s v="GB"/>
    <s v="GBP"/>
    <n v="1532840400"/>
    <n v="1533963600"/>
    <x v="0"/>
    <b v="1"/>
    <s v="music/rock"/>
    <n v="8.0060000000000002"/>
    <n v="6144"/>
    <x v="1"/>
    <s v="rock"/>
    <x v="192"/>
    <d v="2018-08-11T00:00:00"/>
  </r>
  <r>
    <n v="821"/>
    <s v="Alvarez-Andrews"/>
    <s v="Extended impactful secured line"/>
    <n v="4900"/>
    <n v="14273"/>
    <x v="1"/>
    <x v="155"/>
    <s v="US"/>
    <s v="USD"/>
    <n v="1488261600"/>
    <n v="1489381200"/>
    <x v="0"/>
    <b v="0"/>
    <s v="film &amp; video/documentary"/>
    <n v="2.9128571428571428"/>
    <n v="7241.5"/>
    <x v="4"/>
    <s v="documentary"/>
    <x v="738"/>
    <d v="2017-03-13T00:00:00"/>
  </r>
  <r>
    <n v="822"/>
    <s v="Stewart and Sons"/>
    <s v="Distributed optimizing protocol"/>
    <n v="54000"/>
    <n v="188982"/>
    <x v="1"/>
    <x v="525"/>
    <s v="US"/>
    <s v="USD"/>
    <n v="1393567200"/>
    <n v="1395032400"/>
    <x v="0"/>
    <b v="0"/>
    <s v="music/rock"/>
    <n v="3.4996666666666667"/>
    <n v="95541"/>
    <x v="1"/>
    <s v="rock"/>
    <x v="739"/>
    <d v="2014-03-17T00:00:00"/>
  </r>
  <r>
    <n v="823"/>
    <s v="Dyer Inc"/>
    <s v="Secured well-modulated system engine"/>
    <n v="4100"/>
    <n v="14640"/>
    <x v="1"/>
    <x v="526"/>
    <s v="US"/>
    <s v="USD"/>
    <n v="1410325200"/>
    <n v="1412485200"/>
    <x v="1"/>
    <b v="1"/>
    <s v="music/rock"/>
    <n v="3.5707317073170732"/>
    <n v="7446"/>
    <x v="1"/>
    <s v="rock"/>
    <x v="613"/>
    <d v="2014-10-05T00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x v="0"/>
    <b v="1"/>
    <s v="publishing/nonfiction"/>
    <n v="1.2648941176470587"/>
    <n v="54398"/>
    <x v="5"/>
    <s v="nonfiction"/>
    <x v="740"/>
    <d v="2010-07-21T00:00:00"/>
  </r>
  <r>
    <n v="825"/>
    <s v="Solomon PLC"/>
    <s v="Open-architected 24/7 infrastructure"/>
    <n v="3600"/>
    <n v="13950"/>
    <x v="1"/>
    <x v="144"/>
    <s v="GB"/>
    <s v="GBP"/>
    <n v="1500958800"/>
    <n v="1501995600"/>
    <x v="0"/>
    <b v="0"/>
    <s v="film &amp; video/shorts"/>
    <n v="3.875"/>
    <n v="7053.5"/>
    <x v="4"/>
    <s v="shorts"/>
    <x v="145"/>
    <d v="2017-08-06T00:00:00"/>
  </r>
  <r>
    <n v="826"/>
    <s v="Miller-Hubbard"/>
    <s v="Digitized 6thgeneration Local Area Network"/>
    <n v="2800"/>
    <n v="12797"/>
    <x v="1"/>
    <x v="346"/>
    <s v="US"/>
    <s v="USD"/>
    <n v="1292220000"/>
    <n v="1294639200"/>
    <x v="0"/>
    <b v="1"/>
    <s v="theater/plays"/>
    <n v="4.5703571428571426"/>
    <n v="6495.5"/>
    <x v="3"/>
    <s v="plays"/>
    <x v="741"/>
    <d v="2011-01-10T00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x v="0"/>
    <b v="1"/>
    <s v="film &amp; video/drama"/>
    <n v="2.6669565217391304"/>
    <n v="3108"/>
    <x v="4"/>
    <s v="drama"/>
    <x v="742"/>
    <d v="2011-05-15T00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x v="0"/>
    <b v="0"/>
    <s v="theater/plays"/>
    <n v="0.69"/>
    <n v="2484.5"/>
    <x v="3"/>
    <s v="plays"/>
    <x v="202"/>
    <d v="2018-09-22T00:00:00"/>
  </r>
  <r>
    <n v="829"/>
    <s v="Baker-Higgins"/>
    <s v="Vision-oriented scalable portal"/>
    <n v="9600"/>
    <n v="4929"/>
    <x v="0"/>
    <x v="110"/>
    <s v="US"/>
    <s v="USD"/>
    <n v="1433826000"/>
    <n v="1435122000"/>
    <x v="0"/>
    <b v="0"/>
    <s v="theater/plays"/>
    <n v="0.51343749999999999"/>
    <n v="2541.5"/>
    <x v="3"/>
    <s v="plays"/>
    <x v="743"/>
    <d v="2015-06-24T00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x v="0"/>
    <b v="0"/>
    <s v="theater/plays"/>
    <n v="1.1710526315789473E-2"/>
    <n v="723"/>
    <x v="3"/>
    <s v="plays"/>
    <x v="744"/>
    <d v="2018-03-03T00:00:00"/>
  </r>
  <r>
    <n v="831"/>
    <s v="Ward PLC"/>
    <s v="Front-line bottom-line Graphic Interface"/>
    <n v="97100"/>
    <n v="105817"/>
    <x v="1"/>
    <x v="529"/>
    <s v="US"/>
    <s v="USD"/>
    <n v="1332738000"/>
    <n v="1335675600"/>
    <x v="0"/>
    <b v="0"/>
    <s v="photography/photography books"/>
    <n v="1.089773429454171"/>
    <n v="55025"/>
    <x v="7"/>
    <s v="photography books"/>
    <x v="745"/>
    <d v="2012-04-29T00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x v="1"/>
    <b v="0"/>
    <s v="publishing/translations"/>
    <n v="3.1517592592592591"/>
    <n v="68726.5"/>
    <x v="5"/>
    <s v="translations"/>
    <x v="746"/>
    <d v="2015-11-25T00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x v="0"/>
    <b v="0"/>
    <s v="publishing/translations"/>
    <n v="1.5769117647058823"/>
    <n v="5444"/>
    <x v="5"/>
    <s v="translations"/>
    <x v="747"/>
    <d v="2011-02-25T00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x v="0"/>
    <b v="0"/>
    <s v="theater/plays"/>
    <n v="1.5380821917808218"/>
    <n v="5673.5"/>
    <x v="3"/>
    <s v="plays"/>
    <x v="362"/>
    <d v="2013-06-29T00:00:00"/>
  </r>
  <r>
    <n v="835"/>
    <s v="Hodges, Smith and Kelly"/>
    <s v="Future-proofed 24hour model"/>
    <n v="86200"/>
    <n v="77355"/>
    <x v="0"/>
    <x v="531"/>
    <s v="US"/>
    <s v="USD"/>
    <n v="1425103200"/>
    <n v="1425621600"/>
    <x v="0"/>
    <b v="0"/>
    <s v="technology/web"/>
    <n v="0.89738979118329465"/>
    <n v="39556.5"/>
    <x v="2"/>
    <s v="web"/>
    <x v="748"/>
    <d v="2015-03-06T00:00:00"/>
  </r>
  <r>
    <n v="836"/>
    <s v="Macias Inc"/>
    <s v="Optimized didactic intranet"/>
    <n v="8100"/>
    <n v="6086"/>
    <x v="0"/>
    <x v="115"/>
    <s v="US"/>
    <s v="USD"/>
    <n v="1265349600"/>
    <n v="1266300000"/>
    <x v="0"/>
    <b v="0"/>
    <s v="music/indie rock"/>
    <n v="0.75135802469135804"/>
    <n v="3090"/>
    <x v="1"/>
    <s v="indie rock"/>
    <x v="749"/>
    <d v="2010-02-16T00:00:00"/>
  </r>
  <r>
    <n v="837"/>
    <s v="Cook-Ortiz"/>
    <s v="Right-sized dedicated standardization"/>
    <n v="17700"/>
    <n v="150960"/>
    <x v="1"/>
    <x v="532"/>
    <s v="US"/>
    <s v="USD"/>
    <n v="1301202000"/>
    <n v="1305867600"/>
    <x v="0"/>
    <b v="0"/>
    <s v="music/jazz"/>
    <n v="8.5288135593220336"/>
    <n v="76378.5"/>
    <x v="1"/>
    <s v="jazz"/>
    <x v="643"/>
    <d v="2011-05-20T00:00:00"/>
  </r>
  <r>
    <n v="838"/>
    <s v="Jordan-Fischer"/>
    <s v="Vision-oriented high-level extranet"/>
    <n v="6400"/>
    <n v="8890"/>
    <x v="1"/>
    <x v="210"/>
    <s v="US"/>
    <s v="USD"/>
    <n v="1538024400"/>
    <n v="1538802000"/>
    <x v="0"/>
    <b v="0"/>
    <s v="theater/plays"/>
    <n v="1.3890625000000001"/>
    <n v="4575.5"/>
    <x v="3"/>
    <s v="plays"/>
    <x v="750"/>
    <d v="2018-10-06T00:00:00"/>
  </r>
  <r>
    <n v="839"/>
    <s v="Pierce-Ramirez"/>
    <s v="Organized scalable initiative"/>
    <n v="7700"/>
    <n v="14644"/>
    <x v="1"/>
    <x v="144"/>
    <s v="US"/>
    <s v="USD"/>
    <n v="1395032400"/>
    <n v="1398920400"/>
    <x v="0"/>
    <b v="1"/>
    <s v="film &amp; video/documentary"/>
    <n v="1.9018181818181819"/>
    <n v="7400.5"/>
    <x v="4"/>
    <s v="documentary"/>
    <x v="751"/>
    <d v="2014-05-01T00:00:00"/>
  </r>
  <r>
    <n v="840"/>
    <s v="Howell and Sons"/>
    <s v="Enhanced regional moderator"/>
    <n v="116300"/>
    <n v="116583"/>
    <x v="1"/>
    <x v="533"/>
    <s v="US"/>
    <s v="USD"/>
    <n v="1405486800"/>
    <n v="1405659600"/>
    <x v="0"/>
    <b v="1"/>
    <s v="theater/plays"/>
    <n v="1.0024333619948409"/>
    <n v="60058"/>
    <x v="3"/>
    <s v="plays"/>
    <x v="752"/>
    <d v="2014-07-18T00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x v="0"/>
    <b v="0"/>
    <s v="technology/web"/>
    <n v="1.4275824175824177"/>
    <n v="6573"/>
    <x v="2"/>
    <s v="web"/>
    <x v="753"/>
    <d v="2016-03-06T00:00:00"/>
  </r>
  <r>
    <n v="842"/>
    <s v="Lawson and Sons"/>
    <s v="Reverse-engineered multi-tasking product"/>
    <n v="1500"/>
    <n v="8447"/>
    <x v="1"/>
    <x v="227"/>
    <s v="IT"/>
    <s v="EUR"/>
    <n v="1529038800"/>
    <n v="1529298000"/>
    <x v="0"/>
    <b v="0"/>
    <s v="technology/wearables"/>
    <n v="5.6313333333333331"/>
    <n v="4289.5"/>
    <x v="2"/>
    <s v="wearables"/>
    <x v="754"/>
    <d v="2018-06-18T00:00:00"/>
  </r>
  <r>
    <n v="843"/>
    <s v="Porter-Hicks"/>
    <s v="De-engineered next generation parallelism"/>
    <n v="8800"/>
    <n v="2703"/>
    <x v="0"/>
    <x v="254"/>
    <s v="US"/>
    <s v="USD"/>
    <n v="1535259600"/>
    <n v="1535778000"/>
    <x v="0"/>
    <b v="0"/>
    <s v="photography/photography books"/>
    <n v="0.30715909090909088"/>
    <n v="1368"/>
    <x v="7"/>
    <s v="photography books"/>
    <x v="755"/>
    <d v="2018-09-01T00:00:00"/>
  </r>
  <r>
    <n v="844"/>
    <s v="Rodriguez-Hansen"/>
    <s v="Intuitive cohesive groupware"/>
    <n v="8800"/>
    <n v="8747"/>
    <x v="3"/>
    <x v="115"/>
    <s v="US"/>
    <s v="USD"/>
    <n v="1327212000"/>
    <n v="1327471200"/>
    <x v="0"/>
    <b v="0"/>
    <s v="film &amp; video/documentary"/>
    <n v="0.99397727272727276"/>
    <n v="4420.5"/>
    <x v="4"/>
    <s v="documentary"/>
    <x v="756"/>
    <d v="2012-01-25T00:00:00"/>
  </r>
  <r>
    <n v="845"/>
    <s v="Williams LLC"/>
    <s v="Up-sized high-level access"/>
    <n v="69900"/>
    <n v="138087"/>
    <x v="1"/>
    <x v="534"/>
    <s v="GB"/>
    <s v="GBP"/>
    <n v="1526360400"/>
    <n v="1529557200"/>
    <x v="0"/>
    <b v="0"/>
    <s v="technology/web"/>
    <n v="1.9754935622317598"/>
    <n v="69720.5"/>
    <x v="2"/>
    <s v="web"/>
    <x v="757"/>
    <d v="2018-06-21T00:00:00"/>
  </r>
  <r>
    <n v="846"/>
    <s v="Cooper, Stanley and Bryant"/>
    <s v="Phased empowering success"/>
    <n v="1000"/>
    <n v="5085"/>
    <x v="1"/>
    <x v="44"/>
    <s v="US"/>
    <s v="USD"/>
    <n v="1532149200"/>
    <n v="1535259600"/>
    <x v="1"/>
    <b v="1"/>
    <s v="technology/web"/>
    <n v="5.085"/>
    <n v="2566.5"/>
    <x v="2"/>
    <s v="web"/>
    <x v="758"/>
    <d v="2018-08-26T00:00:00"/>
  </r>
  <r>
    <n v="847"/>
    <s v="Miller, Glenn and Adams"/>
    <s v="Distributed actuating project"/>
    <n v="4700"/>
    <n v="11174"/>
    <x v="1"/>
    <x v="460"/>
    <s v="US"/>
    <s v="USD"/>
    <n v="1515304800"/>
    <n v="1515564000"/>
    <x v="0"/>
    <b v="0"/>
    <s v="food/food trucks"/>
    <n v="2.3774468085106384"/>
    <n v="5642"/>
    <x v="0"/>
    <s v="food trucks"/>
    <x v="759"/>
    <d v="2018-01-10T00:00:00"/>
  </r>
  <r>
    <n v="848"/>
    <s v="Cole, Salazar and Moreno"/>
    <s v="Robust motivating orchestration"/>
    <n v="3200"/>
    <n v="10831"/>
    <x v="1"/>
    <x v="535"/>
    <s v="US"/>
    <s v="USD"/>
    <n v="1276318800"/>
    <n v="1277096400"/>
    <x v="0"/>
    <b v="0"/>
    <s v="film &amp; video/drama"/>
    <n v="3.3846875000000001"/>
    <n v="5501.5"/>
    <x v="4"/>
    <s v="drama"/>
    <x v="760"/>
    <d v="2010-06-21T00:00:00"/>
  </r>
  <r>
    <n v="849"/>
    <s v="Jones-Ryan"/>
    <s v="Vision-oriented uniform instruction set"/>
    <n v="6700"/>
    <n v="8917"/>
    <x v="1"/>
    <x v="253"/>
    <s v="US"/>
    <s v="USD"/>
    <n v="1328767200"/>
    <n v="1329026400"/>
    <x v="0"/>
    <b v="1"/>
    <s v="music/indie rock"/>
    <n v="1.3308955223880596"/>
    <n v="4612"/>
    <x v="1"/>
    <s v="indie rock"/>
    <x v="761"/>
    <d v="2012-02-12T00:00:00"/>
  </r>
  <r>
    <n v="850"/>
    <s v="Hood, Perez and Meadows"/>
    <s v="Cross-group upward-trending hierarchy"/>
    <n v="100"/>
    <n v="1"/>
    <x v="0"/>
    <x v="49"/>
    <s v="US"/>
    <s v="USD"/>
    <n v="1321682400"/>
    <n v="1322978400"/>
    <x v="1"/>
    <b v="0"/>
    <s v="music/rock"/>
    <n v="0.01"/>
    <n v="1"/>
    <x v="1"/>
    <s v="rock"/>
    <x v="762"/>
    <d v="2011-12-04T00:00:00"/>
  </r>
  <r>
    <n v="851"/>
    <s v="Bright and Sons"/>
    <s v="Object-based needs-based info-mediaries"/>
    <n v="6000"/>
    <n v="12468"/>
    <x v="1"/>
    <x v="415"/>
    <s v="US"/>
    <s v="USD"/>
    <n v="1335934800"/>
    <n v="1338786000"/>
    <x v="0"/>
    <b v="0"/>
    <s v="music/electric music"/>
    <n v="2.0779999999999998"/>
    <n v="6314"/>
    <x v="1"/>
    <s v="electric music"/>
    <x v="444"/>
    <d v="2012-06-04T00:00:00"/>
  </r>
  <r>
    <n v="852"/>
    <s v="Brady Ltd"/>
    <s v="Open-source reciprocal standardization"/>
    <n v="4900"/>
    <n v="2505"/>
    <x v="0"/>
    <x v="249"/>
    <s v="US"/>
    <s v="USD"/>
    <n v="1310792400"/>
    <n v="1311656400"/>
    <x v="0"/>
    <b v="1"/>
    <s v="games/video games"/>
    <n v="0.51122448979591839"/>
    <n v="1268"/>
    <x v="6"/>
    <s v="video games"/>
    <x v="763"/>
    <d v="2011-07-26T00:00:00"/>
  </r>
  <r>
    <n v="853"/>
    <s v="Collier LLC"/>
    <s v="Secured well-modulated projection"/>
    <n v="17100"/>
    <n v="111502"/>
    <x v="1"/>
    <x v="50"/>
    <s v="CA"/>
    <s v="CAD"/>
    <n v="1308546000"/>
    <n v="1308978000"/>
    <x v="0"/>
    <b v="1"/>
    <s v="music/indie rock"/>
    <n v="6.5205847953216374"/>
    <n v="56484.5"/>
    <x v="1"/>
    <s v="indie rock"/>
    <x v="764"/>
    <d v="2011-06-25T00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x v="0"/>
    <b v="0"/>
    <s v="publishing/fiction"/>
    <n v="1.1363099415204678"/>
    <n v="98485.5"/>
    <x v="5"/>
    <s v="fiction"/>
    <x v="765"/>
    <d v="2019-12-15T00:00:00"/>
  </r>
  <r>
    <n v="855"/>
    <s v="Moses-Terry"/>
    <s v="Horizontal clear-thinking framework"/>
    <n v="23400"/>
    <n v="23956"/>
    <x v="1"/>
    <x v="15"/>
    <s v="AU"/>
    <s v="AUD"/>
    <n v="1308373200"/>
    <n v="1311051600"/>
    <x v="0"/>
    <b v="0"/>
    <s v="theater/plays"/>
    <n v="1.0237606837606839"/>
    <n v="12204"/>
    <x v="3"/>
    <s v="plays"/>
    <x v="766"/>
    <d v="2011-07-19T00:00:00"/>
  </r>
  <r>
    <n v="856"/>
    <s v="Williams and Sons"/>
    <s v="Profound composite core"/>
    <n v="2400"/>
    <n v="8558"/>
    <x v="1"/>
    <x v="1"/>
    <s v="US"/>
    <s v="USD"/>
    <n v="1335243600"/>
    <n v="1336712400"/>
    <x v="0"/>
    <b v="0"/>
    <s v="food/food trucks"/>
    <n v="3.5658333333333334"/>
    <n v="4358"/>
    <x v="0"/>
    <s v="food trucks"/>
    <x v="767"/>
    <d v="2012-05-11T00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x v="1"/>
    <b v="0"/>
    <s v="film &amp; video/shorts"/>
    <n v="1.3986792452830188"/>
    <n v="3819"/>
    <x v="4"/>
    <s v="shorts"/>
    <x v="768"/>
    <d v="2012-02-28T00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x v="1"/>
    <b v="0"/>
    <s v="food/food trucks"/>
    <n v="0.69450000000000001"/>
    <n v="1406.5"/>
    <x v="0"/>
    <s v="food trucks"/>
    <x v="769"/>
    <d v="2018-04-28T00:00:00"/>
  </r>
  <r>
    <n v="859"/>
    <s v="Martinez Ltd"/>
    <s v="Multi-layered upward-trending groupware"/>
    <n v="7300"/>
    <n v="2594"/>
    <x v="0"/>
    <x v="377"/>
    <s v="US"/>
    <s v="USD"/>
    <n v="1362117600"/>
    <n v="1363669200"/>
    <x v="0"/>
    <b v="1"/>
    <s v="theater/plays"/>
    <n v="0.35534246575342465"/>
    <n v="1328.5"/>
    <x v="3"/>
    <s v="plays"/>
    <x v="770"/>
    <d v="2013-03-19T00:00:00"/>
  </r>
  <r>
    <n v="860"/>
    <s v="Lee PLC"/>
    <s v="Re-contextualized leadingedge firmware"/>
    <n v="2000"/>
    <n v="5033"/>
    <x v="1"/>
    <x v="167"/>
    <s v="US"/>
    <s v="USD"/>
    <n v="1550556000"/>
    <n v="1551420000"/>
    <x v="0"/>
    <b v="1"/>
    <s v="technology/wearables"/>
    <n v="2.5165000000000002"/>
    <n v="2549"/>
    <x v="2"/>
    <s v="wearables"/>
    <x v="771"/>
    <d v="2019-03-01T00:00:00"/>
  </r>
  <r>
    <n v="861"/>
    <s v="Young, Ramsey and Powell"/>
    <s v="Devolved disintermediate analyzer"/>
    <n v="8800"/>
    <n v="9317"/>
    <x v="1"/>
    <x v="25"/>
    <s v="US"/>
    <s v="USD"/>
    <n v="1269147600"/>
    <n v="1269838800"/>
    <x v="0"/>
    <b v="0"/>
    <s v="theater/plays"/>
    <n v="1.0587500000000001"/>
    <n v="4740"/>
    <x v="3"/>
    <s v="plays"/>
    <x v="772"/>
    <d v="2010-03-29T00:00:00"/>
  </r>
  <r>
    <n v="862"/>
    <s v="Lewis and Sons"/>
    <s v="Profound disintermediate open system"/>
    <n v="3500"/>
    <n v="6560"/>
    <x v="1"/>
    <x v="72"/>
    <s v="US"/>
    <s v="USD"/>
    <n v="1312174800"/>
    <n v="1312520400"/>
    <x v="0"/>
    <b v="0"/>
    <s v="theater/plays"/>
    <n v="1.8742857142857143"/>
    <n v="3322.5"/>
    <x v="3"/>
    <s v="plays"/>
    <x v="773"/>
    <d v="2011-08-05T00:00:00"/>
  </r>
  <r>
    <n v="863"/>
    <s v="Davis-Johnson"/>
    <s v="Automated reciprocal protocol"/>
    <n v="1400"/>
    <n v="5415"/>
    <x v="1"/>
    <x v="538"/>
    <s v="US"/>
    <s v="USD"/>
    <n v="1434517200"/>
    <n v="1436504400"/>
    <x v="0"/>
    <b v="1"/>
    <s v="film &amp; video/television"/>
    <n v="3.8678571428571429"/>
    <n v="2816"/>
    <x v="4"/>
    <s v="television"/>
    <x v="774"/>
    <d v="2015-07-10T00:00:00"/>
  </r>
  <r>
    <n v="864"/>
    <s v="Stevenson-Thompson"/>
    <s v="Automated static workforce"/>
    <n v="4200"/>
    <n v="14577"/>
    <x v="1"/>
    <x v="503"/>
    <s v="US"/>
    <s v="USD"/>
    <n v="1471582800"/>
    <n v="1472014800"/>
    <x v="0"/>
    <b v="0"/>
    <s v="film &amp; video/shorts"/>
    <n v="3.4707142857142856"/>
    <n v="7363.5"/>
    <x v="4"/>
    <s v="shorts"/>
    <x v="775"/>
    <d v="2016-08-24T00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x v="0"/>
    <b v="0"/>
    <s v="theater/plays"/>
    <n v="1.8582098765432098"/>
    <n v="76893.5"/>
    <x v="3"/>
    <s v="plays"/>
    <x v="776"/>
    <d v="2014-09-24T00:00:00"/>
  </r>
  <r>
    <n v="866"/>
    <s v="Jackson-Brown"/>
    <s v="Versatile 5thgeneration matrices"/>
    <n v="182800"/>
    <n v="79045"/>
    <x v="3"/>
    <x v="540"/>
    <s v="US"/>
    <s v="USD"/>
    <n v="1304830800"/>
    <n v="1304917200"/>
    <x v="0"/>
    <b v="0"/>
    <s v="photography/photography books"/>
    <n v="0.43241247264770238"/>
    <n v="39971.5"/>
    <x v="7"/>
    <s v="photography books"/>
    <x v="777"/>
    <d v="2011-05-09T00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x v="0"/>
    <b v="0"/>
    <s v="food/food trucks"/>
    <n v="1.6243749999999999"/>
    <n v="4048.5"/>
    <x v="0"/>
    <s v="food trucks"/>
    <x v="778"/>
    <d v="2018-10-15T00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x v="0"/>
    <b v="0"/>
    <s v="theater/plays"/>
    <n v="1.8484285714285715"/>
    <n v="6532.5"/>
    <x v="3"/>
    <s v="plays"/>
    <x v="779"/>
    <d v="2013-10-23T00:00:00"/>
  </r>
  <r>
    <n v="869"/>
    <s v="Brown-Williams"/>
    <s v="Multi-channeled responsive product"/>
    <n v="161900"/>
    <n v="38376"/>
    <x v="0"/>
    <x v="541"/>
    <s v="US"/>
    <s v="USD"/>
    <n v="1277096400"/>
    <n v="1278306000"/>
    <x v="0"/>
    <b v="0"/>
    <s v="film &amp; video/drama"/>
    <n v="0.23703520691785052"/>
    <n v="19451"/>
    <x v="4"/>
    <s v="drama"/>
    <x v="780"/>
    <d v="2010-07-05T00:00:00"/>
  </r>
  <r>
    <n v="870"/>
    <s v="Hansen-Austin"/>
    <s v="Adaptive demand-driven encryption"/>
    <n v="7700"/>
    <n v="6920"/>
    <x v="0"/>
    <x v="246"/>
    <s v="US"/>
    <s v="USD"/>
    <n v="1440392400"/>
    <n v="1442552400"/>
    <x v="0"/>
    <b v="0"/>
    <s v="theater/plays"/>
    <n v="0.89870129870129867"/>
    <n v="3520.5"/>
    <x v="3"/>
    <s v="plays"/>
    <x v="335"/>
    <d v="2015-09-18T00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x v="0"/>
    <b v="1"/>
    <s v="theater/plays"/>
    <n v="2.7260419580419581"/>
    <n v="98616"/>
    <x v="3"/>
    <s v="plays"/>
    <x v="535"/>
    <d v="2017-11-19T00:00:00"/>
  </r>
  <r>
    <n v="872"/>
    <s v="Davis LLC"/>
    <s v="Compatible logistical paradigm"/>
    <n v="4700"/>
    <n v="7992"/>
    <x v="1"/>
    <x v="543"/>
    <s v="AU"/>
    <s v="AUD"/>
    <n v="1535950800"/>
    <n v="1536382800"/>
    <x v="0"/>
    <b v="0"/>
    <s v="film &amp; video/science fiction"/>
    <n v="1.7004255319148935"/>
    <n v="4036.5"/>
    <x v="4"/>
    <s v="science fiction"/>
    <x v="270"/>
    <d v="2018-09-08T00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x v="0"/>
    <b v="0"/>
    <s v="photography/photography books"/>
    <n v="1.8828503562945369"/>
    <n v="40577.5"/>
    <x v="7"/>
    <s v="photography books"/>
    <x v="781"/>
    <d v="2014-01-13T00:00:00"/>
  </r>
  <r>
    <n v="874"/>
    <s v="Chung-Nguyen"/>
    <s v="Managed discrete parallelism"/>
    <n v="40200"/>
    <n v="139468"/>
    <x v="1"/>
    <x v="545"/>
    <s v="US"/>
    <s v="USD"/>
    <n v="1271998800"/>
    <n v="1275282000"/>
    <x v="0"/>
    <b v="1"/>
    <s v="photography/photography books"/>
    <n v="3.4693532338308457"/>
    <n v="71913"/>
    <x v="7"/>
    <s v="photography books"/>
    <x v="782"/>
    <d v="2010-05-31T00:00:00"/>
  </r>
  <r>
    <n v="875"/>
    <s v="Mueller-Harmon"/>
    <s v="Implemented tangible approach"/>
    <n v="7900"/>
    <n v="5465"/>
    <x v="0"/>
    <x v="109"/>
    <s v="US"/>
    <s v="USD"/>
    <n v="1294898400"/>
    <n v="1294984800"/>
    <x v="0"/>
    <b v="0"/>
    <s v="music/rock"/>
    <n v="0.6917721518987342"/>
    <n v="2766"/>
    <x v="1"/>
    <s v="rock"/>
    <x v="783"/>
    <d v="2011-01-14T00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x v="0"/>
    <b v="0"/>
    <s v="photography/photography books"/>
    <n v="0.25433734939759034"/>
    <n v="1084"/>
    <x v="7"/>
    <s v="photography books"/>
    <x v="784"/>
    <d v="2019-07-02T00:00:00"/>
  </r>
  <r>
    <n v="877"/>
    <s v="Estrada Group"/>
    <s v="Multi-lateral uniform collaboration"/>
    <n v="163600"/>
    <n v="126628"/>
    <x v="0"/>
    <x v="546"/>
    <s v="US"/>
    <s v="USD"/>
    <n v="1469509200"/>
    <n v="1469595600"/>
    <x v="0"/>
    <b v="0"/>
    <s v="food/food trucks"/>
    <n v="0.77400977995110021"/>
    <n v="63928.5"/>
    <x v="0"/>
    <s v="food trucks"/>
    <x v="785"/>
    <d v="2016-07-27T00:00:00"/>
  </r>
  <r>
    <n v="878"/>
    <s v="Lutz Group"/>
    <s v="Enterprise-wide foreground paradigm"/>
    <n v="2700"/>
    <n v="1012"/>
    <x v="0"/>
    <x v="65"/>
    <s v="IT"/>
    <s v="EUR"/>
    <n v="1579068000"/>
    <n v="1581141600"/>
    <x v="0"/>
    <b v="0"/>
    <s v="music/metal"/>
    <n v="0.37481481481481482"/>
    <n v="512"/>
    <x v="1"/>
    <s v="metal"/>
    <x v="786"/>
    <d v="2020-02-08T00:00:00"/>
  </r>
  <r>
    <n v="879"/>
    <s v="Ortiz Inc"/>
    <s v="Stand-alone incremental parallelism"/>
    <n v="1000"/>
    <n v="5438"/>
    <x v="1"/>
    <x v="4"/>
    <s v="US"/>
    <s v="USD"/>
    <n v="1487743200"/>
    <n v="1488520800"/>
    <x v="0"/>
    <b v="0"/>
    <s v="publishing/nonfiction"/>
    <n v="5.4379999999999997"/>
    <n v="2745.5"/>
    <x v="5"/>
    <s v="nonfiction"/>
    <x v="787"/>
    <d v="2017-03-03T00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x v="0"/>
    <b v="0"/>
    <s v="music/electric music"/>
    <n v="2.2852189349112426"/>
    <n v="97757.5"/>
    <x v="1"/>
    <s v="electric music"/>
    <x v="788"/>
    <d v="2019-07-23T00:00:00"/>
  </r>
  <r>
    <n v="881"/>
    <s v="Charles Inc"/>
    <s v="Implemented object-oriented synergy"/>
    <n v="81300"/>
    <n v="31665"/>
    <x v="0"/>
    <x v="15"/>
    <s v="US"/>
    <s v="USD"/>
    <n v="1436418000"/>
    <n v="1438923600"/>
    <x v="0"/>
    <b v="1"/>
    <s v="theater/plays"/>
    <n v="0.38948339483394834"/>
    <n v="16058.5"/>
    <x v="3"/>
    <s v="plays"/>
    <x v="330"/>
    <d v="2015-08-07T00:00:00"/>
  </r>
  <r>
    <n v="882"/>
    <s v="White-Rosario"/>
    <s v="Balanced demand-driven definition"/>
    <n v="800"/>
    <n v="2960"/>
    <x v="1"/>
    <x v="175"/>
    <s v="US"/>
    <s v="USD"/>
    <n v="1421820000"/>
    <n v="1422165600"/>
    <x v="0"/>
    <b v="0"/>
    <s v="theater/plays"/>
    <n v="3.7"/>
    <n v="1520"/>
    <x v="3"/>
    <s v="plays"/>
    <x v="789"/>
    <d v="2015-01-25T00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x v="0"/>
    <b v="0"/>
    <s v="film &amp; video/shorts"/>
    <n v="2.3791176470588233"/>
    <n v="4141"/>
    <x v="4"/>
    <s v="shorts"/>
    <x v="790"/>
    <d v="2010-06-30T00:00:00"/>
  </r>
  <r>
    <n v="884"/>
    <s v="Strickland Group"/>
    <s v="Horizontal secondary interface"/>
    <n v="170800"/>
    <n v="109374"/>
    <x v="0"/>
    <x v="549"/>
    <s v="US"/>
    <s v="USD"/>
    <n v="1399179600"/>
    <n v="1399352400"/>
    <x v="0"/>
    <b v="1"/>
    <s v="theater/plays"/>
    <n v="0.64036299765807958"/>
    <n v="55630"/>
    <x v="3"/>
    <s v="plays"/>
    <x v="791"/>
    <d v="2014-05-06T00:00:00"/>
  </r>
  <r>
    <n v="885"/>
    <s v="Lynch Ltd"/>
    <s v="Virtual analyzing collaboration"/>
    <n v="1800"/>
    <n v="2129"/>
    <x v="1"/>
    <x v="550"/>
    <s v="US"/>
    <s v="USD"/>
    <n v="1275800400"/>
    <n v="1279083600"/>
    <x v="0"/>
    <b v="0"/>
    <s v="theater/plays"/>
    <n v="1.1827777777777777"/>
    <n v="1090.5"/>
    <x v="3"/>
    <s v="plays"/>
    <x v="792"/>
    <d v="2010-07-14T00:00:00"/>
  </r>
  <r>
    <n v="886"/>
    <s v="Sanders LLC"/>
    <s v="Multi-tiered explicit focus group"/>
    <n v="150600"/>
    <n v="127745"/>
    <x v="0"/>
    <x v="551"/>
    <s v="US"/>
    <s v="USD"/>
    <n v="1282798800"/>
    <n v="1284354000"/>
    <x v="0"/>
    <b v="0"/>
    <s v="music/indie rock"/>
    <n v="0.84824037184594958"/>
    <n v="64785"/>
    <x v="1"/>
    <s v="indie rock"/>
    <x v="793"/>
    <d v="2010-09-13T00:00:00"/>
  </r>
  <r>
    <n v="887"/>
    <s v="Cooper LLC"/>
    <s v="Multi-layered systematic knowledgebase"/>
    <n v="7800"/>
    <n v="2289"/>
    <x v="0"/>
    <x v="249"/>
    <s v="US"/>
    <s v="USD"/>
    <n v="1437109200"/>
    <n v="1441170000"/>
    <x v="0"/>
    <b v="1"/>
    <s v="theater/plays"/>
    <n v="0.29346153846153844"/>
    <n v="1160"/>
    <x v="3"/>
    <s v="plays"/>
    <x v="794"/>
    <d v="2015-09-02T00:00:00"/>
  </r>
  <r>
    <n v="888"/>
    <s v="Palmer Ltd"/>
    <s v="Reverse-engineered uniform knowledge user"/>
    <n v="5800"/>
    <n v="12174"/>
    <x v="1"/>
    <x v="552"/>
    <s v="US"/>
    <s v="USD"/>
    <n v="1491886800"/>
    <n v="1493528400"/>
    <x v="0"/>
    <b v="0"/>
    <s v="theater/plays"/>
    <n v="2.0989655172413793"/>
    <n v="6232"/>
    <x v="3"/>
    <s v="plays"/>
    <x v="795"/>
    <d v="2017-04-30T00:00:00"/>
  </r>
  <r>
    <n v="889"/>
    <s v="Santos Group"/>
    <s v="Secured dynamic capacity"/>
    <n v="5600"/>
    <n v="9508"/>
    <x v="1"/>
    <x v="393"/>
    <s v="US"/>
    <s v="USD"/>
    <n v="1394600400"/>
    <n v="1395205200"/>
    <x v="0"/>
    <b v="1"/>
    <s v="music/electric music"/>
    <n v="1.697857142857143"/>
    <n v="4815"/>
    <x v="1"/>
    <s v="electric music"/>
    <x v="796"/>
    <d v="2014-03-19T00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x v="0"/>
    <b v="0"/>
    <s v="music/indie rock"/>
    <n v="1.1595907738095239"/>
    <n v="78659.5"/>
    <x v="1"/>
    <s v="indie rock"/>
    <x v="797"/>
    <d v="2019-06-25T00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x v="0"/>
    <b v="0"/>
    <s v="film &amp; video/documentary"/>
    <n v="2.5859999999999999"/>
    <n v="3961.5"/>
    <x v="4"/>
    <s v="documentary"/>
    <x v="798"/>
    <d v="2012-01-16T00:00:00"/>
  </r>
  <r>
    <n v="892"/>
    <s v="Anderson, Parks and Estrada"/>
    <s v="Realigned discrete structure"/>
    <n v="6000"/>
    <n v="13835"/>
    <x v="1"/>
    <x v="554"/>
    <s v="US"/>
    <s v="USD"/>
    <n v="1274418000"/>
    <n v="1277960400"/>
    <x v="0"/>
    <b v="0"/>
    <s v="publishing/translations"/>
    <n v="2.3058333333333332"/>
    <n v="7008.5"/>
    <x v="5"/>
    <s v="translations"/>
    <x v="799"/>
    <d v="2010-07-01T00:00:00"/>
  </r>
  <r>
    <n v="893"/>
    <s v="Collins-Martinez"/>
    <s v="Progressive grid-enabled website"/>
    <n v="8400"/>
    <n v="10770"/>
    <x v="1"/>
    <x v="134"/>
    <s v="IT"/>
    <s v="EUR"/>
    <n v="1434344400"/>
    <n v="1434690000"/>
    <x v="0"/>
    <b v="1"/>
    <s v="film &amp; video/documentary"/>
    <n v="1.2821428571428573"/>
    <n v="5484.5"/>
    <x v="4"/>
    <s v="documentary"/>
    <x v="800"/>
    <d v="2015-06-19T00:00:00"/>
  </r>
  <r>
    <n v="894"/>
    <s v="Barrett Inc"/>
    <s v="Organic cohesive neural-net"/>
    <n v="1700"/>
    <n v="3208"/>
    <x v="1"/>
    <x v="75"/>
    <s v="GB"/>
    <s v="GBP"/>
    <n v="1373518800"/>
    <n v="1376110800"/>
    <x v="0"/>
    <b v="1"/>
    <s v="film &amp; video/television"/>
    <n v="1.8870588235294117"/>
    <n v="1632"/>
    <x v="4"/>
    <s v="television"/>
    <x v="801"/>
    <d v="2013-08-10T00:00:00"/>
  </r>
  <r>
    <n v="895"/>
    <s v="Adams-Rollins"/>
    <s v="Integrated demand-driven info-mediaries"/>
    <n v="159800"/>
    <n v="11108"/>
    <x v="0"/>
    <x v="37"/>
    <s v="US"/>
    <s v="USD"/>
    <n v="1517637600"/>
    <n v="1518415200"/>
    <x v="0"/>
    <b v="0"/>
    <s v="theater/plays"/>
    <n v="6.9511889862327911E-2"/>
    <n v="5607.5"/>
    <x v="3"/>
    <s v="plays"/>
    <x v="802"/>
    <d v="2018-02-12T00:00:00"/>
  </r>
  <r>
    <n v="896"/>
    <s v="Wright-Bryant"/>
    <s v="Reverse-engineered client-server extranet"/>
    <n v="19800"/>
    <n v="153338"/>
    <x v="1"/>
    <x v="555"/>
    <s v="AU"/>
    <s v="AUD"/>
    <n v="1310619600"/>
    <n v="1310878800"/>
    <x v="0"/>
    <b v="1"/>
    <s v="food/food trucks"/>
    <n v="7.7443434343434348"/>
    <n v="77399"/>
    <x v="0"/>
    <s v="food trucks"/>
    <x v="803"/>
    <d v="2011-07-17T00:00:00"/>
  </r>
  <r>
    <n v="897"/>
    <s v="Berry-Cannon"/>
    <s v="Organized discrete encoding"/>
    <n v="8800"/>
    <n v="2437"/>
    <x v="0"/>
    <x v="11"/>
    <s v="US"/>
    <s v="USD"/>
    <n v="1556427600"/>
    <n v="1556600400"/>
    <x v="0"/>
    <b v="0"/>
    <s v="theater/plays"/>
    <n v="0.27693181818181817"/>
    <n v="1232"/>
    <x v="3"/>
    <s v="plays"/>
    <x v="212"/>
    <d v="2019-04-30T00:00:00"/>
  </r>
  <r>
    <n v="898"/>
    <s v="Davis-Gonzalez"/>
    <s v="Balanced regional flexibility"/>
    <n v="179100"/>
    <n v="93991"/>
    <x v="0"/>
    <x v="556"/>
    <s v="US"/>
    <s v="USD"/>
    <n v="1576476000"/>
    <n v="1576994400"/>
    <x v="0"/>
    <b v="0"/>
    <s v="film &amp; video/documentary"/>
    <n v="0.52479620323841425"/>
    <n v="47606"/>
    <x v="4"/>
    <s v="documentary"/>
    <x v="804"/>
    <d v="2019-12-22T00:00:00"/>
  </r>
  <r>
    <n v="899"/>
    <s v="Best-Young"/>
    <s v="Implemented multimedia time-frame"/>
    <n v="3100"/>
    <n v="12620"/>
    <x v="1"/>
    <x v="300"/>
    <s v="CH"/>
    <s v="CHF"/>
    <n v="1381122000"/>
    <n v="1382677200"/>
    <x v="0"/>
    <b v="0"/>
    <s v="music/jazz"/>
    <n v="4.0709677419354842"/>
    <n v="6371.5"/>
    <x v="1"/>
    <s v="jazz"/>
    <x v="805"/>
    <d v="2013-10-25T00:00:00"/>
  </r>
  <r>
    <n v="900"/>
    <s v="Powers, Smith and Deleon"/>
    <s v="Enhanced uniform service-desk"/>
    <n v="100"/>
    <n v="2"/>
    <x v="0"/>
    <x v="49"/>
    <s v="US"/>
    <s v="USD"/>
    <n v="1411102800"/>
    <n v="1411189200"/>
    <x v="0"/>
    <b v="1"/>
    <s v="technology/web"/>
    <n v="0.02"/>
    <n v="1.5"/>
    <x v="2"/>
    <s v="web"/>
    <x v="806"/>
    <d v="2014-09-20T00:00:00"/>
  </r>
  <r>
    <n v="901"/>
    <s v="Hogan Group"/>
    <s v="Versatile bottom-line definition"/>
    <n v="5600"/>
    <n v="8746"/>
    <x v="1"/>
    <x v="122"/>
    <s v="US"/>
    <s v="USD"/>
    <n v="1531803600"/>
    <n v="1534654800"/>
    <x v="0"/>
    <b v="1"/>
    <s v="music/rock"/>
    <n v="1.5617857142857143"/>
    <n v="4452.5"/>
    <x v="1"/>
    <s v="rock"/>
    <x v="807"/>
    <d v="2018-08-19T00:00:00"/>
  </r>
  <r>
    <n v="902"/>
    <s v="Wang, Silva and Byrd"/>
    <s v="Integrated bifurcated software"/>
    <n v="1400"/>
    <n v="3534"/>
    <x v="1"/>
    <x v="460"/>
    <s v="US"/>
    <s v="USD"/>
    <n v="1454133600"/>
    <n v="1457762400"/>
    <x v="0"/>
    <b v="0"/>
    <s v="technology/web"/>
    <n v="2.5242857142857145"/>
    <n v="1822"/>
    <x v="2"/>
    <s v="web"/>
    <x v="722"/>
    <d v="2016-03-12T00:00:00"/>
  </r>
  <r>
    <n v="903"/>
    <s v="Parker-Morris"/>
    <s v="Assimilated next generation instruction set"/>
    <n v="41000"/>
    <n v="709"/>
    <x v="2"/>
    <x v="443"/>
    <s v="US"/>
    <s v="USD"/>
    <n v="1336194000"/>
    <n v="1337490000"/>
    <x v="0"/>
    <b v="1"/>
    <s v="publishing/nonfiction"/>
    <n v="1.729268292682927E-2"/>
    <n v="361.5"/>
    <x v="5"/>
    <s v="nonfiction"/>
    <x v="477"/>
    <d v="2012-05-20T00:00:00"/>
  </r>
  <r>
    <n v="904"/>
    <s v="Rodriguez, Johnson and Jackson"/>
    <s v="Digitized foreground array"/>
    <n v="6500"/>
    <n v="795"/>
    <x v="0"/>
    <x v="36"/>
    <s v="US"/>
    <s v="USD"/>
    <n v="1349326800"/>
    <n v="1349672400"/>
    <x v="0"/>
    <b v="0"/>
    <s v="publishing/radio &amp; podcasts"/>
    <n v="0.12230769230769231"/>
    <n v="405.5"/>
    <x v="5"/>
    <s v="radio &amp; podcasts"/>
    <x v="259"/>
    <d v="2012-10-08T00:00:00"/>
  </r>
  <r>
    <n v="905"/>
    <s v="Haynes PLC"/>
    <s v="Re-engineered clear-thinking project"/>
    <n v="7900"/>
    <n v="12955"/>
    <x v="1"/>
    <x v="64"/>
    <s v="US"/>
    <s v="USD"/>
    <n v="1379566800"/>
    <n v="1379826000"/>
    <x v="0"/>
    <b v="0"/>
    <s v="theater/plays"/>
    <n v="1.6398734177215191"/>
    <n v="6595.5"/>
    <x v="3"/>
    <s v="plays"/>
    <x v="9"/>
    <d v="2013-09-22T00:00:00"/>
  </r>
  <r>
    <n v="906"/>
    <s v="Hayes Group"/>
    <s v="Implemented even-keeled standardization"/>
    <n v="5500"/>
    <n v="8964"/>
    <x v="1"/>
    <x v="271"/>
    <s v="US"/>
    <s v="USD"/>
    <n v="1494651600"/>
    <n v="1497762000"/>
    <x v="1"/>
    <b v="1"/>
    <s v="film &amp; video/documentary"/>
    <n v="1.6298181818181818"/>
    <n v="4577.5"/>
    <x v="4"/>
    <s v="documentary"/>
    <x v="808"/>
    <d v="2017-06-18T00:00:00"/>
  </r>
  <r>
    <n v="907"/>
    <s v="White, Pena and Calhoun"/>
    <s v="Quality-focused asymmetric adapter"/>
    <n v="9100"/>
    <n v="1843"/>
    <x v="0"/>
    <x v="142"/>
    <s v="US"/>
    <s v="USD"/>
    <n v="1303880400"/>
    <n v="1304485200"/>
    <x v="0"/>
    <b v="0"/>
    <s v="theater/plays"/>
    <n v="0.20252747252747252"/>
    <n v="942"/>
    <x v="3"/>
    <s v="plays"/>
    <x v="809"/>
    <d v="2011-05-04T00:00:00"/>
  </r>
  <r>
    <n v="908"/>
    <s v="Bryant-Pope"/>
    <s v="Networked intangible help-desk"/>
    <n v="38200"/>
    <n v="121950"/>
    <x v="1"/>
    <x v="557"/>
    <s v="US"/>
    <s v="USD"/>
    <n v="1335934800"/>
    <n v="1336885200"/>
    <x v="0"/>
    <b v="0"/>
    <s v="games/video games"/>
    <n v="3.1924083769633507"/>
    <n v="62942"/>
    <x v="6"/>
    <s v="video games"/>
    <x v="444"/>
    <d v="2012-05-13T00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x v="0"/>
    <b v="1"/>
    <s v="theater/plays"/>
    <n v="4.7894444444444444"/>
    <n v="4350.5"/>
    <x v="3"/>
    <s v="plays"/>
    <x v="384"/>
    <d v="2018-07-01T00:00:00"/>
  </r>
  <r>
    <n v="910"/>
    <s v="King-Morris"/>
    <s v="Proactive incremental architecture"/>
    <n v="154500"/>
    <n v="30215"/>
    <x v="3"/>
    <x v="102"/>
    <s v="US"/>
    <s v="USD"/>
    <n v="1421906400"/>
    <n v="1421992800"/>
    <x v="0"/>
    <b v="0"/>
    <s v="theater/plays"/>
    <n v="0.19556634304207121"/>
    <n v="15255.5"/>
    <x v="3"/>
    <s v="plays"/>
    <x v="810"/>
    <d v="2015-01-23T00:00:00"/>
  </r>
  <r>
    <n v="911"/>
    <s v="Carter, Cole and Curtis"/>
    <s v="Cloned responsive standardization"/>
    <n v="5800"/>
    <n v="11539"/>
    <x v="1"/>
    <x v="558"/>
    <s v="US"/>
    <s v="USD"/>
    <n v="1568005200"/>
    <n v="1568178000"/>
    <x v="1"/>
    <b v="0"/>
    <s v="technology/web"/>
    <n v="1.9894827586206896"/>
    <n v="6000.5"/>
    <x v="2"/>
    <s v="web"/>
    <x v="811"/>
    <d v="2019-09-11T00:00:00"/>
  </r>
  <r>
    <n v="912"/>
    <s v="Sanchez-Parsons"/>
    <s v="Reduced bifurcated pricing structure"/>
    <n v="1800"/>
    <n v="14310"/>
    <x v="1"/>
    <x v="559"/>
    <s v="US"/>
    <s v="USD"/>
    <n v="1346821200"/>
    <n v="1347944400"/>
    <x v="1"/>
    <b v="0"/>
    <s v="film &amp; video/drama"/>
    <n v="7.95"/>
    <n v="7244.5"/>
    <x v="4"/>
    <s v="drama"/>
    <x v="812"/>
    <d v="2012-09-18T00:00:00"/>
  </r>
  <r>
    <n v="913"/>
    <s v="Rivera-Pearson"/>
    <s v="Re-engineered asymmetric challenge"/>
    <n v="70200"/>
    <n v="35536"/>
    <x v="0"/>
    <x v="560"/>
    <s v="AU"/>
    <s v="AUD"/>
    <n v="1557637200"/>
    <n v="1558760400"/>
    <x v="0"/>
    <b v="0"/>
    <s v="film &amp; video/drama"/>
    <n v="0.50621082621082625"/>
    <n v="18029.5"/>
    <x v="4"/>
    <s v="drama"/>
    <x v="813"/>
    <d v="2019-05-25T00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x v="0"/>
    <b v="0"/>
    <s v="theater/plays"/>
    <n v="0.57437499999999997"/>
    <n v="1908.5"/>
    <x v="3"/>
    <s v="plays"/>
    <x v="814"/>
    <d v="2013-08-16T00:00:00"/>
  </r>
  <r>
    <n v="915"/>
    <s v="Riggs Group"/>
    <s v="Configurable upward-trending solution"/>
    <n v="125900"/>
    <n v="195936"/>
    <x v="1"/>
    <x v="562"/>
    <s v="GB"/>
    <s v="GBP"/>
    <n v="1503982800"/>
    <n v="1504760400"/>
    <x v="0"/>
    <b v="0"/>
    <s v="film &amp; video/television"/>
    <n v="1.5562827640984909"/>
    <n v="98901"/>
    <x v="4"/>
    <s v="television"/>
    <x v="80"/>
    <d v="2017-09-07T00:00:00"/>
  </r>
  <r>
    <n v="916"/>
    <s v="Clements Ltd"/>
    <s v="Persistent bandwidth-monitored framework"/>
    <n v="3700"/>
    <n v="1343"/>
    <x v="0"/>
    <x v="550"/>
    <s v="US"/>
    <s v="USD"/>
    <n v="1418882400"/>
    <n v="1419660000"/>
    <x v="0"/>
    <b v="0"/>
    <s v="photography/photography books"/>
    <n v="0.36297297297297298"/>
    <n v="697.5"/>
    <x v="7"/>
    <s v="photography books"/>
    <x v="815"/>
    <d v="2014-12-27T00:00:00"/>
  </r>
  <r>
    <n v="917"/>
    <s v="Cooper Inc"/>
    <s v="Polarized discrete product"/>
    <n v="3600"/>
    <n v="2097"/>
    <x v="2"/>
    <x v="11"/>
    <s v="GB"/>
    <s v="GBP"/>
    <n v="1309237200"/>
    <n v="1311310800"/>
    <x v="0"/>
    <b v="1"/>
    <s v="film &amp; video/shorts"/>
    <n v="0.58250000000000002"/>
    <n v="1062"/>
    <x v="4"/>
    <s v="shorts"/>
    <x v="816"/>
    <d v="2011-07-22T00:00:00"/>
  </r>
  <r>
    <n v="918"/>
    <s v="Jones-Gonzalez"/>
    <s v="Seamless dynamic website"/>
    <n v="3800"/>
    <n v="9021"/>
    <x v="1"/>
    <x v="388"/>
    <s v="CH"/>
    <s v="CHF"/>
    <n v="1343365200"/>
    <n v="1344315600"/>
    <x v="0"/>
    <b v="0"/>
    <s v="publishing/radio &amp; podcasts"/>
    <n v="2.3739473684210526"/>
    <n v="4588.5"/>
    <x v="5"/>
    <s v="radio &amp; podcasts"/>
    <x v="474"/>
    <d v="2012-08-07T00:00:00"/>
  </r>
  <r>
    <n v="919"/>
    <s v="Fox Ltd"/>
    <s v="Extended multimedia firmware"/>
    <n v="35600"/>
    <n v="20915"/>
    <x v="0"/>
    <x v="537"/>
    <s v="AU"/>
    <s v="AUD"/>
    <n v="1507957200"/>
    <n v="1510725600"/>
    <x v="0"/>
    <b v="1"/>
    <s v="theater/plays"/>
    <n v="0.58750000000000002"/>
    <n v="10570"/>
    <x v="3"/>
    <s v="plays"/>
    <x v="817"/>
    <d v="2017-11-15T00:00:00"/>
  </r>
  <r>
    <n v="920"/>
    <s v="Green, Murphy and Webb"/>
    <s v="Versatile directional project"/>
    <n v="5300"/>
    <n v="9676"/>
    <x v="1"/>
    <x v="563"/>
    <s v="US"/>
    <s v="USD"/>
    <n v="1549519200"/>
    <n v="1551247200"/>
    <x v="1"/>
    <b v="0"/>
    <s v="film &amp; video/animation"/>
    <n v="1.8256603773584905"/>
    <n v="4965.5"/>
    <x v="4"/>
    <s v="animation"/>
    <x v="818"/>
    <d v="2019-02-27T00:00:00"/>
  </r>
  <r>
    <n v="921"/>
    <s v="Stevenson PLC"/>
    <s v="Profound directional knowledge user"/>
    <n v="160400"/>
    <n v="1210"/>
    <x v="0"/>
    <x v="63"/>
    <s v="US"/>
    <s v="USD"/>
    <n v="1329026400"/>
    <n v="1330236000"/>
    <x v="0"/>
    <b v="0"/>
    <s v="technology/web"/>
    <n v="7.5436408977556111E-3"/>
    <n v="624"/>
    <x v="2"/>
    <s v="web"/>
    <x v="819"/>
    <d v="2012-02-26T00:00:00"/>
  </r>
  <r>
    <n v="922"/>
    <s v="Soto-Anthony"/>
    <s v="Ameliorated logistical capability"/>
    <n v="51400"/>
    <n v="90440"/>
    <x v="1"/>
    <x v="564"/>
    <s v="US"/>
    <s v="USD"/>
    <n v="1544335200"/>
    <n v="1545112800"/>
    <x v="0"/>
    <b v="1"/>
    <s v="music/world music"/>
    <n v="1.7595330739299611"/>
    <n v="46350.5"/>
    <x v="1"/>
    <s v="world music"/>
    <x v="609"/>
    <d v="2018-12-18T00:00:00"/>
  </r>
  <r>
    <n v="923"/>
    <s v="Wise and Sons"/>
    <s v="Sharable discrete definition"/>
    <n v="1700"/>
    <n v="4044"/>
    <x v="1"/>
    <x v="174"/>
    <s v="US"/>
    <s v="USD"/>
    <n v="1279083600"/>
    <n v="1279170000"/>
    <x v="0"/>
    <b v="0"/>
    <s v="theater/plays"/>
    <n v="2.3788235294117648"/>
    <n v="2042"/>
    <x v="3"/>
    <s v="plays"/>
    <x v="547"/>
    <d v="2010-07-15T00:00:00"/>
  </r>
  <r>
    <n v="924"/>
    <s v="Butler-Barr"/>
    <s v="User-friendly next generation core"/>
    <n v="39400"/>
    <n v="192292"/>
    <x v="1"/>
    <x v="565"/>
    <s v="IT"/>
    <s v="EUR"/>
    <n v="1572498000"/>
    <n v="1573452000"/>
    <x v="0"/>
    <b v="0"/>
    <s v="theater/plays"/>
    <n v="4.8805076142131982"/>
    <n v="97290.5"/>
    <x v="3"/>
    <s v="plays"/>
    <x v="820"/>
    <d v="2019-11-11T00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x v="0"/>
    <b v="0"/>
    <s v="theater/plays"/>
    <n v="2.2406666666666668"/>
    <n v="3393.5"/>
    <x v="3"/>
    <s v="plays"/>
    <x v="821"/>
    <d v="2017-10-04T00:00:00"/>
  </r>
  <r>
    <n v="926"/>
    <s v="Brown-Oliver"/>
    <s v="Synchronized cohesive encoding"/>
    <n v="8700"/>
    <n v="1577"/>
    <x v="0"/>
    <x v="27"/>
    <s v="US"/>
    <s v="USD"/>
    <n v="1463029200"/>
    <n v="1463374800"/>
    <x v="0"/>
    <b v="0"/>
    <s v="food/food trucks"/>
    <n v="0.18126436781609195"/>
    <n v="796"/>
    <x v="0"/>
    <s v="food trucks"/>
    <x v="151"/>
    <d v="2016-05-16T00:00:00"/>
  </r>
  <r>
    <n v="927"/>
    <s v="Davis-Gardner"/>
    <s v="Synergistic dynamic utilization"/>
    <n v="7200"/>
    <n v="3301"/>
    <x v="0"/>
    <x v="95"/>
    <s v="US"/>
    <s v="USD"/>
    <n v="1342069200"/>
    <n v="1344574800"/>
    <x v="0"/>
    <b v="0"/>
    <s v="theater/plays"/>
    <n v="0.45847222222222223"/>
    <n v="1669"/>
    <x v="3"/>
    <s v="plays"/>
    <x v="822"/>
    <d v="2012-08-10T00:00:00"/>
  </r>
  <r>
    <n v="928"/>
    <s v="Dawson Group"/>
    <s v="Triple-buffered bi-directional model"/>
    <n v="167400"/>
    <n v="196386"/>
    <x v="1"/>
    <x v="566"/>
    <s v="IT"/>
    <s v="EUR"/>
    <n v="1388296800"/>
    <n v="1389074400"/>
    <x v="0"/>
    <b v="0"/>
    <s v="technology/web"/>
    <n v="1.1731541218637993"/>
    <n v="100081.5"/>
    <x v="2"/>
    <s v="web"/>
    <x v="823"/>
    <d v="2014-01-07T00:00:00"/>
  </r>
  <r>
    <n v="929"/>
    <s v="Turner-Terrell"/>
    <s v="Polarized tertiary function"/>
    <n v="5500"/>
    <n v="11952"/>
    <x v="1"/>
    <x v="229"/>
    <s v="GB"/>
    <s v="GBP"/>
    <n v="1493787600"/>
    <n v="1494997200"/>
    <x v="0"/>
    <b v="0"/>
    <s v="theater/plays"/>
    <n v="2.173090909090909"/>
    <n v="6068"/>
    <x v="3"/>
    <s v="plays"/>
    <x v="824"/>
    <d v="2017-05-17T00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x v="0"/>
    <b v="1"/>
    <s v="theater/plays"/>
    <n v="1.1228571428571428"/>
    <n v="2007.5"/>
    <x v="3"/>
    <s v="plays"/>
    <x v="825"/>
    <d v="2015-03-04T00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x v="0"/>
    <b v="1"/>
    <s v="theater/plays"/>
    <n v="0.72518987341772156"/>
    <n v="2920.5"/>
    <x v="3"/>
    <s v="plays"/>
    <x v="826"/>
    <d v="2014-06-30T00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x v="0"/>
    <b v="0"/>
    <s v="music/rock"/>
    <n v="2.1230434782608696"/>
    <n v="2513.5"/>
    <x v="1"/>
    <s v="rock"/>
    <x v="827"/>
    <d v="2014-03-14T00:00:00"/>
  </r>
  <r>
    <n v="933"/>
    <s v="Espinoza Group"/>
    <s v="Implemented tangible support"/>
    <n v="73000"/>
    <n v="175015"/>
    <x v="1"/>
    <x v="567"/>
    <s v="US"/>
    <s v="USD"/>
    <n v="1365397200"/>
    <n v="1366520400"/>
    <x v="0"/>
    <b v="0"/>
    <s v="theater/plays"/>
    <n v="2.3974657534246577"/>
    <n v="88458.5"/>
    <x v="3"/>
    <s v="plays"/>
    <x v="828"/>
    <d v="2013-04-21T00:00:00"/>
  </r>
  <r>
    <n v="934"/>
    <s v="Davis, Crawford and Lopez"/>
    <s v="Reactive radical framework"/>
    <n v="6200"/>
    <n v="11280"/>
    <x v="1"/>
    <x v="339"/>
    <s v="US"/>
    <s v="USD"/>
    <n v="1456120800"/>
    <n v="1456639200"/>
    <x v="0"/>
    <b v="0"/>
    <s v="theater/plays"/>
    <n v="1.8193548387096774"/>
    <n v="5692.5"/>
    <x v="3"/>
    <s v="plays"/>
    <x v="829"/>
    <d v="2016-02-28T00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x v="0"/>
    <b v="0"/>
    <s v="theater/plays"/>
    <n v="1.6413114754098361"/>
    <n v="5072"/>
    <x v="3"/>
    <s v="plays"/>
    <x v="830"/>
    <d v="2015-07-31T00:00:00"/>
  </r>
  <r>
    <n v="936"/>
    <s v="Brown Ltd"/>
    <s v="Enhanced composite contingency"/>
    <n v="103200"/>
    <n v="1690"/>
    <x v="0"/>
    <x v="356"/>
    <s v="US"/>
    <s v="USD"/>
    <n v="1563771600"/>
    <n v="1564030800"/>
    <x v="1"/>
    <b v="0"/>
    <s v="theater/plays"/>
    <n v="1.6375968992248063E-2"/>
    <n v="855.5"/>
    <x v="3"/>
    <s v="plays"/>
    <x v="831"/>
    <d v="2019-07-25T00:00:00"/>
  </r>
  <r>
    <n v="937"/>
    <s v="Tapia, Sandoval and Hurley"/>
    <s v="Cloned fresh-thinking model"/>
    <n v="171000"/>
    <n v="84891"/>
    <x v="3"/>
    <x v="568"/>
    <s v="US"/>
    <s v="USD"/>
    <n v="1448517600"/>
    <n v="1449295200"/>
    <x v="0"/>
    <b v="0"/>
    <s v="film &amp; video/documentary"/>
    <n v="0.49643859649122807"/>
    <n v="42933.5"/>
    <x v="4"/>
    <s v="documentary"/>
    <x v="832"/>
    <d v="2015-12-05T00:00:00"/>
  </r>
  <r>
    <n v="938"/>
    <s v="Allen Inc"/>
    <s v="Total dedicated benchmark"/>
    <n v="9200"/>
    <n v="10093"/>
    <x v="1"/>
    <x v="87"/>
    <s v="US"/>
    <s v="USD"/>
    <n v="1528779600"/>
    <n v="1531890000"/>
    <x v="0"/>
    <b v="1"/>
    <s v="publishing/fiction"/>
    <n v="1.0970652173913042"/>
    <n v="5094.5"/>
    <x v="5"/>
    <s v="fiction"/>
    <x v="833"/>
    <d v="2018-07-18T00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x v="0"/>
    <b v="1"/>
    <s v="games/video games"/>
    <n v="0.49217948717948717"/>
    <n v="1953"/>
    <x v="6"/>
    <s v="video games"/>
    <x v="834"/>
    <d v="2011-05-24T00:00:00"/>
  </r>
  <r>
    <n v="940"/>
    <s v="Wiggins Ltd"/>
    <s v="Upgradable analyzing core"/>
    <n v="9900"/>
    <n v="6161"/>
    <x v="2"/>
    <x v="569"/>
    <s v="CA"/>
    <s v="CAD"/>
    <n v="1354341600"/>
    <n v="1356242400"/>
    <x v="0"/>
    <b v="0"/>
    <s v="technology/web"/>
    <n v="0.62232323232323228"/>
    <n v="3113.5"/>
    <x v="2"/>
    <s v="web"/>
    <x v="835"/>
    <d v="2012-12-23T00:00:00"/>
  </r>
  <r>
    <n v="941"/>
    <s v="Luna-Horne"/>
    <s v="Profound exuding pricing structure"/>
    <n v="43000"/>
    <n v="5615"/>
    <x v="0"/>
    <x v="373"/>
    <s v="US"/>
    <s v="USD"/>
    <n v="1294552800"/>
    <n v="1297576800"/>
    <x v="1"/>
    <b v="0"/>
    <s v="theater/plays"/>
    <n v="0.1305813953488372"/>
    <n v="2846.5"/>
    <x v="3"/>
    <s v="plays"/>
    <x v="836"/>
    <d v="2011-02-13T00:00:00"/>
  </r>
  <r>
    <n v="942"/>
    <s v="Allen Inc"/>
    <s v="Horizontal optimizing model"/>
    <n v="9600"/>
    <n v="6205"/>
    <x v="0"/>
    <x v="109"/>
    <s v="AU"/>
    <s v="AUD"/>
    <n v="1295935200"/>
    <n v="1296194400"/>
    <x v="0"/>
    <b v="0"/>
    <s v="theater/plays"/>
    <n v="0.64635416666666667"/>
    <n v="3136"/>
    <x v="3"/>
    <s v="plays"/>
    <x v="837"/>
    <d v="2011-01-28T00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x v="0"/>
    <b v="0"/>
    <s v="food/food trucks"/>
    <n v="1.5958666666666668"/>
    <n v="6041.5"/>
    <x v="0"/>
    <s v="food trucks"/>
    <x v="219"/>
    <d v="2014-10-29T00:00:00"/>
  </r>
  <r>
    <n v="944"/>
    <s v="Walter Inc"/>
    <s v="Streamlined 5thgeneration intranet"/>
    <n v="10000"/>
    <n v="8142"/>
    <x v="0"/>
    <x v="570"/>
    <s v="AU"/>
    <s v="AUD"/>
    <n v="1486706400"/>
    <n v="1488348000"/>
    <x v="0"/>
    <b v="0"/>
    <s v="photography/photography books"/>
    <n v="0.81420000000000003"/>
    <n v="4202.5"/>
    <x v="7"/>
    <s v="photography books"/>
    <x v="365"/>
    <d v="2017-03-01T00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x v="1"/>
    <b v="0"/>
    <s v="photography/photography books"/>
    <n v="0.32444767441860467"/>
    <n v="28748"/>
    <x v="7"/>
    <s v="photography books"/>
    <x v="838"/>
    <d v="2012-04-20T00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x v="0"/>
    <b v="0"/>
    <s v="theater/plays"/>
    <n v="9.9141184124918666E-2"/>
    <n v="7709.5"/>
    <x v="3"/>
    <s v="plays"/>
    <x v="839"/>
    <d v="2011-06-18T00:00:00"/>
  </r>
  <r>
    <n v="947"/>
    <s v="Smith-Powell"/>
    <s v="Upgradable clear-thinking hardware"/>
    <n v="3600"/>
    <n v="961"/>
    <x v="0"/>
    <x v="171"/>
    <s v="US"/>
    <s v="USD"/>
    <n v="1411707600"/>
    <n v="1412312400"/>
    <x v="0"/>
    <b v="0"/>
    <s v="theater/plays"/>
    <n v="0.26694444444444443"/>
    <n v="487"/>
    <x v="3"/>
    <s v="plays"/>
    <x v="840"/>
    <d v="2014-10-03T00:00:00"/>
  </r>
  <r>
    <n v="948"/>
    <s v="Smith-Hill"/>
    <s v="Integrated holistic paradigm"/>
    <n v="9400"/>
    <n v="5918"/>
    <x v="3"/>
    <x v="415"/>
    <s v="US"/>
    <s v="USD"/>
    <n v="1418364000"/>
    <n v="1419228000"/>
    <x v="1"/>
    <b v="1"/>
    <s v="film &amp; video/documentary"/>
    <n v="0.62957446808510642"/>
    <n v="3039"/>
    <x v="4"/>
    <s v="documentary"/>
    <x v="841"/>
    <d v="2014-12-22T00:00:00"/>
  </r>
  <r>
    <n v="949"/>
    <s v="Wright LLC"/>
    <s v="Seamless clear-thinking conglomeration"/>
    <n v="5900"/>
    <n v="9520"/>
    <x v="1"/>
    <x v="84"/>
    <s v="US"/>
    <s v="USD"/>
    <n v="1429333200"/>
    <n v="1430974800"/>
    <x v="0"/>
    <b v="0"/>
    <s v="technology/web"/>
    <n v="1.6135593220338984"/>
    <n v="4861.5"/>
    <x v="2"/>
    <s v="web"/>
    <x v="842"/>
    <d v="2015-05-07T00:00:00"/>
  </r>
  <r>
    <n v="950"/>
    <s v="Williams, Orozco and Gomez"/>
    <s v="Persistent content-based methodology"/>
    <n v="100"/>
    <n v="5"/>
    <x v="0"/>
    <x v="49"/>
    <s v="US"/>
    <s v="USD"/>
    <n v="1555390800"/>
    <n v="1555822800"/>
    <x v="0"/>
    <b v="1"/>
    <s v="theater/plays"/>
    <n v="0.05"/>
    <n v="3"/>
    <x v="3"/>
    <s v="plays"/>
    <x v="843"/>
    <d v="2019-04-21T00:00:00"/>
  </r>
  <r>
    <n v="951"/>
    <s v="Peterson Ltd"/>
    <s v="Re-engineered 24hour matrix"/>
    <n v="14500"/>
    <n v="159056"/>
    <x v="1"/>
    <x v="572"/>
    <s v="US"/>
    <s v="USD"/>
    <n v="1482732000"/>
    <n v="1482818400"/>
    <x v="0"/>
    <b v="1"/>
    <s v="music/rock"/>
    <n v="10.969379310344827"/>
    <n v="80307.5"/>
    <x v="1"/>
    <s v="rock"/>
    <x v="844"/>
    <d v="2016-12-27T00:00:00"/>
  </r>
  <r>
    <n v="952"/>
    <s v="Cummings-Hayes"/>
    <s v="Virtual multi-tasking core"/>
    <n v="145500"/>
    <n v="101987"/>
    <x v="3"/>
    <x v="428"/>
    <s v="US"/>
    <s v="USD"/>
    <n v="1470718800"/>
    <n v="1471928400"/>
    <x v="0"/>
    <b v="0"/>
    <s v="film &amp; video/documentary"/>
    <n v="0.70094158075601376"/>
    <n v="52126.5"/>
    <x v="4"/>
    <s v="documentary"/>
    <x v="845"/>
    <d v="2016-08-23T00:00:00"/>
  </r>
  <r>
    <n v="953"/>
    <s v="Boyle Ltd"/>
    <s v="Streamlined fault-tolerant conglomeration"/>
    <n v="3300"/>
    <n v="1980"/>
    <x v="0"/>
    <x v="356"/>
    <s v="US"/>
    <s v="USD"/>
    <n v="1450591200"/>
    <n v="1453701600"/>
    <x v="0"/>
    <b v="1"/>
    <s v="film &amp; video/science fiction"/>
    <n v="0.6"/>
    <n v="1000.5"/>
    <x v="4"/>
    <s v="science fiction"/>
    <x v="846"/>
    <d v="2016-01-25T00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x v="0"/>
    <b v="0"/>
    <s v="technology/web"/>
    <n v="3.6709859154929578"/>
    <n v="78966"/>
    <x v="2"/>
    <s v="web"/>
    <x v="110"/>
    <d v="2012-10-16T00:00:00"/>
  </r>
  <r>
    <n v="955"/>
    <s v="Moss-Obrien"/>
    <s v="Function-based next generation emulation"/>
    <n v="700"/>
    <n v="7763"/>
    <x v="1"/>
    <x v="175"/>
    <s v="US"/>
    <s v="USD"/>
    <n v="1353823200"/>
    <n v="1353996000"/>
    <x v="0"/>
    <b v="0"/>
    <s v="theater/plays"/>
    <n v="11.09"/>
    <n v="3921.5"/>
    <x v="3"/>
    <s v="plays"/>
    <x v="847"/>
    <d v="2012-11-27T00:00:00"/>
  </r>
  <r>
    <n v="956"/>
    <s v="Wood Inc"/>
    <s v="Re-engineered composite focus group"/>
    <n v="187600"/>
    <n v="35698"/>
    <x v="0"/>
    <x v="268"/>
    <s v="US"/>
    <s v="USD"/>
    <n v="1450764000"/>
    <n v="1451109600"/>
    <x v="0"/>
    <b v="0"/>
    <s v="film &amp; video/science fiction"/>
    <n v="0.19028784648187633"/>
    <n v="18264"/>
    <x v="4"/>
    <s v="science fiction"/>
    <x v="848"/>
    <d v="2015-12-26T00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x v="0"/>
    <b v="0"/>
    <s v="theater/plays"/>
    <n v="1.2687755102040816"/>
    <n v="6282.5"/>
    <x v="3"/>
    <s v="plays"/>
    <x v="849"/>
    <d v="2012-02-19T00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x v="0"/>
    <b v="0"/>
    <s v="film &amp; video/animation"/>
    <n v="7.3463636363636367"/>
    <n v="4096.5"/>
    <x v="4"/>
    <s v="animation"/>
    <x v="780"/>
    <d v="2010-07-13T00:00:00"/>
  </r>
  <r>
    <n v="959"/>
    <s v="Black-Graham"/>
    <s v="Operative hybrid utilization"/>
    <n v="145000"/>
    <n v="6631"/>
    <x v="0"/>
    <x v="406"/>
    <s v="US"/>
    <s v="USD"/>
    <n v="1277701200"/>
    <n v="1280120400"/>
    <x v="0"/>
    <b v="0"/>
    <s v="publishing/translations"/>
    <n v="4.5731034482758622E-2"/>
    <n v="3380.5"/>
    <x v="5"/>
    <s v="translations"/>
    <x v="140"/>
    <d v="2010-07-26T00:00:00"/>
  </r>
  <r>
    <n v="960"/>
    <s v="Robbins Group"/>
    <s v="Function-based interactive matrix"/>
    <n v="5500"/>
    <n v="4678"/>
    <x v="0"/>
    <x v="12"/>
    <s v="US"/>
    <s v="USD"/>
    <n v="1454911200"/>
    <n v="1458104400"/>
    <x v="0"/>
    <b v="0"/>
    <s v="technology/web"/>
    <n v="0.85054545454545449"/>
    <n v="2366.5"/>
    <x v="2"/>
    <s v="web"/>
    <x v="850"/>
    <d v="2016-03-16T00:00:00"/>
  </r>
  <r>
    <n v="961"/>
    <s v="Mason, Case and May"/>
    <s v="Optimized content-based collaboration"/>
    <n v="5700"/>
    <n v="6800"/>
    <x v="1"/>
    <x v="287"/>
    <s v="US"/>
    <s v="USD"/>
    <n v="1297922400"/>
    <n v="1298268000"/>
    <x v="0"/>
    <b v="0"/>
    <s v="publishing/translations"/>
    <n v="1.1929824561403508"/>
    <n v="3477.5"/>
    <x v="5"/>
    <s v="translations"/>
    <x v="851"/>
    <d v="2011-02-21T00:00:00"/>
  </r>
  <r>
    <n v="962"/>
    <s v="Harris, Russell and Mitchell"/>
    <s v="User-centric cohesive policy"/>
    <n v="3600"/>
    <n v="10657"/>
    <x v="1"/>
    <x v="574"/>
    <s v="US"/>
    <s v="USD"/>
    <n v="1384408800"/>
    <n v="1386223200"/>
    <x v="0"/>
    <b v="0"/>
    <s v="food/food trucks"/>
    <n v="2.9602777777777778"/>
    <n v="5461.5"/>
    <x v="0"/>
    <s v="food trucks"/>
    <x v="852"/>
    <d v="2013-12-05T00:00:00"/>
  </r>
  <r>
    <n v="963"/>
    <s v="Rodriguez-Robinson"/>
    <s v="Ergonomic methodical hub"/>
    <n v="5900"/>
    <n v="4997"/>
    <x v="0"/>
    <x v="493"/>
    <s v="IT"/>
    <s v="EUR"/>
    <n v="1299304800"/>
    <n v="1299823200"/>
    <x v="0"/>
    <b v="1"/>
    <s v="photography/photography books"/>
    <n v="0.84694915254237291"/>
    <n v="2555.5"/>
    <x v="7"/>
    <s v="photography books"/>
    <x v="853"/>
    <d v="2011-03-11T00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x v="0"/>
    <b v="0"/>
    <s v="theater/plays"/>
    <n v="3.5578378378378379"/>
    <n v="6659.5"/>
    <x v="3"/>
    <s v="plays"/>
    <x v="854"/>
    <d v="2015-05-16T00:00:00"/>
  </r>
  <r>
    <n v="965"/>
    <s v="Nunez-King"/>
    <s v="Phased clear-thinking policy"/>
    <n v="2200"/>
    <n v="8501"/>
    <x v="1"/>
    <x v="512"/>
    <s v="GB"/>
    <s v="GBP"/>
    <n v="1264399200"/>
    <n v="1267855200"/>
    <x v="0"/>
    <b v="0"/>
    <s v="music/rock"/>
    <n v="3.8640909090909092"/>
    <n v="4354"/>
    <x v="1"/>
    <s v="rock"/>
    <x v="67"/>
    <d v="2010-03-06T00:00:00"/>
  </r>
  <r>
    <n v="966"/>
    <s v="Davis and Sons"/>
    <s v="Seamless solution-oriented capacity"/>
    <n v="1700"/>
    <n v="13468"/>
    <x v="1"/>
    <x v="242"/>
    <s v="US"/>
    <s v="USD"/>
    <n v="1497502800"/>
    <n v="1497675600"/>
    <x v="0"/>
    <b v="0"/>
    <s v="theater/plays"/>
    <n v="7.9223529411764702"/>
    <n v="6856.5"/>
    <x v="3"/>
    <s v="plays"/>
    <x v="855"/>
    <d v="2017-06-17T00:00:00"/>
  </r>
  <r>
    <n v="967"/>
    <s v="Howard-Douglas"/>
    <s v="Organized human-resource attitude"/>
    <n v="88400"/>
    <n v="121138"/>
    <x v="1"/>
    <x v="575"/>
    <s v="US"/>
    <s v="USD"/>
    <n v="1333688400"/>
    <n v="1336885200"/>
    <x v="0"/>
    <b v="0"/>
    <s v="music/world music"/>
    <n v="1.3703393665158372"/>
    <n v="61355.5"/>
    <x v="1"/>
    <s v="world music"/>
    <x v="107"/>
    <d v="2012-05-13T00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x v="0"/>
    <b v="0"/>
    <s v="food/food trucks"/>
    <n v="3.3820833333333336"/>
    <n v="4115.5"/>
    <x v="0"/>
    <s v="food trucks"/>
    <x v="344"/>
    <d v="2011-01-16T00:00:00"/>
  </r>
  <r>
    <n v="969"/>
    <s v="Lopez-King"/>
    <s v="Multi-lateral radical solution"/>
    <n v="7900"/>
    <n v="8550"/>
    <x v="1"/>
    <x v="576"/>
    <s v="US"/>
    <s v="USD"/>
    <n v="1576994400"/>
    <n v="1577599200"/>
    <x v="0"/>
    <b v="0"/>
    <s v="theater/plays"/>
    <n v="1.0822784810126582"/>
    <n v="4321.5"/>
    <x v="3"/>
    <s v="plays"/>
    <x v="856"/>
    <d v="2019-12-29T00:00:00"/>
  </r>
  <r>
    <n v="970"/>
    <s v="Glover-Nelson"/>
    <s v="Inverse context-sensitive info-mediaries"/>
    <n v="94900"/>
    <n v="57659"/>
    <x v="0"/>
    <x v="577"/>
    <s v="US"/>
    <s v="USD"/>
    <n v="1304917200"/>
    <n v="1305003600"/>
    <x v="0"/>
    <b v="0"/>
    <s v="theater/plays"/>
    <n v="0.60757639620653314"/>
    <n v="29126.5"/>
    <x v="3"/>
    <s v="plays"/>
    <x v="857"/>
    <d v="2011-05-10T00:00:00"/>
  </r>
  <r>
    <n v="971"/>
    <s v="Garner and Sons"/>
    <s v="Versatile neutral workforce"/>
    <n v="5100"/>
    <n v="1414"/>
    <x v="0"/>
    <x v="3"/>
    <s v="US"/>
    <s v="USD"/>
    <n v="1381208400"/>
    <n v="1381726800"/>
    <x v="0"/>
    <b v="0"/>
    <s v="film &amp; video/television"/>
    <n v="0.27725490196078434"/>
    <n v="719"/>
    <x v="4"/>
    <s v="television"/>
    <x v="858"/>
    <d v="2013-10-14T00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x v="0"/>
    <b v="1"/>
    <s v="technology/web"/>
    <n v="2.283934426229508"/>
    <n v="49602.5"/>
    <x v="2"/>
    <s v="web"/>
    <x v="859"/>
    <d v="2014-06-11T00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x v="0"/>
    <b v="1"/>
    <s v="theater/plays"/>
    <n v="0.21615194054500414"/>
    <n v="13214"/>
    <x v="3"/>
    <s v="plays"/>
    <x v="860"/>
    <d v="2010-12-12T00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x v="0"/>
    <b v="0"/>
    <s v="music/indie rock"/>
    <n v="3.73875"/>
    <n v="1511.5"/>
    <x v="1"/>
    <s v="indie rock"/>
    <x v="170"/>
    <d v="2013-05-19T00:00:00"/>
  </r>
  <r>
    <n v="975"/>
    <s v="Ayala Group"/>
    <s v="Right-sized maximized migration"/>
    <n v="5400"/>
    <n v="8366"/>
    <x v="1"/>
    <x v="18"/>
    <s v="US"/>
    <s v="USD"/>
    <n v="1448776800"/>
    <n v="1452146400"/>
    <x v="0"/>
    <b v="1"/>
    <s v="theater/plays"/>
    <n v="1.5492592592592593"/>
    <n v="4250.5"/>
    <x v="3"/>
    <s v="plays"/>
    <x v="861"/>
    <d v="2016-01-07T00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x v="0"/>
    <b v="1"/>
    <s v="theater/plays"/>
    <n v="3.2214999999999998"/>
    <n v="6513"/>
    <x v="3"/>
    <s v="plays"/>
    <x v="862"/>
    <d v="2011-02-03T00:00:00"/>
  </r>
  <r>
    <n v="977"/>
    <s v="Johnson Group"/>
    <s v="Vision-oriented interactive solution"/>
    <n v="7000"/>
    <n v="5177"/>
    <x v="0"/>
    <x v="109"/>
    <s v="US"/>
    <s v="USD"/>
    <n v="1517983200"/>
    <n v="1520748000"/>
    <x v="0"/>
    <b v="0"/>
    <s v="food/food trucks"/>
    <n v="0.73957142857142855"/>
    <n v="2622"/>
    <x v="0"/>
    <s v="food trucks"/>
    <x v="863"/>
    <d v="2018-03-11T00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x v="0"/>
    <b v="0"/>
    <s v="games/video games"/>
    <n v="8.641"/>
    <n v="4366.5"/>
    <x v="6"/>
    <s v="video games"/>
    <x v="864"/>
    <d v="2016-12-04T00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x v="0"/>
    <b v="0"/>
    <s v="theater/plays"/>
    <n v="1.432624584717608"/>
    <n v="43629.5"/>
    <x v="3"/>
    <s v="plays"/>
    <x v="527"/>
    <d v="2015-03-21T00:00:00"/>
  </r>
  <r>
    <n v="980"/>
    <s v="Huff-Johnson"/>
    <s v="Universal fault-tolerant orchestration"/>
    <n v="195200"/>
    <n v="78630"/>
    <x v="0"/>
    <x v="580"/>
    <s v="US"/>
    <s v="USD"/>
    <n v="1446181200"/>
    <n v="1446616800"/>
    <x v="1"/>
    <b v="0"/>
    <s v="publishing/nonfiction"/>
    <n v="0.40281762295081969"/>
    <n v="39686"/>
    <x v="5"/>
    <s v="nonfiction"/>
    <x v="865"/>
    <d v="2015-11-04T00:00:00"/>
  </r>
  <r>
    <n v="981"/>
    <s v="Diaz-Little"/>
    <s v="Grass-roots executive synergy"/>
    <n v="6700"/>
    <n v="11941"/>
    <x v="1"/>
    <x v="581"/>
    <s v="US"/>
    <s v="USD"/>
    <n v="1514181600"/>
    <n v="1517032800"/>
    <x v="0"/>
    <b v="0"/>
    <s v="technology/web"/>
    <n v="1.7822388059701493"/>
    <n v="6132"/>
    <x v="2"/>
    <s v="web"/>
    <x v="866"/>
    <d v="2018-01-27T00:00:00"/>
  </r>
  <r>
    <n v="982"/>
    <s v="Freeman-French"/>
    <s v="Multi-layered optimal application"/>
    <n v="7200"/>
    <n v="6115"/>
    <x v="0"/>
    <x v="51"/>
    <s v="US"/>
    <s v="USD"/>
    <n v="1311051600"/>
    <n v="1311224400"/>
    <x v="0"/>
    <b v="1"/>
    <s v="film &amp; video/documentary"/>
    <n v="0.84930555555555554"/>
    <n v="3095"/>
    <x v="4"/>
    <s v="documentary"/>
    <x v="867"/>
    <d v="2011-07-21T00:00:00"/>
  </r>
  <r>
    <n v="983"/>
    <s v="Beck-Weber"/>
    <s v="Business-focused full-range core"/>
    <n v="129100"/>
    <n v="188404"/>
    <x v="1"/>
    <x v="582"/>
    <s v="US"/>
    <s v="USD"/>
    <n v="1564894800"/>
    <n v="1566190800"/>
    <x v="0"/>
    <b v="0"/>
    <s v="film &amp; video/documentary"/>
    <n v="1.4593648334624323"/>
    <n v="95365"/>
    <x v="4"/>
    <s v="documentary"/>
    <x v="868"/>
    <d v="2019-08-19T00:00:00"/>
  </r>
  <r>
    <n v="984"/>
    <s v="Lewis-Jacobson"/>
    <s v="Exclusive system-worthy Graphic Interface"/>
    <n v="6500"/>
    <n v="9910"/>
    <x v="1"/>
    <x v="345"/>
    <s v="US"/>
    <s v="USD"/>
    <n v="1567918800"/>
    <n v="1570165200"/>
    <x v="0"/>
    <b v="0"/>
    <s v="theater/plays"/>
    <n v="1.5246153846153847"/>
    <n v="5145.5"/>
    <x v="3"/>
    <s v="plays"/>
    <x v="105"/>
    <d v="2019-10-04T00:00:00"/>
  </r>
  <r>
    <n v="985"/>
    <s v="Logan-Curtis"/>
    <s v="Enhanced optimal ability"/>
    <n v="170600"/>
    <n v="114523"/>
    <x v="0"/>
    <x v="583"/>
    <s v="US"/>
    <s v="USD"/>
    <n v="1386309600"/>
    <n v="1388556000"/>
    <x v="0"/>
    <b v="1"/>
    <s v="music/rock"/>
    <n v="0.67129542790152408"/>
    <n v="59464"/>
    <x v="1"/>
    <s v="rock"/>
    <x v="481"/>
    <d v="2014-01-01T00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x v="0"/>
    <b v="0"/>
    <s v="music/rock"/>
    <n v="0.40307692307692305"/>
    <n v="1618"/>
    <x v="1"/>
    <s v="rock"/>
    <x v="253"/>
    <d v="2011-04-19T00:00:00"/>
  </r>
  <r>
    <n v="987"/>
    <s v="Wilson Group"/>
    <s v="Ameliorated foreground focus group"/>
    <n v="6200"/>
    <n v="13441"/>
    <x v="1"/>
    <x v="584"/>
    <s v="US"/>
    <s v="USD"/>
    <n v="1493269200"/>
    <n v="1494478800"/>
    <x v="0"/>
    <b v="0"/>
    <s v="film &amp; video/documentary"/>
    <n v="2.1679032258064517"/>
    <n v="6960.5"/>
    <x v="4"/>
    <s v="documentary"/>
    <x v="869"/>
    <d v="2017-05-11T00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x v="0"/>
    <b v="0"/>
    <s v="publishing/radio &amp; podcasts"/>
    <n v="0.52117021276595743"/>
    <n v="2481.5"/>
    <x v="5"/>
    <s v="radio &amp; podcasts"/>
    <x v="864"/>
    <d v="2016-12-03T00:00:00"/>
  </r>
  <r>
    <n v="989"/>
    <s v="Hernandez Inc"/>
    <s v="Versatile dedicated migration"/>
    <n v="2400"/>
    <n v="11990"/>
    <x v="1"/>
    <x v="31"/>
    <s v="US"/>
    <s v="USD"/>
    <n v="1555390800"/>
    <n v="1555822800"/>
    <x v="0"/>
    <b v="0"/>
    <s v="publishing/translations"/>
    <n v="4.9958333333333336"/>
    <n v="6108"/>
    <x v="5"/>
    <s v="translations"/>
    <x v="843"/>
    <d v="2019-04-21T00:00:00"/>
  </r>
  <r>
    <n v="990"/>
    <s v="Ortiz-Roberts"/>
    <s v="Devolved foreground customer loyalty"/>
    <n v="7800"/>
    <n v="6839"/>
    <x v="0"/>
    <x v="251"/>
    <s v="US"/>
    <s v="USD"/>
    <n v="1456984800"/>
    <n v="1458882000"/>
    <x v="0"/>
    <b v="1"/>
    <s v="film &amp; video/drama"/>
    <n v="0.87679487179487181"/>
    <n v="3451.5"/>
    <x v="4"/>
    <s v="drama"/>
    <x v="289"/>
    <d v="2016-03-25T00:00:00"/>
  </r>
  <r>
    <n v="991"/>
    <s v="Ramirez LLC"/>
    <s v="Reduced reciprocal focus group"/>
    <n v="9800"/>
    <n v="11091"/>
    <x v="1"/>
    <x v="585"/>
    <s v="US"/>
    <s v="USD"/>
    <n v="1411621200"/>
    <n v="1411966800"/>
    <x v="0"/>
    <b v="1"/>
    <s v="music/rock"/>
    <n v="1.131734693877551"/>
    <n v="5666"/>
    <x v="1"/>
    <s v="rock"/>
    <x v="870"/>
    <d v="2014-09-29T00:00:00"/>
  </r>
  <r>
    <n v="992"/>
    <s v="Morrow Inc"/>
    <s v="Networked global migration"/>
    <n v="3100"/>
    <n v="13223"/>
    <x v="1"/>
    <x v="227"/>
    <s v="US"/>
    <s v="USD"/>
    <n v="1525669200"/>
    <n v="1526878800"/>
    <x v="0"/>
    <b v="1"/>
    <s v="film &amp; video/drama"/>
    <n v="4.2654838709677421"/>
    <n v="6677.5"/>
    <x v="4"/>
    <s v="drama"/>
    <x v="871"/>
    <d v="2018-05-21T00:00:00"/>
  </r>
  <r>
    <n v="993"/>
    <s v="Erickson-Rogers"/>
    <s v="De-engineered even-keeled definition"/>
    <n v="9800"/>
    <n v="7608"/>
    <x v="3"/>
    <x v="51"/>
    <s v="IT"/>
    <s v="EUR"/>
    <n v="1450936800"/>
    <n v="1452405600"/>
    <x v="0"/>
    <b v="1"/>
    <s v="photography/photography books"/>
    <n v="0.77632653061224488"/>
    <n v="3841.5"/>
    <x v="7"/>
    <s v="photography books"/>
    <x v="872"/>
    <d v="2016-01-10T00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x v="0"/>
    <b v="1"/>
    <s v="publishing/translations"/>
    <n v="0.52496810772501767"/>
    <n v="37457.5"/>
    <x v="5"/>
    <s v="translations"/>
    <x v="873"/>
    <d v="2014-10-23T00:00:00"/>
  </r>
  <r>
    <n v="995"/>
    <s v="Manning-Hamilton"/>
    <s v="Vision-oriented scalable definition"/>
    <n v="97300"/>
    <n v="153216"/>
    <x v="1"/>
    <x v="587"/>
    <s v="US"/>
    <s v="USD"/>
    <n v="1541307600"/>
    <n v="1543816800"/>
    <x v="0"/>
    <b v="1"/>
    <s v="food/food trucks"/>
    <n v="1.5746762589928058"/>
    <n v="77629.5"/>
    <x v="0"/>
    <s v="food trucks"/>
    <x v="874"/>
    <d v="2018-12-03T00:00:00"/>
  </r>
  <r>
    <n v="996"/>
    <s v="Butler LLC"/>
    <s v="Future-proofed upward-trending migration"/>
    <n v="6600"/>
    <n v="4814"/>
    <x v="0"/>
    <x v="192"/>
    <s v="US"/>
    <s v="USD"/>
    <n v="1357106400"/>
    <n v="1359698400"/>
    <x v="0"/>
    <b v="0"/>
    <s v="theater/plays"/>
    <n v="0.72939393939393937"/>
    <n v="2463"/>
    <x v="3"/>
    <s v="plays"/>
    <x v="875"/>
    <d v="2013-02-01T00:00:00"/>
  </r>
  <r>
    <n v="997"/>
    <s v="Ball LLC"/>
    <s v="Right-sized full-range throughput"/>
    <n v="7600"/>
    <n v="4603"/>
    <x v="3"/>
    <x v="279"/>
    <s v="IT"/>
    <s v="EUR"/>
    <n v="1390197600"/>
    <n v="1390629600"/>
    <x v="0"/>
    <b v="0"/>
    <s v="theater/plays"/>
    <n v="0.60565789473684206"/>
    <n v="2371"/>
    <x v="3"/>
    <s v="plays"/>
    <x v="876"/>
    <d v="2014-01-25T00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x v="0"/>
    <b v="1"/>
    <s v="music/indie rock"/>
    <n v="0.5679129129129129"/>
    <n v="19098.5"/>
    <x v="1"/>
    <s v="indie rock"/>
    <x v="877"/>
    <d v="2010-02-25T00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x v="0"/>
    <b v="0"/>
    <s v="food/food trucks"/>
    <n v="0.56542754275427543"/>
    <n v="31970.5"/>
    <x v="0"/>
    <s v="food trucks"/>
    <x v="878"/>
    <d v="2016-07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01A5C-C852-4236-93D2-999F68BF6D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186CC-2AE7-4D98-A5B4-9716C1E7EF1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D035F-7940-44B7-A873-0951592E9B8E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885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3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1"/>
  <sheetViews>
    <sheetView tabSelected="1" topLeftCell="A59" workbookViewId="0">
      <selection activeCell="P4" sqref="P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2.875" customWidth="1"/>
    <col min="15" max="15" width="18.75" style="5" customWidth="1"/>
    <col min="16" max="16" width="16.875" style="8" customWidth="1"/>
    <col min="17" max="17" width="15.75" customWidth="1"/>
    <col min="18" max="18" width="13.875" customWidth="1"/>
    <col min="19" max="19" width="23.125" customWidth="1"/>
    <col min="20" max="20" width="21.375" customWidth="1"/>
    <col min="21" max="21" width="3.875" bestFit="1" customWidth="1"/>
    <col min="22" max="22" width="9.25" bestFit="1" customWidth="1"/>
  </cols>
  <sheetData>
    <row r="1" spans="1:23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9" t="s">
        <v>2030</v>
      </c>
      <c r="Q1" s="1" t="s">
        <v>2065</v>
      </c>
      <c r="R1" s="1" t="s">
        <v>2031</v>
      </c>
      <c r="S1" s="1" t="s">
        <v>2072</v>
      </c>
      <c r="T1" s="11" t="s">
        <v>2071</v>
      </c>
      <c r="U1"/>
      <c r="V1"/>
      <c r="W1"/>
    </row>
    <row r="2" spans="1:2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IF(D2=0, "", E2/D2)</f>
        <v>0</v>
      </c>
      <c r="P2" s="8">
        <f>AVERAGE(G2,E2)</f>
        <v>0</v>
      </c>
      <c r="Q2" t="s">
        <v>2032</v>
      </c>
      <c r="R2" t="s">
        <v>2033</v>
      </c>
      <c r="S2" s="10">
        <f>DATE(1970,1,1 + J2/86400)</f>
        <v>42336</v>
      </c>
      <c r="T2" s="10">
        <f>DATE(1970,1,1 + K2/86400)</f>
        <v>42353</v>
      </c>
    </row>
    <row r="3" spans="1:23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IF(D3=0, "", E3/D3)</f>
        <v>10.4</v>
      </c>
      <c r="P3" s="8">
        <f t="shared" ref="P3:P66" si="1">AVERAGE(G3,E3)</f>
        <v>7359</v>
      </c>
      <c r="Q3" t="s">
        <v>2034</v>
      </c>
      <c r="R3" t="s">
        <v>2035</v>
      </c>
      <c r="S3" s="10">
        <f t="shared" ref="S3:S66" si="2">DATE(1970,1,1 + J3/86400)</f>
        <v>41870</v>
      </c>
      <c r="T3" s="10">
        <f t="shared" ref="T3:T66" si="3">DATE(1970,1,1 + K3/86400)</f>
        <v>41872</v>
      </c>
    </row>
    <row r="4" spans="1:23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8">
        <f t="shared" si="1"/>
        <v>71974</v>
      </c>
      <c r="Q4" t="s">
        <v>2036</v>
      </c>
      <c r="R4" t="s">
        <v>2037</v>
      </c>
      <c r="S4" s="10">
        <f t="shared" si="2"/>
        <v>41595</v>
      </c>
      <c r="T4" s="10">
        <f t="shared" si="3"/>
        <v>41597</v>
      </c>
    </row>
    <row r="5" spans="1:23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8">
        <f t="shared" si="1"/>
        <v>1250.5</v>
      </c>
      <c r="Q5" t="s">
        <v>2034</v>
      </c>
      <c r="R5" t="s">
        <v>2035</v>
      </c>
      <c r="S5" s="10">
        <f t="shared" si="2"/>
        <v>43688</v>
      </c>
      <c r="T5" s="10">
        <f t="shared" si="3"/>
        <v>43728</v>
      </c>
    </row>
    <row r="6" spans="1:23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8">
        <f t="shared" si="1"/>
        <v>2659</v>
      </c>
      <c r="Q6" t="s">
        <v>2038</v>
      </c>
      <c r="R6" t="s">
        <v>2039</v>
      </c>
      <c r="S6" s="10">
        <f t="shared" si="2"/>
        <v>43485</v>
      </c>
      <c r="T6" s="10">
        <f t="shared" si="3"/>
        <v>43489</v>
      </c>
    </row>
    <row r="7" spans="1:23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8">
        <f t="shared" si="1"/>
        <v>6684.5</v>
      </c>
      <c r="Q7" t="s">
        <v>2038</v>
      </c>
      <c r="R7" t="s">
        <v>2039</v>
      </c>
      <c r="S7" s="10">
        <f t="shared" si="2"/>
        <v>41149</v>
      </c>
      <c r="T7" s="10">
        <f t="shared" si="3"/>
        <v>41160</v>
      </c>
    </row>
    <row r="8" spans="1:2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8">
        <f t="shared" si="1"/>
        <v>554</v>
      </c>
      <c r="Q8" t="s">
        <v>2040</v>
      </c>
      <c r="R8" t="s">
        <v>2041</v>
      </c>
      <c r="S8" s="10">
        <f t="shared" si="2"/>
        <v>42991</v>
      </c>
      <c r="T8" s="10">
        <f t="shared" si="3"/>
        <v>42992</v>
      </c>
    </row>
    <row r="9" spans="1:23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8">
        <f t="shared" si="1"/>
        <v>7484</v>
      </c>
      <c r="Q9" t="s">
        <v>2038</v>
      </c>
      <c r="R9" t="s">
        <v>2039</v>
      </c>
      <c r="S9" s="10">
        <f t="shared" si="2"/>
        <v>42229</v>
      </c>
      <c r="T9" s="10">
        <f t="shared" si="3"/>
        <v>42231</v>
      </c>
    </row>
    <row r="10" spans="1:2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8">
        <f t="shared" si="1"/>
        <v>11327</v>
      </c>
      <c r="Q10" t="s">
        <v>2038</v>
      </c>
      <c r="R10" t="s">
        <v>2039</v>
      </c>
      <c r="S10" s="10">
        <f t="shared" si="2"/>
        <v>40399</v>
      </c>
      <c r="T10" s="10">
        <f t="shared" si="3"/>
        <v>40401</v>
      </c>
    </row>
    <row r="11" spans="1:2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8">
        <f t="shared" si="1"/>
        <v>1626</v>
      </c>
      <c r="Q11" t="s">
        <v>2034</v>
      </c>
      <c r="R11" t="s">
        <v>2042</v>
      </c>
      <c r="S11" s="10">
        <f t="shared" si="2"/>
        <v>41536</v>
      </c>
      <c r="T11" s="10">
        <f t="shared" si="3"/>
        <v>41585</v>
      </c>
    </row>
    <row r="12" spans="1:23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8">
        <f t="shared" si="1"/>
        <v>7029</v>
      </c>
      <c r="Q12" t="s">
        <v>2040</v>
      </c>
      <c r="R12" t="s">
        <v>2043</v>
      </c>
      <c r="S12" s="10">
        <f t="shared" si="2"/>
        <v>40404</v>
      </c>
      <c r="T12" s="10">
        <f t="shared" si="3"/>
        <v>40452</v>
      </c>
    </row>
    <row r="13" spans="1:23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8">
        <f t="shared" si="1"/>
        <v>1528.5</v>
      </c>
      <c r="Q13" t="s">
        <v>2038</v>
      </c>
      <c r="R13" t="s">
        <v>2039</v>
      </c>
      <c r="S13" s="10">
        <f t="shared" si="2"/>
        <v>40442</v>
      </c>
      <c r="T13" s="10">
        <f t="shared" si="3"/>
        <v>40448</v>
      </c>
    </row>
    <row r="14" spans="1:23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8">
        <f t="shared" si="1"/>
        <v>2842</v>
      </c>
      <c r="Q14" t="s">
        <v>2040</v>
      </c>
      <c r="R14" t="s">
        <v>2043</v>
      </c>
      <c r="S14" s="10">
        <f t="shared" si="2"/>
        <v>43760</v>
      </c>
      <c r="T14" s="10">
        <f t="shared" si="3"/>
        <v>43768</v>
      </c>
    </row>
    <row r="15" spans="1:23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8">
        <f t="shared" si="1"/>
        <v>5196.5</v>
      </c>
      <c r="Q15" t="s">
        <v>2034</v>
      </c>
      <c r="R15" t="s">
        <v>2044</v>
      </c>
      <c r="S15" s="10">
        <f t="shared" si="2"/>
        <v>42532</v>
      </c>
      <c r="T15" s="10">
        <f t="shared" si="3"/>
        <v>42544</v>
      </c>
    </row>
    <row r="16" spans="1:23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8">
        <f t="shared" si="1"/>
        <v>9514.5</v>
      </c>
      <c r="Q16" t="s">
        <v>2034</v>
      </c>
      <c r="R16" t="s">
        <v>2044</v>
      </c>
      <c r="S16" s="10">
        <f t="shared" si="2"/>
        <v>40974</v>
      </c>
      <c r="T16" s="10">
        <f t="shared" si="3"/>
        <v>41001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8">
        <f t="shared" si="1"/>
        <v>19433</v>
      </c>
      <c r="Q17" t="s">
        <v>2036</v>
      </c>
      <c r="R17" t="s">
        <v>2045</v>
      </c>
      <c r="S17" s="10">
        <f t="shared" si="2"/>
        <v>43809</v>
      </c>
      <c r="T17" s="10">
        <f t="shared" si="3"/>
        <v>43813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8">
        <f t="shared" si="1"/>
        <v>5570.5</v>
      </c>
      <c r="Q18" t="s">
        <v>2046</v>
      </c>
      <c r="R18" t="s">
        <v>2047</v>
      </c>
      <c r="S18" s="10">
        <f t="shared" si="2"/>
        <v>41661</v>
      </c>
      <c r="T18" s="10">
        <f t="shared" si="3"/>
        <v>41683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8">
        <f t="shared" si="1"/>
        <v>68047</v>
      </c>
      <c r="Q19" t="s">
        <v>2040</v>
      </c>
      <c r="R19" t="s">
        <v>2048</v>
      </c>
      <c r="S19" s="10">
        <f t="shared" si="2"/>
        <v>40555</v>
      </c>
      <c r="T19" s="10">
        <f t="shared" si="3"/>
        <v>40556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8">
        <f t="shared" si="1"/>
        <v>3112</v>
      </c>
      <c r="Q20" t="s">
        <v>2038</v>
      </c>
      <c r="R20" t="s">
        <v>2039</v>
      </c>
      <c r="S20" s="10">
        <f t="shared" si="2"/>
        <v>43351</v>
      </c>
      <c r="T20" s="10">
        <f t="shared" si="3"/>
        <v>43359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8">
        <f t="shared" si="1"/>
        <v>15502.5</v>
      </c>
      <c r="Q21" t="s">
        <v>2038</v>
      </c>
      <c r="R21" t="s">
        <v>2039</v>
      </c>
      <c r="S21" s="10">
        <f t="shared" si="2"/>
        <v>43528</v>
      </c>
      <c r="T21" s="10">
        <f t="shared" si="3"/>
        <v>43549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8">
        <f t="shared" si="1"/>
        <v>74666</v>
      </c>
      <c r="Q22" t="s">
        <v>2040</v>
      </c>
      <c r="R22" t="s">
        <v>2043</v>
      </c>
      <c r="S22" s="10">
        <f t="shared" si="2"/>
        <v>41848</v>
      </c>
      <c r="T22" s="10">
        <f t="shared" si="3"/>
        <v>41848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8">
        <f t="shared" si="1"/>
        <v>19545.5</v>
      </c>
      <c r="Q23" t="s">
        <v>2038</v>
      </c>
      <c r="R23" t="s">
        <v>2039</v>
      </c>
      <c r="S23" s="10">
        <f t="shared" si="2"/>
        <v>40770</v>
      </c>
      <c r="T23" s="10">
        <f t="shared" si="3"/>
        <v>40804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8">
        <f t="shared" si="1"/>
        <v>38290</v>
      </c>
      <c r="Q24" t="s">
        <v>2038</v>
      </c>
      <c r="R24" t="s">
        <v>2039</v>
      </c>
      <c r="S24" s="10">
        <f t="shared" si="2"/>
        <v>43193</v>
      </c>
      <c r="T24" s="10">
        <f t="shared" si="3"/>
        <v>43208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8">
        <f t="shared" si="1"/>
        <v>7542</v>
      </c>
      <c r="Q25" t="s">
        <v>2040</v>
      </c>
      <c r="R25" t="s">
        <v>2041</v>
      </c>
      <c r="S25" s="10">
        <f t="shared" si="2"/>
        <v>43510</v>
      </c>
      <c r="T25" s="10">
        <f t="shared" si="3"/>
        <v>43563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8">
        <f t="shared" si="1"/>
        <v>53465</v>
      </c>
      <c r="Q26" t="s">
        <v>2036</v>
      </c>
      <c r="R26" t="s">
        <v>2045</v>
      </c>
      <c r="S26" s="10">
        <f t="shared" si="2"/>
        <v>41811</v>
      </c>
      <c r="T26" s="10">
        <f t="shared" si="3"/>
        <v>41813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8">
        <f t="shared" si="1"/>
        <v>6033.5</v>
      </c>
      <c r="Q27" t="s">
        <v>2049</v>
      </c>
      <c r="R27" t="s">
        <v>2050</v>
      </c>
      <c r="S27" s="10">
        <f t="shared" si="2"/>
        <v>40681</v>
      </c>
      <c r="T27" s="10">
        <f t="shared" si="3"/>
        <v>40701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8">
        <f t="shared" si="1"/>
        <v>26647</v>
      </c>
      <c r="Q28" t="s">
        <v>2038</v>
      </c>
      <c r="R28" t="s">
        <v>2039</v>
      </c>
      <c r="S28" s="10">
        <f t="shared" si="2"/>
        <v>43312</v>
      </c>
      <c r="T28" s="10">
        <f t="shared" si="3"/>
        <v>43339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8">
        <f t="shared" si="1"/>
        <v>807</v>
      </c>
      <c r="Q29" t="s">
        <v>2034</v>
      </c>
      <c r="R29" t="s">
        <v>2035</v>
      </c>
      <c r="S29" s="10">
        <f t="shared" si="2"/>
        <v>42280</v>
      </c>
      <c r="T29" s="10">
        <f t="shared" si="3"/>
        <v>42288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8">
        <f t="shared" si="1"/>
        <v>69927.5</v>
      </c>
      <c r="Q30" t="s">
        <v>2038</v>
      </c>
      <c r="R30" t="s">
        <v>2039</v>
      </c>
      <c r="S30" s="10">
        <f t="shared" si="2"/>
        <v>40218</v>
      </c>
      <c r="T30" s="10">
        <f t="shared" si="3"/>
        <v>40241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8">
        <f t="shared" si="1"/>
        <v>76285.5</v>
      </c>
      <c r="Q31" t="s">
        <v>2040</v>
      </c>
      <c r="R31" t="s">
        <v>2051</v>
      </c>
      <c r="S31" s="10">
        <f t="shared" si="2"/>
        <v>43301</v>
      </c>
      <c r="T31" s="10">
        <f t="shared" si="3"/>
        <v>43341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8">
        <f t="shared" si="1"/>
        <v>7292</v>
      </c>
      <c r="Q32" t="s">
        <v>2040</v>
      </c>
      <c r="R32" t="s">
        <v>2048</v>
      </c>
      <c r="S32" s="10">
        <f t="shared" si="2"/>
        <v>43609</v>
      </c>
      <c r="T32" s="10">
        <f t="shared" si="3"/>
        <v>43614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8">
        <f t="shared" si="1"/>
        <v>5538</v>
      </c>
      <c r="Q33" t="s">
        <v>2049</v>
      </c>
      <c r="R33" t="s">
        <v>2050</v>
      </c>
      <c r="S33" s="10">
        <f t="shared" si="2"/>
        <v>42374</v>
      </c>
      <c r="T33" s="10">
        <f t="shared" si="3"/>
        <v>42402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8">
        <f t="shared" si="1"/>
        <v>44991.5</v>
      </c>
      <c r="Q34" t="s">
        <v>2040</v>
      </c>
      <c r="R34" t="s">
        <v>2041</v>
      </c>
      <c r="S34" s="10">
        <f t="shared" si="2"/>
        <v>43110</v>
      </c>
      <c r="T34" s="10">
        <f t="shared" si="3"/>
        <v>43137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8">
        <f t="shared" si="1"/>
        <v>97542.5</v>
      </c>
      <c r="Q35" t="s">
        <v>2038</v>
      </c>
      <c r="R35" t="s">
        <v>2039</v>
      </c>
      <c r="S35" s="10">
        <f t="shared" si="2"/>
        <v>41917</v>
      </c>
      <c r="T35" s="10">
        <f t="shared" si="3"/>
        <v>41954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8">
        <f t="shared" si="1"/>
        <v>7095</v>
      </c>
      <c r="Q36" t="s">
        <v>2040</v>
      </c>
      <c r="R36" t="s">
        <v>2041</v>
      </c>
      <c r="S36" s="10">
        <f t="shared" si="2"/>
        <v>42817</v>
      </c>
      <c r="T36" s="10">
        <f t="shared" si="3"/>
        <v>42822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8">
        <f t="shared" si="1"/>
        <v>95296.5</v>
      </c>
      <c r="Q37" t="s">
        <v>2040</v>
      </c>
      <c r="R37" t="s">
        <v>2043</v>
      </c>
      <c r="S37" s="10">
        <f t="shared" si="2"/>
        <v>43484</v>
      </c>
      <c r="T37" s="10">
        <f t="shared" si="3"/>
        <v>43526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8">
        <f t="shared" si="1"/>
        <v>558.5</v>
      </c>
      <c r="Q38" t="s">
        <v>2038</v>
      </c>
      <c r="R38" t="s">
        <v>2039</v>
      </c>
      <c r="S38" s="10">
        <f t="shared" si="2"/>
        <v>40600</v>
      </c>
      <c r="T38" s="10">
        <f t="shared" si="3"/>
        <v>40625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8">
        <f t="shared" si="1"/>
        <v>5723</v>
      </c>
      <c r="Q39" t="s">
        <v>2046</v>
      </c>
      <c r="R39" t="s">
        <v>2052</v>
      </c>
      <c r="S39" s="10">
        <f t="shared" si="2"/>
        <v>43744</v>
      </c>
      <c r="T39" s="10">
        <f t="shared" si="3"/>
        <v>43777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8">
        <f t="shared" si="1"/>
        <v>5109.5</v>
      </c>
      <c r="Q40" t="s">
        <v>2053</v>
      </c>
      <c r="R40" t="s">
        <v>2054</v>
      </c>
      <c r="S40" s="10">
        <f t="shared" si="2"/>
        <v>40469</v>
      </c>
      <c r="T40" s="10">
        <f t="shared" si="3"/>
        <v>40474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8">
        <f t="shared" si="1"/>
        <v>2557.5</v>
      </c>
      <c r="Q41" t="s">
        <v>2038</v>
      </c>
      <c r="R41" t="s">
        <v>2039</v>
      </c>
      <c r="S41" s="10">
        <f t="shared" si="2"/>
        <v>41330</v>
      </c>
      <c r="T41" s="10">
        <f t="shared" si="3"/>
        <v>41344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8">
        <f t="shared" si="1"/>
        <v>7538</v>
      </c>
      <c r="Q42" t="s">
        <v>2036</v>
      </c>
      <c r="R42" t="s">
        <v>2045</v>
      </c>
      <c r="S42" s="10">
        <f t="shared" si="2"/>
        <v>40334</v>
      </c>
      <c r="T42" s="10">
        <f t="shared" si="3"/>
        <v>40353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8">
        <f t="shared" si="1"/>
        <v>6017.5</v>
      </c>
      <c r="Q43" t="s">
        <v>2034</v>
      </c>
      <c r="R43" t="s">
        <v>2035</v>
      </c>
      <c r="S43" s="10">
        <f t="shared" si="2"/>
        <v>41156</v>
      </c>
      <c r="T43" s="10">
        <f t="shared" si="3"/>
        <v>41182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8">
        <f t="shared" si="1"/>
        <v>4106.5</v>
      </c>
      <c r="Q44" t="s">
        <v>2032</v>
      </c>
      <c r="R44" t="s">
        <v>2033</v>
      </c>
      <c r="S44" s="10">
        <f t="shared" si="2"/>
        <v>40728</v>
      </c>
      <c r="T44" s="10">
        <f t="shared" si="3"/>
        <v>40737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8">
        <f t="shared" si="1"/>
        <v>86964.5</v>
      </c>
      <c r="Q45" t="s">
        <v>2046</v>
      </c>
      <c r="R45" t="s">
        <v>2055</v>
      </c>
      <c r="S45" s="10">
        <f t="shared" si="2"/>
        <v>41844</v>
      </c>
      <c r="T45" s="10">
        <f t="shared" si="3"/>
        <v>41860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8">
        <f t="shared" si="1"/>
        <v>5319.5</v>
      </c>
      <c r="Q46" t="s">
        <v>2046</v>
      </c>
      <c r="R46" t="s">
        <v>2052</v>
      </c>
      <c r="S46" s="10">
        <f t="shared" si="2"/>
        <v>43541</v>
      </c>
      <c r="T46" s="10">
        <f t="shared" si="3"/>
        <v>43542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8">
        <f t="shared" si="1"/>
        <v>2289</v>
      </c>
      <c r="Q47" t="s">
        <v>2038</v>
      </c>
      <c r="R47" t="s">
        <v>2039</v>
      </c>
      <c r="S47" s="10">
        <f t="shared" si="2"/>
        <v>42676</v>
      </c>
      <c r="T47" s="10">
        <f t="shared" si="3"/>
        <v>42691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8">
        <f t="shared" si="1"/>
        <v>2169.5</v>
      </c>
      <c r="Q48" t="s">
        <v>2034</v>
      </c>
      <c r="R48" t="s">
        <v>2035</v>
      </c>
      <c r="S48" s="10">
        <f t="shared" si="2"/>
        <v>40367</v>
      </c>
      <c r="T48" s="10">
        <f t="shared" si="3"/>
        <v>40390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8">
        <f t="shared" si="1"/>
        <v>3639</v>
      </c>
      <c r="Q49" t="s">
        <v>2038</v>
      </c>
      <c r="R49" t="s">
        <v>2039</v>
      </c>
      <c r="S49" s="10">
        <f t="shared" si="2"/>
        <v>41727</v>
      </c>
      <c r="T49" s="10">
        <f t="shared" si="3"/>
        <v>41757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8">
        <f t="shared" si="1"/>
        <v>65646.5</v>
      </c>
      <c r="Q50" t="s">
        <v>2038</v>
      </c>
      <c r="R50" t="s">
        <v>2039</v>
      </c>
      <c r="S50" s="10">
        <f t="shared" si="2"/>
        <v>42180</v>
      </c>
      <c r="T50" s="10">
        <f t="shared" si="3"/>
        <v>42192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8">
        <f t="shared" si="1"/>
        <v>6978</v>
      </c>
      <c r="Q51" t="s">
        <v>2034</v>
      </c>
      <c r="R51" t="s">
        <v>2035</v>
      </c>
      <c r="S51" s="10">
        <f t="shared" si="2"/>
        <v>43758</v>
      </c>
      <c r="T51" s="10">
        <f t="shared" si="3"/>
        <v>43803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8">
        <f t="shared" si="1"/>
        <v>1.5</v>
      </c>
      <c r="Q52" t="s">
        <v>2034</v>
      </c>
      <c r="R52" t="s">
        <v>2056</v>
      </c>
      <c r="S52" s="10">
        <f t="shared" si="2"/>
        <v>41487</v>
      </c>
      <c r="T52" s="10">
        <f t="shared" si="3"/>
        <v>41515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8">
        <f t="shared" si="1"/>
        <v>73355</v>
      </c>
      <c r="Q53" t="s">
        <v>2036</v>
      </c>
      <c r="R53" t="s">
        <v>2045</v>
      </c>
      <c r="S53" s="10">
        <f t="shared" si="2"/>
        <v>40995</v>
      </c>
      <c r="T53" s="10">
        <f t="shared" si="3"/>
        <v>41011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8">
        <f t="shared" si="1"/>
        <v>1267</v>
      </c>
      <c r="Q54" t="s">
        <v>2038</v>
      </c>
      <c r="R54" t="s">
        <v>2039</v>
      </c>
      <c r="S54" s="10">
        <f t="shared" si="2"/>
        <v>40436</v>
      </c>
      <c r="T54" s="10">
        <f t="shared" si="3"/>
        <v>40440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8">
        <f t="shared" si="1"/>
        <v>6282.5</v>
      </c>
      <c r="Q55" t="s">
        <v>2040</v>
      </c>
      <c r="R55" t="s">
        <v>2043</v>
      </c>
      <c r="S55" s="10">
        <f t="shared" si="2"/>
        <v>41779</v>
      </c>
      <c r="T55" s="10">
        <f t="shared" si="3"/>
        <v>41818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8">
        <f t="shared" si="1"/>
        <v>2756</v>
      </c>
      <c r="Q56" t="s">
        <v>2036</v>
      </c>
      <c r="R56" t="s">
        <v>2045</v>
      </c>
      <c r="S56" s="10">
        <f t="shared" si="2"/>
        <v>43170</v>
      </c>
      <c r="T56" s="10">
        <f t="shared" si="3"/>
        <v>43176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8">
        <f t="shared" si="1"/>
        <v>5938.5</v>
      </c>
      <c r="Q57" t="s">
        <v>2034</v>
      </c>
      <c r="R57" t="s">
        <v>2057</v>
      </c>
      <c r="S57" s="10">
        <f t="shared" si="2"/>
        <v>43311</v>
      </c>
      <c r="T57" s="10">
        <f t="shared" si="3"/>
        <v>43316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8">
        <f t="shared" si="1"/>
        <v>5828.5</v>
      </c>
      <c r="Q58" t="s">
        <v>2036</v>
      </c>
      <c r="R58" t="s">
        <v>2045</v>
      </c>
      <c r="S58" s="10">
        <f t="shared" si="2"/>
        <v>42014</v>
      </c>
      <c r="T58" s="10">
        <f t="shared" si="3"/>
        <v>42021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8">
        <f t="shared" si="1"/>
        <v>3222</v>
      </c>
      <c r="Q59" t="s">
        <v>2049</v>
      </c>
      <c r="R59" t="s">
        <v>2050</v>
      </c>
      <c r="S59" s="10">
        <f t="shared" si="2"/>
        <v>42979</v>
      </c>
      <c r="T59" s="10">
        <f t="shared" si="3"/>
        <v>42991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8">
        <f t="shared" si="1"/>
        <v>3171.5</v>
      </c>
      <c r="Q60" t="s">
        <v>2038</v>
      </c>
      <c r="R60" t="s">
        <v>2039</v>
      </c>
      <c r="S60" s="10">
        <f t="shared" si="2"/>
        <v>42268</v>
      </c>
      <c r="T60" s="10">
        <f t="shared" si="3"/>
        <v>42281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8">
        <f t="shared" si="1"/>
        <v>1989.5</v>
      </c>
      <c r="Q61" t="s">
        <v>2038</v>
      </c>
      <c r="R61" t="s">
        <v>2039</v>
      </c>
      <c r="S61" s="10">
        <f t="shared" si="2"/>
        <v>42898</v>
      </c>
      <c r="T61" s="10">
        <f t="shared" si="3"/>
        <v>42913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8">
        <f t="shared" si="1"/>
        <v>68798.5</v>
      </c>
      <c r="Q62" t="s">
        <v>2038</v>
      </c>
      <c r="R62" t="s">
        <v>2039</v>
      </c>
      <c r="S62" s="10">
        <f t="shared" si="2"/>
        <v>41107</v>
      </c>
      <c r="T62" s="10">
        <f t="shared" si="3"/>
        <v>41110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8">
        <f t="shared" si="1"/>
        <v>93501.5</v>
      </c>
      <c r="Q63" t="s">
        <v>2038</v>
      </c>
      <c r="R63" t="s">
        <v>2039</v>
      </c>
      <c r="S63" s="10">
        <f t="shared" si="2"/>
        <v>40595</v>
      </c>
      <c r="T63" s="10">
        <f t="shared" si="3"/>
        <v>40635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8">
        <f t="shared" si="1"/>
        <v>7350.5</v>
      </c>
      <c r="Q64" t="s">
        <v>2036</v>
      </c>
      <c r="R64" t="s">
        <v>2037</v>
      </c>
      <c r="S64" s="10">
        <f t="shared" si="2"/>
        <v>42160</v>
      </c>
      <c r="T64" s="10">
        <f t="shared" si="3"/>
        <v>42161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8">
        <f t="shared" si="1"/>
        <v>281</v>
      </c>
      <c r="Q65" t="s">
        <v>2038</v>
      </c>
      <c r="R65" t="s">
        <v>2039</v>
      </c>
      <c r="S65" s="10">
        <f t="shared" si="2"/>
        <v>42853</v>
      </c>
      <c r="T65" s="10">
        <f t="shared" si="3"/>
        <v>42859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8">
        <f t="shared" si="1"/>
        <v>1386</v>
      </c>
      <c r="Q66" t="s">
        <v>2036</v>
      </c>
      <c r="R66" t="s">
        <v>2037</v>
      </c>
      <c r="S66" s="10">
        <f t="shared" si="2"/>
        <v>43283</v>
      </c>
      <c r="T66" s="10">
        <f t="shared" si="3"/>
        <v>43298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IF(D67=0, "", E67/D67)</f>
        <v>2.3614754098360655</v>
      </c>
      <c r="P67" s="8">
        <f t="shared" ref="P67:P130" si="5">AVERAGE(G67,E67)</f>
        <v>7320.5</v>
      </c>
      <c r="Q67" t="s">
        <v>2038</v>
      </c>
      <c r="R67" t="s">
        <v>2039</v>
      </c>
      <c r="S67" s="10">
        <f t="shared" ref="S67:S130" si="6">DATE(1970,1,1 + J67/86400)</f>
        <v>40570</v>
      </c>
      <c r="T67" s="10">
        <f t="shared" ref="T67:T130" si="7">DATE(1970,1,1 + K67/86400)</f>
        <v>40577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8">
        <f t="shared" si="5"/>
        <v>659.5</v>
      </c>
      <c r="Q68" t="s">
        <v>2038</v>
      </c>
      <c r="R68" t="s">
        <v>2039</v>
      </c>
      <c r="S68" s="10">
        <f t="shared" si="6"/>
        <v>42102</v>
      </c>
      <c r="T68" s="10">
        <f t="shared" si="7"/>
        <v>42107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8">
        <f t="shared" si="5"/>
        <v>60978.5</v>
      </c>
      <c r="Q69" t="s">
        <v>2036</v>
      </c>
      <c r="R69" t="s">
        <v>2045</v>
      </c>
      <c r="S69" s="10">
        <f t="shared" si="6"/>
        <v>40203</v>
      </c>
      <c r="T69" s="10">
        <f t="shared" si="7"/>
        <v>40208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8">
        <f t="shared" si="5"/>
        <v>7377</v>
      </c>
      <c r="Q70" t="s">
        <v>2038</v>
      </c>
      <c r="R70" t="s">
        <v>2039</v>
      </c>
      <c r="S70" s="10">
        <f t="shared" si="6"/>
        <v>42943</v>
      </c>
      <c r="T70" s="10">
        <f t="shared" si="7"/>
        <v>42990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8">
        <f t="shared" si="5"/>
        <v>959</v>
      </c>
      <c r="Q71" t="s">
        <v>2038</v>
      </c>
      <c r="R71" t="s">
        <v>2039</v>
      </c>
      <c r="S71" s="10">
        <f t="shared" si="6"/>
        <v>40531</v>
      </c>
      <c r="T71" s="10">
        <f t="shared" si="7"/>
        <v>40565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8">
        <f t="shared" si="5"/>
        <v>80432</v>
      </c>
      <c r="Q72" t="s">
        <v>2038</v>
      </c>
      <c r="R72" t="s">
        <v>2039</v>
      </c>
      <c r="S72" s="10">
        <f t="shared" si="6"/>
        <v>40484</v>
      </c>
      <c r="T72" s="10">
        <f t="shared" si="7"/>
        <v>40533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8">
        <f t="shared" si="5"/>
        <v>3280</v>
      </c>
      <c r="Q73" t="s">
        <v>2038</v>
      </c>
      <c r="R73" t="s">
        <v>2039</v>
      </c>
      <c r="S73" s="10">
        <f t="shared" si="6"/>
        <v>43799</v>
      </c>
      <c r="T73" s="10">
        <f t="shared" si="7"/>
        <v>43803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8">
        <f t="shared" si="5"/>
        <v>2038</v>
      </c>
      <c r="Q74" t="s">
        <v>2040</v>
      </c>
      <c r="R74" t="s">
        <v>2048</v>
      </c>
      <c r="S74" s="10">
        <f t="shared" si="6"/>
        <v>42186</v>
      </c>
      <c r="T74" s="10">
        <f t="shared" si="7"/>
        <v>42222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8">
        <f t="shared" si="5"/>
        <v>4670.5</v>
      </c>
      <c r="Q75" t="s">
        <v>2034</v>
      </c>
      <c r="R75" t="s">
        <v>2057</v>
      </c>
      <c r="S75" s="10">
        <f t="shared" si="6"/>
        <v>42701</v>
      </c>
      <c r="T75" s="10">
        <f t="shared" si="7"/>
        <v>42704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8">
        <f t="shared" si="5"/>
        <v>2430.5</v>
      </c>
      <c r="Q76" t="s">
        <v>2034</v>
      </c>
      <c r="R76" t="s">
        <v>2056</v>
      </c>
      <c r="S76" s="10">
        <f t="shared" si="6"/>
        <v>42456</v>
      </c>
      <c r="T76" s="10">
        <f t="shared" si="7"/>
        <v>42457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8">
        <f t="shared" si="5"/>
        <v>7388</v>
      </c>
      <c r="Q77" t="s">
        <v>2053</v>
      </c>
      <c r="R77" t="s">
        <v>2054</v>
      </c>
      <c r="S77" s="10">
        <f t="shared" si="6"/>
        <v>43296</v>
      </c>
      <c r="T77" s="10">
        <f t="shared" si="7"/>
        <v>43304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8">
        <f t="shared" si="5"/>
        <v>48838.5</v>
      </c>
      <c r="Q78" t="s">
        <v>2038</v>
      </c>
      <c r="R78" t="s">
        <v>2039</v>
      </c>
      <c r="S78" s="10">
        <f t="shared" si="6"/>
        <v>42027</v>
      </c>
      <c r="T78" s="10">
        <f t="shared" si="7"/>
        <v>42076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8">
        <f t="shared" si="5"/>
        <v>2258</v>
      </c>
      <c r="Q79" t="s">
        <v>2040</v>
      </c>
      <c r="R79" t="s">
        <v>2048</v>
      </c>
      <c r="S79" s="10">
        <f t="shared" si="6"/>
        <v>40448</v>
      </c>
      <c r="T79" s="10">
        <f t="shared" si="7"/>
        <v>40462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8">
        <f t="shared" si="5"/>
        <v>6933</v>
      </c>
      <c r="Q80" t="s">
        <v>2046</v>
      </c>
      <c r="R80" t="s">
        <v>2058</v>
      </c>
      <c r="S80" s="10">
        <f t="shared" si="6"/>
        <v>43206</v>
      </c>
      <c r="T80" s="10">
        <f t="shared" si="7"/>
        <v>43207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8">
        <f t="shared" si="5"/>
        <v>20533</v>
      </c>
      <c r="Q81" t="s">
        <v>2038</v>
      </c>
      <c r="R81" t="s">
        <v>2039</v>
      </c>
      <c r="S81" s="10">
        <f t="shared" si="6"/>
        <v>43267</v>
      </c>
      <c r="T81" s="10">
        <f t="shared" si="7"/>
        <v>43272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8">
        <f t="shared" si="5"/>
        <v>3569.5</v>
      </c>
      <c r="Q82" t="s">
        <v>2049</v>
      </c>
      <c r="R82" t="s">
        <v>2050</v>
      </c>
      <c r="S82" s="10">
        <f t="shared" si="6"/>
        <v>42976</v>
      </c>
      <c r="T82" s="10">
        <f t="shared" si="7"/>
        <v>43006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8">
        <f t="shared" si="5"/>
        <v>19134</v>
      </c>
      <c r="Q83" t="s">
        <v>2034</v>
      </c>
      <c r="R83" t="s">
        <v>2035</v>
      </c>
      <c r="S83" s="10">
        <f t="shared" si="6"/>
        <v>43062</v>
      </c>
      <c r="T83" s="10">
        <f t="shared" si="7"/>
        <v>43087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8">
        <f t="shared" si="5"/>
        <v>7576.5</v>
      </c>
      <c r="Q84" t="s">
        <v>2049</v>
      </c>
      <c r="R84" t="s">
        <v>2050</v>
      </c>
      <c r="S84" s="10">
        <f t="shared" si="6"/>
        <v>43482</v>
      </c>
      <c r="T84" s="10">
        <f t="shared" si="7"/>
        <v>43489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8">
        <f t="shared" si="5"/>
        <v>20498</v>
      </c>
      <c r="Q85" t="s">
        <v>2034</v>
      </c>
      <c r="R85" t="s">
        <v>2042</v>
      </c>
      <c r="S85" s="10">
        <f t="shared" si="6"/>
        <v>42579</v>
      </c>
      <c r="T85" s="10">
        <f t="shared" si="7"/>
        <v>42601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8">
        <f t="shared" si="5"/>
        <v>20969</v>
      </c>
      <c r="Q86" t="s">
        <v>2036</v>
      </c>
      <c r="R86" t="s">
        <v>2045</v>
      </c>
      <c r="S86" s="10">
        <f t="shared" si="6"/>
        <v>41118</v>
      </c>
      <c r="T86" s="10">
        <f t="shared" si="7"/>
        <v>41128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8">
        <f t="shared" si="5"/>
        <v>3250.5</v>
      </c>
      <c r="Q87" t="s">
        <v>2034</v>
      </c>
      <c r="R87" t="s">
        <v>2044</v>
      </c>
      <c r="S87" s="10">
        <f t="shared" si="6"/>
        <v>40797</v>
      </c>
      <c r="T87" s="10">
        <f t="shared" si="7"/>
        <v>40805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8">
        <f t="shared" si="5"/>
        <v>6304</v>
      </c>
      <c r="Q88" t="s">
        <v>2038</v>
      </c>
      <c r="R88" t="s">
        <v>2039</v>
      </c>
      <c r="S88" s="10">
        <f t="shared" si="6"/>
        <v>42128</v>
      </c>
      <c r="T88" s="10">
        <f t="shared" si="7"/>
        <v>42141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8">
        <f t="shared" si="5"/>
        <v>62261</v>
      </c>
      <c r="Q89" t="s">
        <v>2034</v>
      </c>
      <c r="R89" t="s">
        <v>2035</v>
      </c>
      <c r="S89" s="10">
        <f t="shared" si="6"/>
        <v>40610</v>
      </c>
      <c r="T89" s="10">
        <f t="shared" si="7"/>
        <v>40621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8">
        <f t="shared" si="5"/>
        <v>6314.5</v>
      </c>
      <c r="Q90" t="s">
        <v>2046</v>
      </c>
      <c r="R90" t="s">
        <v>2058</v>
      </c>
      <c r="S90" s="10">
        <f t="shared" si="6"/>
        <v>42110</v>
      </c>
      <c r="T90" s="10">
        <f t="shared" si="7"/>
        <v>42132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8">
        <f t="shared" si="5"/>
        <v>4342</v>
      </c>
      <c r="Q91" t="s">
        <v>2038</v>
      </c>
      <c r="R91" t="s">
        <v>2039</v>
      </c>
      <c r="S91" s="10">
        <f t="shared" si="6"/>
        <v>40283</v>
      </c>
      <c r="T91" s="10">
        <f t="shared" si="7"/>
        <v>40285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8">
        <f t="shared" si="5"/>
        <v>3119</v>
      </c>
      <c r="Q92" t="s">
        <v>2038</v>
      </c>
      <c r="R92" t="s">
        <v>2039</v>
      </c>
      <c r="S92" s="10">
        <f t="shared" si="6"/>
        <v>42425</v>
      </c>
      <c r="T92" s="10">
        <f t="shared" si="7"/>
        <v>42425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8">
        <f t="shared" si="5"/>
        <v>37683.5</v>
      </c>
      <c r="Q93" t="s">
        <v>2046</v>
      </c>
      <c r="R93" t="s">
        <v>2058</v>
      </c>
      <c r="S93" s="10">
        <f t="shared" si="6"/>
        <v>42588</v>
      </c>
      <c r="T93" s="10">
        <f t="shared" si="7"/>
        <v>42616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8">
        <f t="shared" si="5"/>
        <v>26136.5</v>
      </c>
      <c r="Q94" t="s">
        <v>2049</v>
      </c>
      <c r="R94" t="s">
        <v>2050</v>
      </c>
      <c r="S94" s="10">
        <f t="shared" si="6"/>
        <v>40352</v>
      </c>
      <c r="T94" s="10">
        <f t="shared" si="7"/>
        <v>40353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8">
        <f t="shared" si="5"/>
        <v>33243.5</v>
      </c>
      <c r="Q95" t="s">
        <v>2038</v>
      </c>
      <c r="R95" t="s">
        <v>2039</v>
      </c>
      <c r="S95" s="10">
        <f t="shared" si="6"/>
        <v>41202</v>
      </c>
      <c r="T95" s="10">
        <f t="shared" si="7"/>
        <v>41206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8">
        <f t="shared" si="5"/>
        <v>4493.5</v>
      </c>
      <c r="Q96" t="s">
        <v>2036</v>
      </c>
      <c r="R96" t="s">
        <v>2037</v>
      </c>
      <c r="S96" s="10">
        <f t="shared" si="6"/>
        <v>43562</v>
      </c>
      <c r="T96" s="10">
        <f t="shared" si="7"/>
        <v>43573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8">
        <f t="shared" si="5"/>
        <v>522</v>
      </c>
      <c r="Q97" t="s">
        <v>2040</v>
      </c>
      <c r="R97" t="s">
        <v>2041</v>
      </c>
      <c r="S97" s="10">
        <f t="shared" si="6"/>
        <v>43752</v>
      </c>
      <c r="T97" s="10">
        <f t="shared" si="7"/>
        <v>43759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8">
        <f t="shared" si="5"/>
        <v>76922</v>
      </c>
      <c r="Q98" t="s">
        <v>2038</v>
      </c>
      <c r="R98" t="s">
        <v>2039</v>
      </c>
      <c r="S98" s="10">
        <f t="shared" si="6"/>
        <v>40612</v>
      </c>
      <c r="T98" s="10">
        <f t="shared" si="7"/>
        <v>40625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8">
        <f t="shared" si="5"/>
        <v>6080</v>
      </c>
      <c r="Q99" t="s">
        <v>2032</v>
      </c>
      <c r="R99" t="s">
        <v>2033</v>
      </c>
      <c r="S99" s="10">
        <f t="shared" si="6"/>
        <v>42180</v>
      </c>
      <c r="T99" s="10">
        <f t="shared" si="7"/>
        <v>42234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8">
        <f t="shared" si="5"/>
        <v>17085.5</v>
      </c>
      <c r="Q100" t="s">
        <v>2049</v>
      </c>
      <c r="R100" t="s">
        <v>2050</v>
      </c>
      <c r="S100" s="10">
        <f t="shared" si="6"/>
        <v>42212</v>
      </c>
      <c r="T100" s="10">
        <f t="shared" si="7"/>
        <v>42216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8">
        <f t="shared" si="5"/>
        <v>7557.5</v>
      </c>
      <c r="Q101" t="s">
        <v>2038</v>
      </c>
      <c r="R101" t="s">
        <v>2039</v>
      </c>
      <c r="S101" s="10">
        <f t="shared" si="6"/>
        <v>41968</v>
      </c>
      <c r="T101" s="10">
        <f t="shared" si="7"/>
        <v>41997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8">
        <f t="shared" si="5"/>
        <v>1</v>
      </c>
      <c r="Q102" t="s">
        <v>2038</v>
      </c>
      <c r="R102" t="s">
        <v>2039</v>
      </c>
      <c r="S102" s="10">
        <f t="shared" si="6"/>
        <v>40835</v>
      </c>
      <c r="T102" s="10">
        <f t="shared" si="7"/>
        <v>40853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8">
        <f t="shared" si="5"/>
        <v>4678.5</v>
      </c>
      <c r="Q103" t="s">
        <v>2034</v>
      </c>
      <c r="R103" t="s">
        <v>2042</v>
      </c>
      <c r="S103" s="10">
        <f t="shared" si="6"/>
        <v>42056</v>
      </c>
      <c r="T103" s="10">
        <f t="shared" si="7"/>
        <v>42063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8">
        <f t="shared" si="5"/>
        <v>5379</v>
      </c>
      <c r="Q104" t="s">
        <v>2036</v>
      </c>
      <c r="R104" t="s">
        <v>2045</v>
      </c>
      <c r="S104" s="10">
        <f t="shared" si="6"/>
        <v>43234</v>
      </c>
      <c r="T104" s="10">
        <f t="shared" si="7"/>
        <v>43241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8">
        <f t="shared" si="5"/>
        <v>1249</v>
      </c>
      <c r="Q105" t="s">
        <v>2034</v>
      </c>
      <c r="R105" t="s">
        <v>2042</v>
      </c>
      <c r="S105" s="10">
        <f t="shared" si="6"/>
        <v>40475</v>
      </c>
      <c r="T105" s="10">
        <f t="shared" si="7"/>
        <v>40484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8">
        <f t="shared" si="5"/>
        <v>86270</v>
      </c>
      <c r="Q106" t="s">
        <v>2034</v>
      </c>
      <c r="R106" t="s">
        <v>2044</v>
      </c>
      <c r="S106" s="10">
        <f t="shared" si="6"/>
        <v>42878</v>
      </c>
      <c r="T106" s="10">
        <f t="shared" si="7"/>
        <v>42879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8">
        <f t="shared" si="5"/>
        <v>4962</v>
      </c>
      <c r="Q107" t="s">
        <v>2036</v>
      </c>
      <c r="R107" t="s">
        <v>2037</v>
      </c>
      <c r="S107" s="10">
        <f t="shared" si="6"/>
        <v>41366</v>
      </c>
      <c r="T107" s="10">
        <f t="shared" si="7"/>
        <v>41384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8">
        <f t="shared" si="5"/>
        <v>7076.5</v>
      </c>
      <c r="Q108" t="s">
        <v>2038</v>
      </c>
      <c r="R108" t="s">
        <v>2039</v>
      </c>
      <c r="S108" s="10">
        <f t="shared" si="6"/>
        <v>43716</v>
      </c>
      <c r="T108" s="10">
        <f t="shared" si="7"/>
        <v>43721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8">
        <f t="shared" si="5"/>
        <v>3306.5</v>
      </c>
      <c r="Q109" t="s">
        <v>2038</v>
      </c>
      <c r="R109" t="s">
        <v>2039</v>
      </c>
      <c r="S109" s="10">
        <f t="shared" si="6"/>
        <v>43213</v>
      </c>
      <c r="T109" s="10">
        <f t="shared" si="7"/>
        <v>43230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8">
        <f t="shared" si="5"/>
        <v>4506</v>
      </c>
      <c r="Q110" t="s">
        <v>2040</v>
      </c>
      <c r="R110" t="s">
        <v>2041</v>
      </c>
      <c r="S110" s="10">
        <f t="shared" si="6"/>
        <v>41005</v>
      </c>
      <c r="T110" s="10">
        <f t="shared" si="7"/>
        <v>41042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8">
        <f t="shared" si="5"/>
        <v>1569.5</v>
      </c>
      <c r="Q111" t="s">
        <v>2040</v>
      </c>
      <c r="R111" t="s">
        <v>2059</v>
      </c>
      <c r="S111" s="10">
        <f t="shared" si="6"/>
        <v>41651</v>
      </c>
      <c r="T111" s="10">
        <f t="shared" si="7"/>
        <v>41653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8">
        <f t="shared" si="5"/>
        <v>10801.5</v>
      </c>
      <c r="Q112" t="s">
        <v>2032</v>
      </c>
      <c r="R112" t="s">
        <v>2033</v>
      </c>
      <c r="S112" s="10">
        <f t="shared" si="6"/>
        <v>43354</v>
      </c>
      <c r="T112" s="10">
        <f t="shared" si="7"/>
        <v>43373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8">
        <f t="shared" si="5"/>
        <v>37164.5</v>
      </c>
      <c r="Q113" t="s">
        <v>2046</v>
      </c>
      <c r="R113" t="s">
        <v>2055</v>
      </c>
      <c r="S113" s="10">
        <f t="shared" si="6"/>
        <v>41174</v>
      </c>
      <c r="T113" s="10">
        <f t="shared" si="7"/>
        <v>41180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8">
        <f t="shared" si="5"/>
        <v>6498</v>
      </c>
      <c r="Q114" t="s">
        <v>2036</v>
      </c>
      <c r="R114" t="s">
        <v>2037</v>
      </c>
      <c r="S114" s="10">
        <f t="shared" si="6"/>
        <v>41875</v>
      </c>
      <c r="T114" s="10">
        <f t="shared" si="7"/>
        <v>41890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8">
        <f t="shared" si="5"/>
        <v>6284</v>
      </c>
      <c r="Q115" t="s">
        <v>2032</v>
      </c>
      <c r="R115" t="s">
        <v>2033</v>
      </c>
      <c r="S115" s="10">
        <f t="shared" si="6"/>
        <v>42990</v>
      </c>
      <c r="T115" s="10">
        <f t="shared" si="7"/>
        <v>42997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8">
        <f t="shared" si="5"/>
        <v>6971</v>
      </c>
      <c r="Q116" t="s">
        <v>2036</v>
      </c>
      <c r="R116" t="s">
        <v>2045</v>
      </c>
      <c r="S116" s="10">
        <f t="shared" si="6"/>
        <v>43564</v>
      </c>
      <c r="T116" s="10">
        <f t="shared" si="7"/>
        <v>43565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8">
        <f t="shared" si="5"/>
        <v>74343</v>
      </c>
      <c r="Q117" t="s">
        <v>2046</v>
      </c>
      <c r="R117" t="s">
        <v>2052</v>
      </c>
      <c r="S117" s="10">
        <f t="shared" si="6"/>
        <v>43056</v>
      </c>
      <c r="T117" s="10">
        <f t="shared" si="7"/>
        <v>43091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8">
        <f t="shared" si="5"/>
        <v>3204.5</v>
      </c>
      <c r="Q118" t="s">
        <v>2038</v>
      </c>
      <c r="R118" t="s">
        <v>2039</v>
      </c>
      <c r="S118" s="10">
        <f t="shared" si="6"/>
        <v>42265</v>
      </c>
      <c r="T118" s="10">
        <f t="shared" si="7"/>
        <v>42266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8">
        <f t="shared" si="5"/>
        <v>4399</v>
      </c>
      <c r="Q119" t="s">
        <v>2040</v>
      </c>
      <c r="R119" t="s">
        <v>2059</v>
      </c>
      <c r="S119" s="10">
        <f t="shared" si="6"/>
        <v>40808</v>
      </c>
      <c r="T119" s="10">
        <f t="shared" si="7"/>
        <v>40814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8">
        <f t="shared" si="5"/>
        <v>3209</v>
      </c>
      <c r="Q120" t="s">
        <v>2053</v>
      </c>
      <c r="R120" t="s">
        <v>2054</v>
      </c>
      <c r="S120" s="10">
        <f t="shared" si="6"/>
        <v>41665</v>
      </c>
      <c r="T120" s="10">
        <f t="shared" si="7"/>
        <v>41671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8">
        <f t="shared" si="5"/>
        <v>5451</v>
      </c>
      <c r="Q121" t="s">
        <v>2040</v>
      </c>
      <c r="R121" t="s">
        <v>2041</v>
      </c>
      <c r="S121" s="10">
        <f t="shared" si="6"/>
        <v>41806</v>
      </c>
      <c r="T121" s="10">
        <f t="shared" si="7"/>
        <v>41823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8">
        <f t="shared" si="5"/>
        <v>57027</v>
      </c>
      <c r="Q122" t="s">
        <v>2049</v>
      </c>
      <c r="R122" t="s">
        <v>2060</v>
      </c>
      <c r="S122" s="10">
        <f t="shared" si="6"/>
        <v>42111</v>
      </c>
      <c r="T122" s="10">
        <f t="shared" si="7"/>
        <v>42115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8">
        <f t="shared" si="5"/>
        <v>50132</v>
      </c>
      <c r="Q123" t="s">
        <v>2049</v>
      </c>
      <c r="R123" t="s">
        <v>2050</v>
      </c>
      <c r="S123" s="10">
        <f t="shared" si="6"/>
        <v>41917</v>
      </c>
      <c r="T123" s="10">
        <f t="shared" si="7"/>
        <v>41930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8">
        <f t="shared" si="5"/>
        <v>45721</v>
      </c>
      <c r="Q124" t="s">
        <v>2046</v>
      </c>
      <c r="R124" t="s">
        <v>2052</v>
      </c>
      <c r="S124" s="10">
        <f t="shared" si="6"/>
        <v>41970</v>
      </c>
      <c r="T124" s="10">
        <f t="shared" si="7"/>
        <v>41997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8">
        <f t="shared" si="5"/>
        <v>16877</v>
      </c>
      <c r="Q125" t="s">
        <v>2038</v>
      </c>
      <c r="R125" t="s">
        <v>2039</v>
      </c>
      <c r="S125" s="10">
        <f t="shared" si="6"/>
        <v>42332</v>
      </c>
      <c r="T125" s="10">
        <f t="shared" si="7"/>
        <v>42335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8">
        <f t="shared" si="5"/>
        <v>4828</v>
      </c>
      <c r="Q126" t="s">
        <v>2053</v>
      </c>
      <c r="R126" t="s">
        <v>2054</v>
      </c>
      <c r="S126" s="10">
        <f t="shared" si="6"/>
        <v>43598</v>
      </c>
      <c r="T126" s="10">
        <f t="shared" si="7"/>
        <v>43651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8">
        <f t="shared" si="5"/>
        <v>4327.5</v>
      </c>
      <c r="Q127" t="s">
        <v>2038</v>
      </c>
      <c r="R127" t="s">
        <v>2039</v>
      </c>
      <c r="S127" s="10">
        <f t="shared" si="6"/>
        <v>43362</v>
      </c>
      <c r="T127" s="10">
        <f t="shared" si="7"/>
        <v>43366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8">
        <f t="shared" si="5"/>
        <v>35195.5</v>
      </c>
      <c r="Q128" t="s">
        <v>2038</v>
      </c>
      <c r="R128" t="s">
        <v>2039</v>
      </c>
      <c r="S128" s="10">
        <f t="shared" si="6"/>
        <v>42596</v>
      </c>
      <c r="T128" s="10">
        <f t="shared" si="7"/>
        <v>42624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8">
        <f t="shared" si="5"/>
        <v>26869.5</v>
      </c>
      <c r="Q129" t="s">
        <v>2038</v>
      </c>
      <c r="R129" t="s">
        <v>2039</v>
      </c>
      <c r="S129" s="10">
        <f t="shared" si="6"/>
        <v>40310</v>
      </c>
      <c r="T129" s="10">
        <f t="shared" si="7"/>
        <v>40313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8">
        <f t="shared" si="5"/>
        <v>21564</v>
      </c>
      <c r="Q130" t="s">
        <v>2034</v>
      </c>
      <c r="R130" t="s">
        <v>2035</v>
      </c>
      <c r="S130" s="10">
        <f t="shared" si="6"/>
        <v>40417</v>
      </c>
      <c r="T130" s="10">
        <f t="shared" si="7"/>
        <v>40430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IF(D131=0, "", E131/D131)</f>
        <v>3.2026936026936029E-2</v>
      </c>
      <c r="P131" s="8">
        <f t="shared" ref="P131:P194" si="9">AVERAGE(G131,E131)</f>
        <v>2405.5</v>
      </c>
      <c r="Q131" t="s">
        <v>2032</v>
      </c>
      <c r="R131" t="s">
        <v>2033</v>
      </c>
      <c r="S131" s="10">
        <f t="shared" ref="S131:S194" si="10">DATE(1970,1,1 + J131/86400)</f>
        <v>42038</v>
      </c>
      <c r="T131" s="10">
        <f t="shared" ref="T131:T194" si="11">DATE(1970,1,1 + K131/86400)</f>
        <v>42063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8">
        <f t="shared" si="9"/>
        <v>7729</v>
      </c>
      <c r="Q132" t="s">
        <v>2040</v>
      </c>
      <c r="R132" t="s">
        <v>2043</v>
      </c>
      <c r="S132" s="10">
        <f t="shared" si="10"/>
        <v>40842</v>
      </c>
      <c r="T132" s="10">
        <f t="shared" si="11"/>
        <v>40858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8">
        <f t="shared" si="9"/>
        <v>84279.5</v>
      </c>
      <c r="Q133" t="s">
        <v>2036</v>
      </c>
      <c r="R133" t="s">
        <v>2037</v>
      </c>
      <c r="S133" s="10">
        <f t="shared" si="10"/>
        <v>41607</v>
      </c>
      <c r="T133" s="10">
        <f t="shared" si="11"/>
        <v>41620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8">
        <f t="shared" si="9"/>
        <v>1961.5</v>
      </c>
      <c r="Q134" t="s">
        <v>2038</v>
      </c>
      <c r="R134" t="s">
        <v>2039</v>
      </c>
      <c r="S134" s="10">
        <f t="shared" si="10"/>
        <v>43112</v>
      </c>
      <c r="T134" s="10">
        <f t="shared" si="11"/>
        <v>43128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8">
        <f t="shared" si="9"/>
        <v>7072</v>
      </c>
      <c r="Q135" t="s">
        <v>2034</v>
      </c>
      <c r="R135" t="s">
        <v>2061</v>
      </c>
      <c r="S135" s="10">
        <f t="shared" si="10"/>
        <v>40767</v>
      </c>
      <c r="T135" s="10">
        <f t="shared" si="11"/>
        <v>40789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8">
        <f t="shared" si="9"/>
        <v>45114</v>
      </c>
      <c r="Q136" t="s">
        <v>2040</v>
      </c>
      <c r="R136" t="s">
        <v>2041</v>
      </c>
      <c r="S136" s="10">
        <f t="shared" si="10"/>
        <v>40713</v>
      </c>
      <c r="T136" s="10">
        <f t="shared" si="11"/>
        <v>40762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8">
        <f t="shared" si="9"/>
        <v>2802.5</v>
      </c>
      <c r="Q137" t="s">
        <v>2038</v>
      </c>
      <c r="R137" t="s">
        <v>2039</v>
      </c>
      <c r="S137" s="10">
        <f t="shared" si="10"/>
        <v>41340</v>
      </c>
      <c r="T137" s="10">
        <f t="shared" si="11"/>
        <v>41345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8">
        <f t="shared" si="9"/>
        <v>1389.5</v>
      </c>
      <c r="Q138" t="s">
        <v>2040</v>
      </c>
      <c r="R138" t="s">
        <v>2043</v>
      </c>
      <c r="S138" s="10">
        <f t="shared" si="10"/>
        <v>41797</v>
      </c>
      <c r="T138" s="10">
        <f t="shared" si="11"/>
        <v>41809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8">
        <f t="shared" si="9"/>
        <v>2381</v>
      </c>
      <c r="Q139" t="s">
        <v>2046</v>
      </c>
      <c r="R139" t="s">
        <v>2047</v>
      </c>
      <c r="S139" s="10">
        <f t="shared" si="10"/>
        <v>40457</v>
      </c>
      <c r="T139" s="10">
        <f t="shared" si="11"/>
        <v>40463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8">
        <f t="shared" si="9"/>
        <v>4665.5</v>
      </c>
      <c r="Q140" t="s">
        <v>2049</v>
      </c>
      <c r="R140" t="s">
        <v>2060</v>
      </c>
      <c r="S140" s="10">
        <f t="shared" si="10"/>
        <v>41180</v>
      </c>
      <c r="T140" s="10">
        <f t="shared" si="11"/>
        <v>41186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8">
        <f t="shared" si="9"/>
        <v>9786</v>
      </c>
      <c r="Q141" t="s">
        <v>2036</v>
      </c>
      <c r="R141" t="s">
        <v>2045</v>
      </c>
      <c r="S141" s="10">
        <f t="shared" si="10"/>
        <v>42115</v>
      </c>
      <c r="T141" s="10">
        <f t="shared" si="11"/>
        <v>42131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8">
        <f t="shared" si="9"/>
        <v>6230</v>
      </c>
      <c r="Q142" t="s">
        <v>2040</v>
      </c>
      <c r="R142" t="s">
        <v>2041</v>
      </c>
      <c r="S142" s="10">
        <f t="shared" si="10"/>
        <v>43156</v>
      </c>
      <c r="T142" s="10">
        <f t="shared" si="11"/>
        <v>43161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8">
        <f t="shared" si="9"/>
        <v>33197</v>
      </c>
      <c r="Q143" t="s">
        <v>2036</v>
      </c>
      <c r="R143" t="s">
        <v>2037</v>
      </c>
      <c r="S143" s="10">
        <f t="shared" si="10"/>
        <v>42167</v>
      </c>
      <c r="T143" s="10">
        <f t="shared" si="11"/>
        <v>42173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8">
        <f t="shared" si="9"/>
        <v>5809.5</v>
      </c>
      <c r="Q144" t="s">
        <v>2036</v>
      </c>
      <c r="R144" t="s">
        <v>2037</v>
      </c>
      <c r="S144" s="10">
        <f t="shared" si="10"/>
        <v>41005</v>
      </c>
      <c r="T144" s="10">
        <f t="shared" si="11"/>
        <v>41046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8">
        <f t="shared" si="9"/>
        <v>3696</v>
      </c>
      <c r="Q145" t="s">
        <v>2034</v>
      </c>
      <c r="R145" t="s">
        <v>2044</v>
      </c>
      <c r="S145" s="10">
        <f t="shared" si="10"/>
        <v>40357</v>
      </c>
      <c r="T145" s="10">
        <f t="shared" si="11"/>
        <v>40377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8">
        <f t="shared" si="9"/>
        <v>5877</v>
      </c>
      <c r="Q146" t="s">
        <v>2038</v>
      </c>
      <c r="R146" t="s">
        <v>2039</v>
      </c>
      <c r="S146" s="10">
        <f t="shared" si="10"/>
        <v>43633</v>
      </c>
      <c r="T146" s="10">
        <f t="shared" si="11"/>
        <v>43641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8">
        <f t="shared" si="9"/>
        <v>29948</v>
      </c>
      <c r="Q147" t="s">
        <v>2036</v>
      </c>
      <c r="R147" t="s">
        <v>2045</v>
      </c>
      <c r="S147" s="10">
        <f t="shared" si="10"/>
        <v>41889</v>
      </c>
      <c r="T147" s="10">
        <f t="shared" si="11"/>
        <v>41894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8">
        <f t="shared" si="9"/>
        <v>784.5</v>
      </c>
      <c r="Q148" t="s">
        <v>2038</v>
      </c>
      <c r="R148" t="s">
        <v>2039</v>
      </c>
      <c r="S148" s="10">
        <f t="shared" si="10"/>
        <v>40855</v>
      </c>
      <c r="T148" s="10">
        <f t="shared" si="11"/>
        <v>40875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8">
        <f t="shared" si="9"/>
        <v>4768</v>
      </c>
      <c r="Q149" t="s">
        <v>2038</v>
      </c>
      <c r="R149" t="s">
        <v>2039</v>
      </c>
      <c r="S149" s="10">
        <f t="shared" si="10"/>
        <v>42534</v>
      </c>
      <c r="T149" s="10">
        <f t="shared" si="11"/>
        <v>42540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8">
        <f t="shared" si="9"/>
        <v>5681</v>
      </c>
      <c r="Q150" t="s">
        <v>2036</v>
      </c>
      <c r="R150" t="s">
        <v>2045</v>
      </c>
      <c r="S150" s="10">
        <f t="shared" si="10"/>
        <v>42941</v>
      </c>
      <c r="T150" s="10">
        <f t="shared" si="11"/>
        <v>42950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8">
        <f t="shared" si="9"/>
        <v>6913.5</v>
      </c>
      <c r="Q151" t="s">
        <v>2034</v>
      </c>
      <c r="R151" t="s">
        <v>2044</v>
      </c>
      <c r="S151" s="10">
        <f t="shared" si="10"/>
        <v>41275</v>
      </c>
      <c r="T151" s="10">
        <f t="shared" si="11"/>
        <v>41327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8">
        <f t="shared" si="9"/>
        <v>1</v>
      </c>
      <c r="Q152" t="s">
        <v>2034</v>
      </c>
      <c r="R152" t="s">
        <v>2035</v>
      </c>
      <c r="S152" s="10">
        <f t="shared" si="10"/>
        <v>43450</v>
      </c>
      <c r="T152" s="10">
        <f t="shared" si="11"/>
        <v>43451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8">
        <f t="shared" si="9"/>
        <v>44752</v>
      </c>
      <c r="Q153" t="s">
        <v>2034</v>
      </c>
      <c r="R153" t="s">
        <v>2042</v>
      </c>
      <c r="S153" s="10">
        <f t="shared" si="10"/>
        <v>41799</v>
      </c>
      <c r="T153" s="10">
        <f t="shared" si="11"/>
        <v>41850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8">
        <f t="shared" si="9"/>
        <v>89474.5</v>
      </c>
      <c r="Q154" t="s">
        <v>2034</v>
      </c>
      <c r="R154" t="s">
        <v>2044</v>
      </c>
      <c r="S154" s="10">
        <f t="shared" si="10"/>
        <v>42783</v>
      </c>
      <c r="T154" s="10">
        <f t="shared" si="11"/>
        <v>42790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8">
        <f t="shared" si="9"/>
        <v>90896.5</v>
      </c>
      <c r="Q155" t="s">
        <v>2038</v>
      </c>
      <c r="R155" t="s">
        <v>2039</v>
      </c>
      <c r="S155" s="10">
        <f t="shared" si="10"/>
        <v>41201</v>
      </c>
      <c r="T155" s="10">
        <f t="shared" si="11"/>
        <v>41207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8">
        <f t="shared" si="9"/>
        <v>50854.5</v>
      </c>
      <c r="Q156" t="s">
        <v>2034</v>
      </c>
      <c r="R156" t="s">
        <v>2044</v>
      </c>
      <c r="S156" s="10">
        <f t="shared" si="10"/>
        <v>42502</v>
      </c>
      <c r="T156" s="10">
        <f t="shared" si="11"/>
        <v>42525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8">
        <f t="shared" si="9"/>
        <v>45950</v>
      </c>
      <c r="Q157" t="s">
        <v>2038</v>
      </c>
      <c r="R157" t="s">
        <v>2039</v>
      </c>
      <c r="S157" s="10">
        <f t="shared" si="10"/>
        <v>40262</v>
      </c>
      <c r="T157" s="10">
        <f t="shared" si="11"/>
        <v>40277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8">
        <f t="shared" si="9"/>
        <v>13646.5</v>
      </c>
      <c r="Q158" t="s">
        <v>2034</v>
      </c>
      <c r="R158" t="s">
        <v>2035</v>
      </c>
      <c r="S158" s="10">
        <f t="shared" si="10"/>
        <v>43743</v>
      </c>
      <c r="T158" s="10">
        <f t="shared" si="11"/>
        <v>43767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8">
        <f t="shared" si="9"/>
        <v>1121</v>
      </c>
      <c r="Q159" t="s">
        <v>2053</v>
      </c>
      <c r="R159" t="s">
        <v>2054</v>
      </c>
      <c r="S159" s="10">
        <f t="shared" si="10"/>
        <v>41638</v>
      </c>
      <c r="T159" s="10">
        <f t="shared" si="11"/>
        <v>41650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8">
        <f t="shared" si="9"/>
        <v>2340.5</v>
      </c>
      <c r="Q160" t="s">
        <v>2034</v>
      </c>
      <c r="R160" t="s">
        <v>2035</v>
      </c>
      <c r="S160" s="10">
        <f t="shared" si="10"/>
        <v>42346</v>
      </c>
      <c r="T160" s="10">
        <f t="shared" si="11"/>
        <v>42347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8">
        <f t="shared" si="9"/>
        <v>96521.5</v>
      </c>
      <c r="Q161" t="s">
        <v>2038</v>
      </c>
      <c r="R161" t="s">
        <v>2039</v>
      </c>
      <c r="S161" s="10">
        <f t="shared" si="10"/>
        <v>43551</v>
      </c>
      <c r="T161" s="10">
        <f t="shared" si="11"/>
        <v>43569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8">
        <f t="shared" si="9"/>
        <v>6574.5</v>
      </c>
      <c r="Q162" t="s">
        <v>2036</v>
      </c>
      <c r="R162" t="s">
        <v>2045</v>
      </c>
      <c r="S162" s="10">
        <f t="shared" si="10"/>
        <v>43582</v>
      </c>
      <c r="T162" s="10">
        <f t="shared" si="11"/>
        <v>43598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8">
        <f t="shared" si="9"/>
        <v>2187.5</v>
      </c>
      <c r="Q163" t="s">
        <v>2036</v>
      </c>
      <c r="R163" t="s">
        <v>2037</v>
      </c>
      <c r="S163" s="10">
        <f t="shared" si="10"/>
        <v>42270</v>
      </c>
      <c r="T163" s="10">
        <f t="shared" si="11"/>
        <v>42276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8">
        <f t="shared" si="9"/>
        <v>4645.5</v>
      </c>
      <c r="Q164" t="s">
        <v>2034</v>
      </c>
      <c r="R164" t="s">
        <v>2035</v>
      </c>
      <c r="S164" s="10">
        <f t="shared" si="10"/>
        <v>43442</v>
      </c>
      <c r="T164" s="10">
        <f t="shared" si="11"/>
        <v>43472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8">
        <f t="shared" si="9"/>
        <v>4555</v>
      </c>
      <c r="Q165" t="s">
        <v>2053</v>
      </c>
      <c r="R165" t="s">
        <v>2054</v>
      </c>
      <c r="S165" s="10">
        <f t="shared" si="10"/>
        <v>43028</v>
      </c>
      <c r="T165" s="10">
        <f t="shared" si="11"/>
        <v>43077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8">
        <f t="shared" si="9"/>
        <v>76075.5</v>
      </c>
      <c r="Q166" t="s">
        <v>2038</v>
      </c>
      <c r="R166" t="s">
        <v>2039</v>
      </c>
      <c r="S166" s="10">
        <f t="shared" si="10"/>
        <v>43016</v>
      </c>
      <c r="T166" s="10">
        <f t="shared" si="11"/>
        <v>43017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8">
        <f t="shared" si="9"/>
        <v>56392.5</v>
      </c>
      <c r="Q167" t="s">
        <v>2036</v>
      </c>
      <c r="R167" t="s">
        <v>2037</v>
      </c>
      <c r="S167" s="10">
        <f t="shared" si="10"/>
        <v>42948</v>
      </c>
      <c r="T167" s="10">
        <f t="shared" si="11"/>
        <v>42980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8">
        <f t="shared" si="9"/>
        <v>6841.5</v>
      </c>
      <c r="Q168" t="s">
        <v>2053</v>
      </c>
      <c r="R168" t="s">
        <v>2054</v>
      </c>
      <c r="S168" s="10">
        <f t="shared" si="10"/>
        <v>40534</v>
      </c>
      <c r="T168" s="10">
        <f t="shared" si="11"/>
        <v>40538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8">
        <f t="shared" si="9"/>
        <v>5475</v>
      </c>
      <c r="Q169" t="s">
        <v>2038</v>
      </c>
      <c r="R169" t="s">
        <v>2039</v>
      </c>
      <c r="S169" s="10">
        <f t="shared" si="10"/>
        <v>41435</v>
      </c>
      <c r="T169" s="10">
        <f t="shared" si="11"/>
        <v>41445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8">
        <f t="shared" si="9"/>
        <v>20531</v>
      </c>
      <c r="Q170" t="s">
        <v>2034</v>
      </c>
      <c r="R170" t="s">
        <v>2044</v>
      </c>
      <c r="S170" s="10">
        <f t="shared" si="10"/>
        <v>43518</v>
      </c>
      <c r="T170" s="10">
        <f t="shared" si="11"/>
        <v>43541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8">
        <f t="shared" si="9"/>
        <v>50039</v>
      </c>
      <c r="Q171" t="s">
        <v>2040</v>
      </c>
      <c r="R171" t="s">
        <v>2051</v>
      </c>
      <c r="S171" s="10">
        <f t="shared" si="10"/>
        <v>41077</v>
      </c>
      <c r="T171" s="10">
        <f t="shared" si="11"/>
        <v>41105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8">
        <f t="shared" si="9"/>
        <v>2797.5</v>
      </c>
      <c r="Q172" t="s">
        <v>2034</v>
      </c>
      <c r="R172" t="s">
        <v>2044</v>
      </c>
      <c r="S172" s="10">
        <f t="shared" si="10"/>
        <v>42950</v>
      </c>
      <c r="T172" s="10">
        <f t="shared" si="11"/>
        <v>42957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8">
        <f t="shared" si="9"/>
        <v>263</v>
      </c>
      <c r="Q173" t="s">
        <v>2046</v>
      </c>
      <c r="R173" t="s">
        <v>2058</v>
      </c>
      <c r="S173" s="10">
        <f t="shared" si="10"/>
        <v>41718</v>
      </c>
      <c r="T173" s="10">
        <f t="shared" si="11"/>
        <v>41740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8">
        <f t="shared" si="9"/>
        <v>344.5</v>
      </c>
      <c r="Q174" t="s">
        <v>2040</v>
      </c>
      <c r="R174" t="s">
        <v>2041</v>
      </c>
      <c r="S174" s="10">
        <f t="shared" si="10"/>
        <v>41839</v>
      </c>
      <c r="T174" s="10">
        <f t="shared" si="11"/>
        <v>41854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8">
        <f t="shared" si="9"/>
        <v>79598</v>
      </c>
      <c r="Q175" t="s">
        <v>2038</v>
      </c>
      <c r="R175" t="s">
        <v>2039</v>
      </c>
      <c r="S175" s="10">
        <f t="shared" si="10"/>
        <v>41412</v>
      </c>
      <c r="T175" s="10">
        <f t="shared" si="11"/>
        <v>41418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8">
        <f t="shared" si="9"/>
        <v>2708</v>
      </c>
      <c r="Q176" t="s">
        <v>2036</v>
      </c>
      <c r="R176" t="s">
        <v>2045</v>
      </c>
      <c r="S176" s="10">
        <f t="shared" si="10"/>
        <v>42282</v>
      </c>
      <c r="T176" s="10">
        <f t="shared" si="11"/>
        <v>42283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8">
        <f t="shared" si="9"/>
        <v>24294.5</v>
      </c>
      <c r="Q177" t="s">
        <v>2038</v>
      </c>
      <c r="R177" t="s">
        <v>2039</v>
      </c>
      <c r="S177" s="10">
        <f t="shared" si="10"/>
        <v>42613</v>
      </c>
      <c r="T177" s="10">
        <f t="shared" si="11"/>
        <v>42632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8">
        <f t="shared" si="9"/>
        <v>43421</v>
      </c>
      <c r="Q178" t="s">
        <v>2038</v>
      </c>
      <c r="R178" t="s">
        <v>2039</v>
      </c>
      <c r="S178" s="10">
        <f t="shared" si="10"/>
        <v>42616</v>
      </c>
      <c r="T178" s="10">
        <f t="shared" si="11"/>
        <v>42625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8">
        <f t="shared" si="9"/>
        <v>82166</v>
      </c>
      <c r="Q179" t="s">
        <v>2038</v>
      </c>
      <c r="R179" t="s">
        <v>2039</v>
      </c>
      <c r="S179" s="10">
        <f t="shared" si="10"/>
        <v>40497</v>
      </c>
      <c r="T179" s="10">
        <f t="shared" si="11"/>
        <v>40522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8">
        <f t="shared" si="9"/>
        <v>3568.5</v>
      </c>
      <c r="Q180" t="s">
        <v>2032</v>
      </c>
      <c r="R180" t="s">
        <v>2033</v>
      </c>
      <c r="S180" s="10">
        <f t="shared" si="10"/>
        <v>42999</v>
      </c>
      <c r="T180" s="10">
        <f t="shared" si="11"/>
        <v>43008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8">
        <f t="shared" si="9"/>
        <v>81361</v>
      </c>
      <c r="Q181" t="s">
        <v>2038</v>
      </c>
      <c r="R181" t="s">
        <v>2039</v>
      </c>
      <c r="S181" s="10">
        <f t="shared" si="10"/>
        <v>41350</v>
      </c>
      <c r="T181" s="10">
        <f t="shared" si="11"/>
        <v>41351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8">
        <f t="shared" si="9"/>
        <v>87421.5</v>
      </c>
      <c r="Q182" t="s">
        <v>2036</v>
      </c>
      <c r="R182" t="s">
        <v>2045</v>
      </c>
      <c r="S182" s="10">
        <f t="shared" si="10"/>
        <v>40259</v>
      </c>
      <c r="T182" s="10">
        <f t="shared" si="11"/>
        <v>40264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8">
        <f t="shared" si="9"/>
        <v>2725.5</v>
      </c>
      <c r="Q183" t="s">
        <v>2036</v>
      </c>
      <c r="R183" t="s">
        <v>2037</v>
      </c>
      <c r="S183" s="10">
        <f t="shared" si="10"/>
        <v>43012</v>
      </c>
      <c r="T183" s="10">
        <f t="shared" si="11"/>
        <v>43030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8">
        <f t="shared" si="9"/>
        <v>99534</v>
      </c>
      <c r="Q184" t="s">
        <v>2038</v>
      </c>
      <c r="R184" t="s">
        <v>2039</v>
      </c>
      <c r="S184" s="10">
        <f t="shared" si="10"/>
        <v>43631</v>
      </c>
      <c r="T184" s="10">
        <f t="shared" si="11"/>
        <v>43647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8">
        <f t="shared" si="9"/>
        <v>1805.5</v>
      </c>
      <c r="Q185" t="s">
        <v>2034</v>
      </c>
      <c r="R185" t="s">
        <v>2035</v>
      </c>
      <c r="S185" s="10">
        <f t="shared" si="10"/>
        <v>40430</v>
      </c>
      <c r="T185" s="10">
        <f t="shared" si="11"/>
        <v>40443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8">
        <f t="shared" si="9"/>
        <v>5445</v>
      </c>
      <c r="Q186" t="s">
        <v>2038</v>
      </c>
      <c r="R186" t="s">
        <v>2039</v>
      </c>
      <c r="S186" s="10">
        <f t="shared" si="10"/>
        <v>43588</v>
      </c>
      <c r="T186" s="10">
        <f t="shared" si="11"/>
        <v>43589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8">
        <f t="shared" si="9"/>
        <v>368.5</v>
      </c>
      <c r="Q187" t="s">
        <v>2040</v>
      </c>
      <c r="R187" t="s">
        <v>2059</v>
      </c>
      <c r="S187" s="10">
        <f t="shared" si="10"/>
        <v>43233</v>
      </c>
      <c r="T187" s="10">
        <f t="shared" si="11"/>
        <v>43244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8">
        <f t="shared" si="9"/>
        <v>14622</v>
      </c>
      <c r="Q188" t="s">
        <v>2038</v>
      </c>
      <c r="R188" t="s">
        <v>2039</v>
      </c>
      <c r="S188" s="10">
        <f t="shared" si="10"/>
        <v>41782</v>
      </c>
      <c r="T188" s="10">
        <f t="shared" si="11"/>
        <v>41797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8">
        <f t="shared" si="9"/>
        <v>69913</v>
      </c>
      <c r="Q189" t="s">
        <v>2040</v>
      </c>
      <c r="R189" t="s">
        <v>2051</v>
      </c>
      <c r="S189" s="10">
        <f t="shared" si="10"/>
        <v>41328</v>
      </c>
      <c r="T189" s="10">
        <f t="shared" si="11"/>
        <v>41356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8">
        <f t="shared" si="9"/>
        <v>1330</v>
      </c>
      <c r="Q190" t="s">
        <v>2038</v>
      </c>
      <c r="R190" t="s">
        <v>2039</v>
      </c>
      <c r="S190" s="10">
        <f t="shared" si="10"/>
        <v>41975</v>
      </c>
      <c r="T190" s="10">
        <f t="shared" si="11"/>
        <v>41976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8">
        <f t="shared" si="9"/>
        <v>22722.5</v>
      </c>
      <c r="Q191" t="s">
        <v>2038</v>
      </c>
      <c r="R191" t="s">
        <v>2039</v>
      </c>
      <c r="S191" s="10">
        <f t="shared" si="10"/>
        <v>42433</v>
      </c>
      <c r="T191" s="10">
        <f t="shared" si="11"/>
        <v>42433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8">
        <f t="shared" si="9"/>
        <v>1281</v>
      </c>
      <c r="Q192" t="s">
        <v>2038</v>
      </c>
      <c r="R192" t="s">
        <v>2039</v>
      </c>
      <c r="S192" s="10">
        <f t="shared" si="10"/>
        <v>41429</v>
      </c>
      <c r="T192" s="10">
        <f t="shared" si="11"/>
        <v>41430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8">
        <f t="shared" si="9"/>
        <v>1637</v>
      </c>
      <c r="Q193" t="s">
        <v>2038</v>
      </c>
      <c r="R193" t="s">
        <v>2039</v>
      </c>
      <c r="S193" s="10">
        <f t="shared" si="10"/>
        <v>43536</v>
      </c>
      <c r="T193" s="10">
        <f t="shared" si="11"/>
        <v>43539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8">
        <f t="shared" si="9"/>
        <v>4380</v>
      </c>
      <c r="Q194" t="s">
        <v>2034</v>
      </c>
      <c r="R194" t="s">
        <v>2035</v>
      </c>
      <c r="S194" s="10">
        <f t="shared" si="10"/>
        <v>41817</v>
      </c>
      <c r="T194" s="10">
        <f t="shared" si="11"/>
        <v>41821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IF(D195=0, "", E195/D195)</f>
        <v>0.45636363636363636</v>
      </c>
      <c r="P195" s="8">
        <f t="shared" ref="P195:P258" si="13">AVERAGE(G195,E195)</f>
        <v>1538.5</v>
      </c>
      <c r="Q195" t="s">
        <v>2034</v>
      </c>
      <c r="R195" t="s">
        <v>2044</v>
      </c>
      <c r="S195" s="10">
        <f t="shared" ref="S195:S258" si="14">DATE(1970,1,1 + J195/86400)</f>
        <v>43198</v>
      </c>
      <c r="T195" s="10">
        <f t="shared" ref="T195:T258" si="15">DATE(1970,1,1 + K195/86400)</f>
        <v>43202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8">
        <f t="shared" si="13"/>
        <v>4421</v>
      </c>
      <c r="Q196" t="s">
        <v>2034</v>
      </c>
      <c r="R196" t="s">
        <v>2056</v>
      </c>
      <c r="S196" s="10">
        <f t="shared" si="14"/>
        <v>42261</v>
      </c>
      <c r="T196" s="10">
        <f t="shared" si="15"/>
        <v>42277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8">
        <f t="shared" si="13"/>
        <v>28840.5</v>
      </c>
      <c r="Q197" t="s">
        <v>2034</v>
      </c>
      <c r="R197" t="s">
        <v>2042</v>
      </c>
      <c r="S197" s="10">
        <f t="shared" si="14"/>
        <v>43310</v>
      </c>
      <c r="T197" s="10">
        <f t="shared" si="15"/>
        <v>43317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8">
        <f t="shared" si="13"/>
        <v>2639</v>
      </c>
      <c r="Q198" t="s">
        <v>2036</v>
      </c>
      <c r="R198" t="s">
        <v>2045</v>
      </c>
      <c r="S198" s="10">
        <f t="shared" si="14"/>
        <v>42616</v>
      </c>
      <c r="T198" s="10">
        <f t="shared" si="15"/>
        <v>42635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8">
        <f t="shared" si="13"/>
        <v>82553.5</v>
      </c>
      <c r="Q199" t="s">
        <v>2040</v>
      </c>
      <c r="R199" t="s">
        <v>2043</v>
      </c>
      <c r="S199" s="10">
        <f t="shared" si="14"/>
        <v>42909</v>
      </c>
      <c r="T199" s="10">
        <f t="shared" si="15"/>
        <v>42923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8">
        <f t="shared" si="13"/>
        <v>3104.5</v>
      </c>
      <c r="Q200" t="s">
        <v>2034</v>
      </c>
      <c r="R200" t="s">
        <v>2042</v>
      </c>
      <c r="S200" s="10">
        <f t="shared" si="14"/>
        <v>40396</v>
      </c>
      <c r="T200" s="10">
        <f t="shared" si="15"/>
        <v>40425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8">
        <f t="shared" si="13"/>
        <v>490.5</v>
      </c>
      <c r="Q201" t="s">
        <v>2034</v>
      </c>
      <c r="R201" t="s">
        <v>2035</v>
      </c>
      <c r="S201" s="10">
        <f t="shared" si="14"/>
        <v>42192</v>
      </c>
      <c r="T201" s="10">
        <f t="shared" si="15"/>
        <v>42196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8">
        <f t="shared" si="13"/>
        <v>1.5</v>
      </c>
      <c r="Q202" t="s">
        <v>2038</v>
      </c>
      <c r="R202" t="s">
        <v>2039</v>
      </c>
      <c r="S202" s="10">
        <f t="shared" si="14"/>
        <v>40262</v>
      </c>
      <c r="T202" s="10">
        <f t="shared" si="15"/>
        <v>40273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8">
        <f t="shared" si="13"/>
        <v>7231</v>
      </c>
      <c r="Q203" t="s">
        <v>2036</v>
      </c>
      <c r="R203" t="s">
        <v>2037</v>
      </c>
      <c r="S203" s="10">
        <f t="shared" si="14"/>
        <v>41845</v>
      </c>
      <c r="T203" s="10">
        <f t="shared" si="15"/>
        <v>41863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8">
        <f t="shared" si="13"/>
        <v>3312.5</v>
      </c>
      <c r="Q204" t="s">
        <v>2032</v>
      </c>
      <c r="R204" t="s">
        <v>2033</v>
      </c>
      <c r="S204" s="10">
        <f t="shared" si="14"/>
        <v>40818</v>
      </c>
      <c r="T204" s="10">
        <f t="shared" si="15"/>
        <v>40822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8">
        <f t="shared" si="13"/>
        <v>98955.5</v>
      </c>
      <c r="Q205" t="s">
        <v>2038</v>
      </c>
      <c r="R205" t="s">
        <v>2039</v>
      </c>
      <c r="S205" s="10">
        <f t="shared" si="14"/>
        <v>42752</v>
      </c>
      <c r="T205" s="10">
        <f t="shared" si="15"/>
        <v>42754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8">
        <f t="shared" si="13"/>
        <v>1284.5</v>
      </c>
      <c r="Q206" t="s">
        <v>2034</v>
      </c>
      <c r="R206" t="s">
        <v>2057</v>
      </c>
      <c r="S206" s="10">
        <f t="shared" si="14"/>
        <v>40636</v>
      </c>
      <c r="T206" s="10">
        <f t="shared" si="15"/>
        <v>40646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8">
        <f t="shared" si="13"/>
        <v>2847</v>
      </c>
      <c r="Q207" t="s">
        <v>2038</v>
      </c>
      <c r="R207" t="s">
        <v>2039</v>
      </c>
      <c r="S207" s="10">
        <f t="shared" si="14"/>
        <v>43390</v>
      </c>
      <c r="T207" s="10">
        <f t="shared" si="15"/>
        <v>43402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8">
        <f t="shared" si="13"/>
        <v>1776.5</v>
      </c>
      <c r="Q208" t="s">
        <v>2046</v>
      </c>
      <c r="R208" t="s">
        <v>2052</v>
      </c>
      <c r="S208" s="10">
        <f t="shared" si="14"/>
        <v>40236</v>
      </c>
      <c r="T208" s="10">
        <f t="shared" si="15"/>
        <v>40245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8">
        <f t="shared" si="13"/>
        <v>2150</v>
      </c>
      <c r="Q209" t="s">
        <v>2034</v>
      </c>
      <c r="R209" t="s">
        <v>2035</v>
      </c>
      <c r="S209" s="10">
        <f t="shared" si="14"/>
        <v>43340</v>
      </c>
      <c r="T209" s="10">
        <f t="shared" si="15"/>
        <v>43360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8">
        <f t="shared" si="13"/>
        <v>100581.5</v>
      </c>
      <c r="Q210" t="s">
        <v>2040</v>
      </c>
      <c r="R210" t="s">
        <v>2041</v>
      </c>
      <c r="S210" s="10">
        <f t="shared" si="14"/>
        <v>43048</v>
      </c>
      <c r="T210" s="10">
        <f t="shared" si="15"/>
        <v>43072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8">
        <f t="shared" si="13"/>
        <v>21010</v>
      </c>
      <c r="Q211" t="s">
        <v>2040</v>
      </c>
      <c r="R211" t="s">
        <v>2041</v>
      </c>
      <c r="S211" s="10">
        <f t="shared" si="14"/>
        <v>42496</v>
      </c>
      <c r="T211" s="10">
        <f t="shared" si="15"/>
        <v>42503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8">
        <f t="shared" si="13"/>
        <v>3282</v>
      </c>
      <c r="Q212" t="s">
        <v>2040</v>
      </c>
      <c r="R212" t="s">
        <v>2062</v>
      </c>
      <c r="S212" s="10">
        <f t="shared" si="14"/>
        <v>42797</v>
      </c>
      <c r="T212" s="10">
        <f t="shared" si="15"/>
        <v>42824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8">
        <f t="shared" si="13"/>
        <v>50362.5</v>
      </c>
      <c r="Q213" t="s">
        <v>2038</v>
      </c>
      <c r="R213" t="s">
        <v>2039</v>
      </c>
      <c r="S213" s="10">
        <f t="shared" si="14"/>
        <v>41513</v>
      </c>
      <c r="T213" s="10">
        <f t="shared" si="15"/>
        <v>41537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8">
        <f t="shared" si="13"/>
        <v>6234</v>
      </c>
      <c r="Q214" t="s">
        <v>2038</v>
      </c>
      <c r="R214" t="s">
        <v>2039</v>
      </c>
      <c r="S214" s="10">
        <f t="shared" si="14"/>
        <v>43814</v>
      </c>
      <c r="T214" s="10">
        <f t="shared" si="15"/>
        <v>43860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8">
        <f t="shared" si="13"/>
        <v>87919</v>
      </c>
      <c r="Q215" t="s">
        <v>2034</v>
      </c>
      <c r="R215" t="s">
        <v>2044</v>
      </c>
      <c r="S215" s="10">
        <f t="shared" si="14"/>
        <v>40488</v>
      </c>
      <c r="T215" s="10">
        <f t="shared" si="15"/>
        <v>40496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8">
        <f t="shared" si="13"/>
        <v>7244.5</v>
      </c>
      <c r="Q216" t="s">
        <v>2034</v>
      </c>
      <c r="R216" t="s">
        <v>2035</v>
      </c>
      <c r="S216" s="10">
        <f t="shared" si="14"/>
        <v>40409</v>
      </c>
      <c r="T216" s="10">
        <f t="shared" si="15"/>
        <v>40415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8">
        <f t="shared" si="13"/>
        <v>3083.5</v>
      </c>
      <c r="Q217" t="s">
        <v>2038</v>
      </c>
      <c r="R217" t="s">
        <v>2039</v>
      </c>
      <c r="S217" s="10">
        <f t="shared" si="14"/>
        <v>43509</v>
      </c>
      <c r="T217" s="10">
        <f t="shared" si="15"/>
        <v>43511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8">
        <f t="shared" si="13"/>
        <v>95268</v>
      </c>
      <c r="Q218" t="s">
        <v>2038</v>
      </c>
      <c r="R218" t="s">
        <v>2039</v>
      </c>
      <c r="S218" s="10">
        <f t="shared" si="14"/>
        <v>40869</v>
      </c>
      <c r="T218" s="10">
        <f t="shared" si="15"/>
        <v>40871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8">
        <f t="shared" si="13"/>
        <v>29422.5</v>
      </c>
      <c r="Q219" t="s">
        <v>2040</v>
      </c>
      <c r="R219" t="s">
        <v>2062</v>
      </c>
      <c r="S219" s="10">
        <f t="shared" si="14"/>
        <v>43583</v>
      </c>
      <c r="T219" s="10">
        <f t="shared" si="15"/>
        <v>43592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8">
        <f t="shared" si="13"/>
        <v>6353</v>
      </c>
      <c r="Q220" t="s">
        <v>2040</v>
      </c>
      <c r="R220" t="s">
        <v>2051</v>
      </c>
      <c r="S220" s="10">
        <f t="shared" si="14"/>
        <v>40858</v>
      </c>
      <c r="T220" s="10">
        <f t="shared" si="15"/>
        <v>40892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8">
        <f t="shared" si="13"/>
        <v>70018</v>
      </c>
      <c r="Q221" t="s">
        <v>2040</v>
      </c>
      <c r="R221" t="s">
        <v>2048</v>
      </c>
      <c r="S221" s="10">
        <f t="shared" si="14"/>
        <v>41137</v>
      </c>
      <c r="T221" s="10">
        <f t="shared" si="15"/>
        <v>41149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8">
        <f t="shared" si="13"/>
        <v>342</v>
      </c>
      <c r="Q222" t="s">
        <v>2038</v>
      </c>
      <c r="R222" t="s">
        <v>2039</v>
      </c>
      <c r="S222" s="10">
        <f t="shared" si="14"/>
        <v>40725</v>
      </c>
      <c r="T222" s="10">
        <f t="shared" si="15"/>
        <v>40743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8">
        <f t="shared" si="13"/>
        <v>61004.5</v>
      </c>
      <c r="Q223" t="s">
        <v>2032</v>
      </c>
      <c r="R223" t="s">
        <v>2033</v>
      </c>
      <c r="S223" s="10">
        <f t="shared" si="14"/>
        <v>41081</v>
      </c>
      <c r="T223" s="10">
        <f t="shared" si="15"/>
        <v>41083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8">
        <f t="shared" si="13"/>
        <v>3380.5</v>
      </c>
      <c r="Q224" t="s">
        <v>2053</v>
      </c>
      <c r="R224" t="s">
        <v>2054</v>
      </c>
      <c r="S224" s="10">
        <f t="shared" si="14"/>
        <v>41914</v>
      </c>
      <c r="T224" s="10">
        <f t="shared" si="15"/>
        <v>41915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8">
        <f t="shared" si="13"/>
        <v>41414</v>
      </c>
      <c r="Q225" t="s">
        <v>2038</v>
      </c>
      <c r="R225" t="s">
        <v>2039</v>
      </c>
      <c r="S225" s="10">
        <f t="shared" si="14"/>
        <v>42445</v>
      </c>
      <c r="T225" s="10">
        <f t="shared" si="15"/>
        <v>42459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8">
        <f t="shared" si="13"/>
        <v>95239.5</v>
      </c>
      <c r="Q226" t="s">
        <v>2040</v>
      </c>
      <c r="R226" t="s">
        <v>2062</v>
      </c>
      <c r="S226" s="10">
        <f t="shared" si="14"/>
        <v>41906</v>
      </c>
      <c r="T226" s="10">
        <f t="shared" si="15"/>
        <v>41951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8">
        <f t="shared" si="13"/>
        <v>91139</v>
      </c>
      <c r="Q227" t="s">
        <v>2034</v>
      </c>
      <c r="R227" t="s">
        <v>2035</v>
      </c>
      <c r="S227" s="10">
        <f t="shared" si="14"/>
        <v>41762</v>
      </c>
      <c r="T227" s="10">
        <f t="shared" si="15"/>
        <v>41762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8">
        <f t="shared" si="13"/>
        <v>5555.5</v>
      </c>
      <c r="Q228" t="s">
        <v>2053</v>
      </c>
      <c r="R228" t="s">
        <v>2054</v>
      </c>
      <c r="S228" s="10">
        <f t="shared" si="14"/>
        <v>40276</v>
      </c>
      <c r="T228" s="10">
        <f t="shared" si="15"/>
        <v>40313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8">
        <f t="shared" si="13"/>
        <v>51847</v>
      </c>
      <c r="Q229" t="s">
        <v>2049</v>
      </c>
      <c r="R229" t="s">
        <v>2060</v>
      </c>
      <c r="S229" s="10">
        <f t="shared" si="14"/>
        <v>42139</v>
      </c>
      <c r="T229" s="10">
        <f t="shared" si="15"/>
        <v>42145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8">
        <f t="shared" si="13"/>
        <v>83910</v>
      </c>
      <c r="Q230" t="s">
        <v>2040</v>
      </c>
      <c r="R230" t="s">
        <v>2048</v>
      </c>
      <c r="S230" s="10">
        <f t="shared" si="14"/>
        <v>42613</v>
      </c>
      <c r="T230" s="10">
        <f t="shared" si="15"/>
        <v>42638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8">
        <f t="shared" si="13"/>
        <v>84174.5</v>
      </c>
      <c r="Q231" t="s">
        <v>2049</v>
      </c>
      <c r="R231" t="s">
        <v>2060</v>
      </c>
      <c r="S231" s="10">
        <f t="shared" si="14"/>
        <v>42887</v>
      </c>
      <c r="T231" s="10">
        <f t="shared" si="15"/>
        <v>42935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8">
        <f t="shared" si="13"/>
        <v>5092.5</v>
      </c>
      <c r="Q232" t="s">
        <v>2049</v>
      </c>
      <c r="R232" t="s">
        <v>2050</v>
      </c>
      <c r="S232" s="10">
        <f t="shared" si="14"/>
        <v>43805</v>
      </c>
      <c r="T232" s="10">
        <f t="shared" si="15"/>
        <v>43805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8">
        <f t="shared" si="13"/>
        <v>2795</v>
      </c>
      <c r="Q233" t="s">
        <v>2038</v>
      </c>
      <c r="R233" t="s">
        <v>2039</v>
      </c>
      <c r="S233" s="10">
        <f t="shared" si="14"/>
        <v>41415</v>
      </c>
      <c r="T233" s="10">
        <f t="shared" si="15"/>
        <v>41473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8">
        <f t="shared" si="13"/>
        <v>2957.5</v>
      </c>
      <c r="Q234" t="s">
        <v>2038</v>
      </c>
      <c r="R234" t="s">
        <v>2039</v>
      </c>
      <c r="S234" s="10">
        <f t="shared" si="14"/>
        <v>42576</v>
      </c>
      <c r="T234" s="10">
        <f t="shared" si="15"/>
        <v>42577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8">
        <f t="shared" si="13"/>
        <v>3031</v>
      </c>
      <c r="Q235" t="s">
        <v>2040</v>
      </c>
      <c r="R235" t="s">
        <v>2048</v>
      </c>
      <c r="S235" s="10">
        <f t="shared" si="14"/>
        <v>40706</v>
      </c>
      <c r="T235" s="10">
        <f t="shared" si="15"/>
        <v>40722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8">
        <f t="shared" si="13"/>
        <v>4165</v>
      </c>
      <c r="Q236" t="s">
        <v>2049</v>
      </c>
      <c r="R236" t="s">
        <v>2050</v>
      </c>
      <c r="S236" s="10">
        <f t="shared" si="14"/>
        <v>42969</v>
      </c>
      <c r="T236" s="10">
        <f t="shared" si="15"/>
        <v>42976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8">
        <f t="shared" si="13"/>
        <v>1840.5</v>
      </c>
      <c r="Q237" t="s">
        <v>2040</v>
      </c>
      <c r="R237" t="s">
        <v>2048</v>
      </c>
      <c r="S237" s="10">
        <f t="shared" si="14"/>
        <v>42779</v>
      </c>
      <c r="T237" s="10">
        <f t="shared" si="15"/>
        <v>42784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8">
        <f t="shared" si="13"/>
        <v>2190</v>
      </c>
      <c r="Q238" t="s">
        <v>2034</v>
      </c>
      <c r="R238" t="s">
        <v>2035</v>
      </c>
      <c r="S238" s="10">
        <f t="shared" si="14"/>
        <v>43641</v>
      </c>
      <c r="T238" s="10">
        <f t="shared" si="15"/>
        <v>43648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8">
        <f t="shared" si="13"/>
        <v>7575.5</v>
      </c>
      <c r="Q239" t="s">
        <v>2040</v>
      </c>
      <c r="R239" t="s">
        <v>2048</v>
      </c>
      <c r="S239" s="10">
        <f t="shared" si="14"/>
        <v>41754</v>
      </c>
      <c r="T239" s="10">
        <f t="shared" si="15"/>
        <v>41756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8">
        <f t="shared" si="13"/>
        <v>5117.5</v>
      </c>
      <c r="Q240" t="s">
        <v>2038</v>
      </c>
      <c r="R240" t="s">
        <v>2039</v>
      </c>
      <c r="S240" s="10">
        <f t="shared" si="14"/>
        <v>43083</v>
      </c>
      <c r="T240" s="10">
        <f t="shared" si="15"/>
        <v>43108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8">
        <f t="shared" si="13"/>
        <v>1584</v>
      </c>
      <c r="Q241" t="s">
        <v>2036</v>
      </c>
      <c r="R241" t="s">
        <v>2045</v>
      </c>
      <c r="S241" s="10">
        <f t="shared" si="14"/>
        <v>42245</v>
      </c>
      <c r="T241" s="10">
        <f t="shared" si="15"/>
        <v>42249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8">
        <f t="shared" si="13"/>
        <v>62454</v>
      </c>
      <c r="Q242" t="s">
        <v>2038</v>
      </c>
      <c r="R242" t="s">
        <v>2039</v>
      </c>
      <c r="S242" s="10">
        <f t="shared" si="14"/>
        <v>40396</v>
      </c>
      <c r="T242" s="10">
        <f t="shared" si="15"/>
        <v>40397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8">
        <f t="shared" si="13"/>
        <v>86706.5</v>
      </c>
      <c r="Q243" t="s">
        <v>2046</v>
      </c>
      <c r="R243" t="s">
        <v>2047</v>
      </c>
      <c r="S243" s="10">
        <f t="shared" si="14"/>
        <v>41742</v>
      </c>
      <c r="T243" s="10">
        <f t="shared" si="15"/>
        <v>41752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8">
        <f t="shared" si="13"/>
        <v>5489.5</v>
      </c>
      <c r="Q244" t="s">
        <v>2034</v>
      </c>
      <c r="R244" t="s">
        <v>2035</v>
      </c>
      <c r="S244" s="10">
        <f t="shared" si="14"/>
        <v>42865</v>
      </c>
      <c r="T244" s="10">
        <f t="shared" si="15"/>
        <v>42875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8">
        <f t="shared" si="13"/>
        <v>5239</v>
      </c>
      <c r="Q245" t="s">
        <v>2038</v>
      </c>
      <c r="R245" t="s">
        <v>2039</v>
      </c>
      <c r="S245" s="10">
        <f t="shared" si="14"/>
        <v>43163</v>
      </c>
      <c r="T245" s="10">
        <f t="shared" si="15"/>
        <v>43166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8">
        <f t="shared" si="13"/>
        <v>2020.5</v>
      </c>
      <c r="Q246" t="s">
        <v>2038</v>
      </c>
      <c r="R246" t="s">
        <v>2039</v>
      </c>
      <c r="S246" s="10">
        <f t="shared" si="14"/>
        <v>41834</v>
      </c>
      <c r="T246" s="10">
        <f t="shared" si="15"/>
        <v>41886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8">
        <f t="shared" si="13"/>
        <v>7492.5</v>
      </c>
      <c r="Q247" t="s">
        <v>2038</v>
      </c>
      <c r="R247" t="s">
        <v>2039</v>
      </c>
      <c r="S247" s="10">
        <f t="shared" si="14"/>
        <v>41736</v>
      </c>
      <c r="T247" s="10">
        <f t="shared" si="15"/>
        <v>41737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8">
        <f t="shared" si="13"/>
        <v>7435.5</v>
      </c>
      <c r="Q248" t="s">
        <v>2036</v>
      </c>
      <c r="R248" t="s">
        <v>2037</v>
      </c>
      <c r="S248" s="10">
        <f t="shared" si="14"/>
        <v>41491</v>
      </c>
      <c r="T248" s="10">
        <f t="shared" si="15"/>
        <v>41495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8">
        <f t="shared" si="13"/>
        <v>93271</v>
      </c>
      <c r="Q249" t="s">
        <v>2046</v>
      </c>
      <c r="R249" t="s">
        <v>2052</v>
      </c>
      <c r="S249" s="10">
        <f t="shared" si="14"/>
        <v>42726</v>
      </c>
      <c r="T249" s="10">
        <f t="shared" si="15"/>
        <v>42741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8">
        <f t="shared" si="13"/>
        <v>6660.5</v>
      </c>
      <c r="Q250" t="s">
        <v>2049</v>
      </c>
      <c r="R250" t="s">
        <v>2060</v>
      </c>
      <c r="S250" s="10">
        <f t="shared" si="14"/>
        <v>42004</v>
      </c>
      <c r="T250" s="10">
        <f t="shared" si="15"/>
        <v>42009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8">
        <f t="shared" si="13"/>
        <v>87280</v>
      </c>
      <c r="Q251" t="s">
        <v>2046</v>
      </c>
      <c r="R251" t="s">
        <v>2058</v>
      </c>
      <c r="S251" s="10">
        <f t="shared" si="14"/>
        <v>42006</v>
      </c>
      <c r="T251" s="10">
        <f t="shared" si="15"/>
        <v>42013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8">
        <f t="shared" si="13"/>
        <v>2</v>
      </c>
      <c r="Q252" t="s">
        <v>2034</v>
      </c>
      <c r="R252" t="s">
        <v>2035</v>
      </c>
      <c r="S252" s="10">
        <f t="shared" si="14"/>
        <v>40203</v>
      </c>
      <c r="T252" s="10">
        <f t="shared" si="15"/>
        <v>40238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8">
        <f t="shared" si="13"/>
        <v>1970.5</v>
      </c>
      <c r="Q253" t="s">
        <v>2038</v>
      </c>
      <c r="R253" t="s">
        <v>2039</v>
      </c>
      <c r="S253" s="10">
        <f t="shared" si="14"/>
        <v>41252</v>
      </c>
      <c r="T253" s="10">
        <f t="shared" si="15"/>
        <v>41254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8">
        <f t="shared" si="13"/>
        <v>3161</v>
      </c>
      <c r="Q254" t="s">
        <v>2038</v>
      </c>
      <c r="R254" t="s">
        <v>2039</v>
      </c>
      <c r="S254" s="10">
        <f t="shared" si="14"/>
        <v>41572</v>
      </c>
      <c r="T254" s="10">
        <f t="shared" si="15"/>
        <v>41577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8">
        <f t="shared" si="13"/>
        <v>54748</v>
      </c>
      <c r="Q255" t="s">
        <v>2040</v>
      </c>
      <c r="R255" t="s">
        <v>2043</v>
      </c>
      <c r="S255" s="10">
        <f t="shared" si="14"/>
        <v>40641</v>
      </c>
      <c r="T255" s="10">
        <f t="shared" si="15"/>
        <v>40653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8">
        <f t="shared" si="13"/>
        <v>4296.5</v>
      </c>
      <c r="Q256" t="s">
        <v>2046</v>
      </c>
      <c r="R256" t="s">
        <v>2047</v>
      </c>
      <c r="S256" s="10">
        <f t="shared" si="14"/>
        <v>42787</v>
      </c>
      <c r="T256" s="10">
        <f t="shared" si="15"/>
        <v>42789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8">
        <f t="shared" si="13"/>
        <v>49216</v>
      </c>
      <c r="Q257" t="s">
        <v>2034</v>
      </c>
      <c r="R257" t="s">
        <v>2035</v>
      </c>
      <c r="S257" s="10">
        <f t="shared" si="14"/>
        <v>40590</v>
      </c>
      <c r="T257" s="10">
        <f t="shared" si="15"/>
        <v>40595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8">
        <f t="shared" si="13"/>
        <v>487</v>
      </c>
      <c r="Q258" t="s">
        <v>2034</v>
      </c>
      <c r="R258" t="s">
        <v>2035</v>
      </c>
      <c r="S258" s="10">
        <f t="shared" si="14"/>
        <v>42393</v>
      </c>
      <c r="T258" s="10">
        <f t="shared" si="15"/>
        <v>42430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IF(D259=0, "", E259/D259)</f>
        <v>1.46</v>
      </c>
      <c r="P259" s="8">
        <f t="shared" ref="P259:P322" si="17">AVERAGE(G259,E259)</f>
        <v>4207</v>
      </c>
      <c r="Q259" t="s">
        <v>2038</v>
      </c>
      <c r="R259" t="s">
        <v>2039</v>
      </c>
      <c r="S259" s="10">
        <f t="shared" ref="S259:S322" si="18">DATE(1970,1,1 + J259/86400)</f>
        <v>41338</v>
      </c>
      <c r="T259" s="10">
        <f t="shared" ref="T259:T322" si="19">DATE(1970,1,1 + K259/86400)</f>
        <v>41352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8">
        <f t="shared" si="17"/>
        <v>6805</v>
      </c>
      <c r="Q260" t="s">
        <v>2038</v>
      </c>
      <c r="R260" t="s">
        <v>2039</v>
      </c>
      <c r="S260" s="10">
        <f t="shared" si="18"/>
        <v>42712</v>
      </c>
      <c r="T260" s="10">
        <f t="shared" si="19"/>
        <v>42732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8">
        <f t="shared" si="17"/>
        <v>5446.5</v>
      </c>
      <c r="Q261" t="s">
        <v>2053</v>
      </c>
      <c r="R261" t="s">
        <v>2054</v>
      </c>
      <c r="S261" s="10">
        <f t="shared" si="18"/>
        <v>41251</v>
      </c>
      <c r="T261" s="10">
        <f t="shared" si="19"/>
        <v>41270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8">
        <f t="shared" si="17"/>
        <v>5098</v>
      </c>
      <c r="Q262" t="s">
        <v>2034</v>
      </c>
      <c r="R262" t="s">
        <v>2035</v>
      </c>
      <c r="S262" s="10">
        <f t="shared" si="18"/>
        <v>41180</v>
      </c>
      <c r="T262" s="10">
        <f t="shared" si="19"/>
        <v>41192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8">
        <f t="shared" si="17"/>
        <v>13378.5</v>
      </c>
      <c r="Q263" t="s">
        <v>2034</v>
      </c>
      <c r="R263" t="s">
        <v>2035</v>
      </c>
      <c r="S263" s="10">
        <f t="shared" si="18"/>
        <v>40415</v>
      </c>
      <c r="T263" s="10">
        <f t="shared" si="19"/>
        <v>40419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8">
        <f t="shared" si="17"/>
        <v>2717.5</v>
      </c>
      <c r="Q264" t="s">
        <v>2034</v>
      </c>
      <c r="R264" t="s">
        <v>2044</v>
      </c>
      <c r="S264" s="10">
        <f t="shared" si="18"/>
        <v>40638</v>
      </c>
      <c r="T264" s="10">
        <f t="shared" si="19"/>
        <v>40664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8">
        <f t="shared" si="17"/>
        <v>5477.5</v>
      </c>
      <c r="Q265" t="s">
        <v>2053</v>
      </c>
      <c r="R265" t="s">
        <v>2054</v>
      </c>
      <c r="S265" s="10">
        <f t="shared" si="18"/>
        <v>40187</v>
      </c>
      <c r="T265" s="10">
        <f t="shared" si="19"/>
        <v>40187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8">
        <f t="shared" si="17"/>
        <v>85443.5</v>
      </c>
      <c r="Q266" t="s">
        <v>2038</v>
      </c>
      <c r="R266" t="s">
        <v>2039</v>
      </c>
      <c r="S266" s="10">
        <f t="shared" si="18"/>
        <v>41317</v>
      </c>
      <c r="T266" s="10">
        <f t="shared" si="19"/>
        <v>41333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8">
        <f t="shared" si="17"/>
        <v>3058.5</v>
      </c>
      <c r="Q267" t="s">
        <v>2038</v>
      </c>
      <c r="R267" t="s">
        <v>2039</v>
      </c>
      <c r="S267" s="10">
        <f t="shared" si="18"/>
        <v>42372</v>
      </c>
      <c r="T267" s="10">
        <f t="shared" si="19"/>
        <v>42416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8">
        <f t="shared" si="17"/>
        <v>44542</v>
      </c>
      <c r="Q268" t="s">
        <v>2034</v>
      </c>
      <c r="R268" t="s">
        <v>2057</v>
      </c>
      <c r="S268" s="10">
        <f t="shared" si="18"/>
        <v>41950</v>
      </c>
      <c r="T268" s="10">
        <f t="shared" si="19"/>
        <v>41983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8">
        <f t="shared" si="17"/>
        <v>73339</v>
      </c>
      <c r="Q269" t="s">
        <v>2038</v>
      </c>
      <c r="R269" t="s">
        <v>2039</v>
      </c>
      <c r="S269" s="10">
        <f t="shared" si="18"/>
        <v>41206</v>
      </c>
      <c r="T269" s="10">
        <f t="shared" si="19"/>
        <v>41222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8">
        <f t="shared" si="17"/>
        <v>1378</v>
      </c>
      <c r="Q270" t="s">
        <v>2040</v>
      </c>
      <c r="R270" t="s">
        <v>2041</v>
      </c>
      <c r="S270" s="10">
        <f t="shared" si="18"/>
        <v>41186</v>
      </c>
      <c r="T270" s="10">
        <f t="shared" si="19"/>
        <v>41232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8">
        <f t="shared" si="17"/>
        <v>4464.5</v>
      </c>
      <c r="Q271" t="s">
        <v>2040</v>
      </c>
      <c r="R271" t="s">
        <v>2059</v>
      </c>
      <c r="S271" s="10">
        <f t="shared" si="18"/>
        <v>43496</v>
      </c>
      <c r="T271" s="10">
        <f t="shared" si="19"/>
        <v>43517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8">
        <f t="shared" si="17"/>
        <v>24575</v>
      </c>
      <c r="Q272" t="s">
        <v>2049</v>
      </c>
      <c r="R272" t="s">
        <v>2050</v>
      </c>
      <c r="S272" s="10">
        <f t="shared" si="18"/>
        <v>40514</v>
      </c>
      <c r="T272" s="10">
        <f t="shared" si="19"/>
        <v>40516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8">
        <f t="shared" si="17"/>
        <v>1007</v>
      </c>
      <c r="Q273" t="s">
        <v>2053</v>
      </c>
      <c r="R273" t="s">
        <v>2054</v>
      </c>
      <c r="S273" s="10">
        <f t="shared" si="18"/>
        <v>42345</v>
      </c>
      <c r="T273" s="10">
        <f t="shared" si="19"/>
        <v>42376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8">
        <f t="shared" si="17"/>
        <v>78621.5</v>
      </c>
      <c r="Q274" t="s">
        <v>2038</v>
      </c>
      <c r="R274" t="s">
        <v>2039</v>
      </c>
      <c r="S274" s="10">
        <f t="shared" si="18"/>
        <v>43656</v>
      </c>
      <c r="T274" s="10">
        <f t="shared" si="19"/>
        <v>43681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8">
        <f t="shared" si="17"/>
        <v>5493</v>
      </c>
      <c r="Q275" t="s">
        <v>2038</v>
      </c>
      <c r="R275" t="s">
        <v>2039</v>
      </c>
      <c r="S275" s="10">
        <f t="shared" si="18"/>
        <v>42995</v>
      </c>
      <c r="T275" s="10">
        <f t="shared" si="19"/>
        <v>42998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8">
        <f t="shared" si="17"/>
        <v>394</v>
      </c>
      <c r="Q276" t="s">
        <v>2038</v>
      </c>
      <c r="R276" t="s">
        <v>2039</v>
      </c>
      <c r="S276" s="10">
        <f t="shared" si="18"/>
        <v>43045</v>
      </c>
      <c r="T276" s="10">
        <f t="shared" si="19"/>
        <v>43050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8">
        <f t="shared" si="17"/>
        <v>4767.5</v>
      </c>
      <c r="Q277" t="s">
        <v>2046</v>
      </c>
      <c r="R277" t="s">
        <v>2058</v>
      </c>
      <c r="S277" s="10">
        <f t="shared" si="18"/>
        <v>43561</v>
      </c>
      <c r="T277" s="10">
        <f t="shared" si="19"/>
        <v>43569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8">
        <f t="shared" si="17"/>
        <v>2728.5</v>
      </c>
      <c r="Q278" t="s">
        <v>2049</v>
      </c>
      <c r="R278" t="s">
        <v>2050</v>
      </c>
      <c r="S278" s="10">
        <f t="shared" si="18"/>
        <v>41018</v>
      </c>
      <c r="T278" s="10">
        <f t="shared" si="19"/>
        <v>41023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8">
        <f t="shared" si="17"/>
        <v>3774</v>
      </c>
      <c r="Q279" t="s">
        <v>2038</v>
      </c>
      <c r="R279" t="s">
        <v>2039</v>
      </c>
      <c r="S279" s="10">
        <f t="shared" si="18"/>
        <v>40378</v>
      </c>
      <c r="T279" s="10">
        <f t="shared" si="19"/>
        <v>40380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8">
        <f t="shared" si="17"/>
        <v>4445</v>
      </c>
      <c r="Q280" t="s">
        <v>2036</v>
      </c>
      <c r="R280" t="s">
        <v>2037</v>
      </c>
      <c r="S280" s="10">
        <f t="shared" si="18"/>
        <v>41239</v>
      </c>
      <c r="T280" s="10">
        <f t="shared" si="19"/>
        <v>41264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8">
        <f t="shared" si="17"/>
        <v>7101</v>
      </c>
      <c r="Q281" t="s">
        <v>2038</v>
      </c>
      <c r="R281" t="s">
        <v>2039</v>
      </c>
      <c r="S281" s="10">
        <f t="shared" si="18"/>
        <v>43346</v>
      </c>
      <c r="T281" s="10">
        <f t="shared" si="19"/>
        <v>43349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8">
        <f t="shared" si="17"/>
        <v>7464.5</v>
      </c>
      <c r="Q282" t="s">
        <v>2040</v>
      </c>
      <c r="R282" t="s">
        <v>2048</v>
      </c>
      <c r="S282" s="10">
        <f t="shared" si="18"/>
        <v>43060</v>
      </c>
      <c r="T282" s="10">
        <f t="shared" si="19"/>
        <v>43066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8">
        <f t="shared" si="17"/>
        <v>76307</v>
      </c>
      <c r="Q283" t="s">
        <v>2038</v>
      </c>
      <c r="R283" t="s">
        <v>2039</v>
      </c>
      <c r="S283" s="10">
        <f t="shared" si="18"/>
        <v>40979</v>
      </c>
      <c r="T283" s="10">
        <f t="shared" si="19"/>
        <v>41000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8">
        <f t="shared" si="17"/>
        <v>4604.5</v>
      </c>
      <c r="Q284" t="s">
        <v>2040</v>
      </c>
      <c r="R284" t="s">
        <v>2059</v>
      </c>
      <c r="S284" s="10">
        <f t="shared" si="18"/>
        <v>42701</v>
      </c>
      <c r="T284" s="10">
        <f t="shared" si="19"/>
        <v>42707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8">
        <f t="shared" si="17"/>
        <v>773</v>
      </c>
      <c r="Q285" t="s">
        <v>2034</v>
      </c>
      <c r="R285" t="s">
        <v>2035</v>
      </c>
      <c r="S285" s="10">
        <f t="shared" si="18"/>
        <v>42520</v>
      </c>
      <c r="T285" s="10">
        <f t="shared" si="19"/>
        <v>42525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8">
        <f t="shared" si="17"/>
        <v>4142.5</v>
      </c>
      <c r="Q286" t="s">
        <v>2036</v>
      </c>
      <c r="R286" t="s">
        <v>2037</v>
      </c>
      <c r="S286" s="10">
        <f t="shared" si="18"/>
        <v>41030</v>
      </c>
      <c r="T286" s="10">
        <f t="shared" si="19"/>
        <v>41035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8">
        <f t="shared" si="17"/>
        <v>3305.5</v>
      </c>
      <c r="Q287" t="s">
        <v>2038</v>
      </c>
      <c r="R287" t="s">
        <v>2039</v>
      </c>
      <c r="S287" s="10">
        <f t="shared" si="18"/>
        <v>42623</v>
      </c>
      <c r="T287" s="10">
        <f t="shared" si="19"/>
        <v>42661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8">
        <f t="shared" si="17"/>
        <v>9870.5</v>
      </c>
      <c r="Q288" t="s">
        <v>2038</v>
      </c>
      <c r="R288" t="s">
        <v>2039</v>
      </c>
      <c r="S288" s="10">
        <f t="shared" si="18"/>
        <v>42697</v>
      </c>
      <c r="T288" s="10">
        <f t="shared" si="19"/>
        <v>42704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8">
        <f t="shared" si="17"/>
        <v>6694.5</v>
      </c>
      <c r="Q289" t="s">
        <v>2034</v>
      </c>
      <c r="R289" t="s">
        <v>2042</v>
      </c>
      <c r="S289" s="10">
        <f t="shared" si="18"/>
        <v>42122</v>
      </c>
      <c r="T289" s="10">
        <f t="shared" si="19"/>
        <v>42122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8">
        <f t="shared" si="17"/>
        <v>2806.5</v>
      </c>
      <c r="Q290" t="s">
        <v>2034</v>
      </c>
      <c r="R290" t="s">
        <v>2056</v>
      </c>
      <c r="S290" s="10">
        <f t="shared" si="18"/>
        <v>40982</v>
      </c>
      <c r="T290" s="10">
        <f t="shared" si="19"/>
        <v>40983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8">
        <f t="shared" si="17"/>
        <v>6905.5</v>
      </c>
      <c r="Q291" t="s">
        <v>2038</v>
      </c>
      <c r="R291" t="s">
        <v>2039</v>
      </c>
      <c r="S291" s="10">
        <f t="shared" si="18"/>
        <v>42219</v>
      </c>
      <c r="T291" s="10">
        <f t="shared" si="19"/>
        <v>42222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8">
        <f t="shared" si="17"/>
        <v>46315</v>
      </c>
      <c r="Q292" t="s">
        <v>2040</v>
      </c>
      <c r="R292" t="s">
        <v>2041</v>
      </c>
      <c r="S292" s="10">
        <f t="shared" si="18"/>
        <v>41404</v>
      </c>
      <c r="T292" s="10">
        <f t="shared" si="19"/>
        <v>41436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8">
        <f t="shared" si="17"/>
        <v>4163</v>
      </c>
      <c r="Q293" t="s">
        <v>2036</v>
      </c>
      <c r="R293" t="s">
        <v>2037</v>
      </c>
      <c r="S293" s="10">
        <f t="shared" si="18"/>
        <v>40831</v>
      </c>
      <c r="T293" s="10">
        <f t="shared" si="19"/>
        <v>40835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8">
        <f t="shared" si="17"/>
        <v>363.5</v>
      </c>
      <c r="Q294" t="s">
        <v>2032</v>
      </c>
      <c r="R294" t="s">
        <v>2033</v>
      </c>
      <c r="S294" s="10">
        <f t="shared" si="18"/>
        <v>40984</v>
      </c>
      <c r="T294" s="10">
        <f t="shared" si="19"/>
        <v>41002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8">
        <f t="shared" si="17"/>
        <v>548.5</v>
      </c>
      <c r="Q295" t="s">
        <v>2038</v>
      </c>
      <c r="R295" t="s">
        <v>2039</v>
      </c>
      <c r="S295" s="10">
        <f t="shared" si="18"/>
        <v>40456</v>
      </c>
      <c r="T295" s="10">
        <f t="shared" si="19"/>
        <v>40465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8">
        <f t="shared" si="17"/>
        <v>4110.5</v>
      </c>
      <c r="Q296" t="s">
        <v>2038</v>
      </c>
      <c r="R296" t="s">
        <v>2039</v>
      </c>
      <c r="S296" s="10">
        <f t="shared" si="18"/>
        <v>43399</v>
      </c>
      <c r="T296" s="10">
        <f t="shared" si="19"/>
        <v>43411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8">
        <f t="shared" si="17"/>
        <v>35339.5</v>
      </c>
      <c r="Q297" t="s">
        <v>2038</v>
      </c>
      <c r="R297" t="s">
        <v>2039</v>
      </c>
      <c r="S297" s="10">
        <f t="shared" si="18"/>
        <v>41562</v>
      </c>
      <c r="T297" s="10">
        <f t="shared" si="19"/>
        <v>41587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8">
        <f t="shared" si="17"/>
        <v>1695</v>
      </c>
      <c r="Q298" t="s">
        <v>2038</v>
      </c>
      <c r="R298" t="s">
        <v>2039</v>
      </c>
      <c r="S298" s="10">
        <f t="shared" si="18"/>
        <v>43493</v>
      </c>
      <c r="T298" s="10">
        <f t="shared" si="19"/>
        <v>43515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8">
        <f t="shared" si="17"/>
        <v>3444.5</v>
      </c>
      <c r="Q299" t="s">
        <v>2038</v>
      </c>
      <c r="R299" t="s">
        <v>2039</v>
      </c>
      <c r="S299" s="10">
        <f t="shared" si="18"/>
        <v>41653</v>
      </c>
      <c r="T299" s="10">
        <f t="shared" si="19"/>
        <v>41662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8">
        <f t="shared" si="17"/>
        <v>2554.5</v>
      </c>
      <c r="Q300" t="s">
        <v>2034</v>
      </c>
      <c r="R300" t="s">
        <v>2035</v>
      </c>
      <c r="S300" s="10">
        <f t="shared" si="18"/>
        <v>42426</v>
      </c>
      <c r="T300" s="10">
        <f t="shared" si="19"/>
        <v>42444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8">
        <f t="shared" si="17"/>
        <v>1001.5</v>
      </c>
      <c r="Q301" t="s">
        <v>2032</v>
      </c>
      <c r="R301" t="s">
        <v>2033</v>
      </c>
      <c r="S301" s="10">
        <f t="shared" si="18"/>
        <v>42432</v>
      </c>
      <c r="T301" s="10">
        <f t="shared" si="19"/>
        <v>42488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8">
        <f t="shared" si="17"/>
        <v>3</v>
      </c>
      <c r="Q302" t="s">
        <v>2046</v>
      </c>
      <c r="R302" t="s">
        <v>2047</v>
      </c>
      <c r="S302" s="10">
        <f t="shared" si="18"/>
        <v>42977</v>
      </c>
      <c r="T302" s="10">
        <f t="shared" si="19"/>
        <v>42978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8">
        <f t="shared" si="17"/>
        <v>6198.5</v>
      </c>
      <c r="Q303" t="s">
        <v>2040</v>
      </c>
      <c r="R303" t="s">
        <v>2041</v>
      </c>
      <c r="S303" s="10">
        <f t="shared" si="18"/>
        <v>42061</v>
      </c>
      <c r="T303" s="10">
        <f t="shared" si="19"/>
        <v>42078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8">
        <f t="shared" si="17"/>
        <v>12239.5</v>
      </c>
      <c r="Q304" t="s">
        <v>2038</v>
      </c>
      <c r="R304" t="s">
        <v>2039</v>
      </c>
      <c r="S304" s="10">
        <f t="shared" si="18"/>
        <v>43345</v>
      </c>
      <c r="T304" s="10">
        <f t="shared" si="19"/>
        <v>43359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8">
        <f t="shared" si="17"/>
        <v>1420.5</v>
      </c>
      <c r="Q305" t="s">
        <v>2034</v>
      </c>
      <c r="R305" t="s">
        <v>2044</v>
      </c>
      <c r="S305" s="10">
        <f t="shared" si="18"/>
        <v>42376</v>
      </c>
      <c r="T305" s="10">
        <f t="shared" si="19"/>
        <v>42381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8">
        <f t="shared" si="17"/>
        <v>5805.5</v>
      </c>
      <c r="Q306" t="s">
        <v>2040</v>
      </c>
      <c r="R306" t="s">
        <v>2041</v>
      </c>
      <c r="S306" s="10">
        <f t="shared" si="18"/>
        <v>42589</v>
      </c>
      <c r="T306" s="10">
        <f t="shared" si="19"/>
        <v>42630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8">
        <f t="shared" si="17"/>
        <v>4049.5</v>
      </c>
      <c r="Q307" t="s">
        <v>2038</v>
      </c>
      <c r="R307" t="s">
        <v>2039</v>
      </c>
      <c r="S307" s="10">
        <f t="shared" si="18"/>
        <v>42448</v>
      </c>
      <c r="T307" s="10">
        <f t="shared" si="19"/>
        <v>42489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8">
        <f t="shared" si="17"/>
        <v>260.5</v>
      </c>
      <c r="Q308" t="s">
        <v>2038</v>
      </c>
      <c r="R308" t="s">
        <v>2039</v>
      </c>
      <c r="S308" s="10">
        <f t="shared" si="18"/>
        <v>42930</v>
      </c>
      <c r="T308" s="10">
        <f t="shared" si="19"/>
        <v>42933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8">
        <f t="shared" si="17"/>
        <v>22066</v>
      </c>
      <c r="Q309" t="s">
        <v>2046</v>
      </c>
      <c r="R309" t="s">
        <v>2052</v>
      </c>
      <c r="S309" s="10">
        <f t="shared" si="18"/>
        <v>41066</v>
      </c>
      <c r="T309" s="10">
        <f t="shared" si="19"/>
        <v>41086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8">
        <f t="shared" si="17"/>
        <v>44181.5</v>
      </c>
      <c r="Q310" t="s">
        <v>2038</v>
      </c>
      <c r="R310" t="s">
        <v>2039</v>
      </c>
      <c r="S310" s="10">
        <f t="shared" si="18"/>
        <v>40651</v>
      </c>
      <c r="T310" s="10">
        <f t="shared" si="19"/>
        <v>40652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8">
        <f t="shared" si="17"/>
        <v>1581</v>
      </c>
      <c r="Q311" t="s">
        <v>2034</v>
      </c>
      <c r="R311" t="s">
        <v>2044</v>
      </c>
      <c r="S311" s="10">
        <f t="shared" si="18"/>
        <v>40807</v>
      </c>
      <c r="T311" s="10">
        <f t="shared" si="19"/>
        <v>40827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8">
        <f t="shared" si="17"/>
        <v>801</v>
      </c>
      <c r="Q312" t="s">
        <v>2049</v>
      </c>
      <c r="R312" t="s">
        <v>2050</v>
      </c>
      <c r="S312" s="10">
        <f t="shared" si="18"/>
        <v>40277</v>
      </c>
      <c r="T312" s="10">
        <f t="shared" si="19"/>
        <v>40293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8">
        <f t="shared" si="17"/>
        <v>6466.5</v>
      </c>
      <c r="Q313" t="s">
        <v>2038</v>
      </c>
      <c r="R313" t="s">
        <v>2039</v>
      </c>
      <c r="S313" s="10">
        <f t="shared" si="18"/>
        <v>40590</v>
      </c>
      <c r="T313" s="10">
        <f t="shared" si="19"/>
        <v>40602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8">
        <f t="shared" si="17"/>
        <v>93543.5</v>
      </c>
      <c r="Q314" t="s">
        <v>2038</v>
      </c>
      <c r="R314" t="s">
        <v>2039</v>
      </c>
      <c r="S314" s="10">
        <f t="shared" si="18"/>
        <v>41572</v>
      </c>
      <c r="T314" s="10">
        <f t="shared" si="19"/>
        <v>41579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8">
        <f t="shared" si="17"/>
        <v>4460</v>
      </c>
      <c r="Q315" t="s">
        <v>2034</v>
      </c>
      <c r="R315" t="s">
        <v>2035</v>
      </c>
      <c r="S315" s="10">
        <f t="shared" si="18"/>
        <v>40966</v>
      </c>
      <c r="T315" s="10">
        <f t="shared" si="19"/>
        <v>40968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8">
        <f t="shared" si="17"/>
        <v>2129.5</v>
      </c>
      <c r="Q316" t="s">
        <v>2040</v>
      </c>
      <c r="R316" t="s">
        <v>2041</v>
      </c>
      <c r="S316" s="10">
        <f t="shared" si="18"/>
        <v>43536</v>
      </c>
      <c r="T316" s="10">
        <f t="shared" si="19"/>
        <v>43541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8">
        <f t="shared" si="17"/>
        <v>1625.5</v>
      </c>
      <c r="Q317" t="s">
        <v>2038</v>
      </c>
      <c r="R317" t="s">
        <v>2039</v>
      </c>
      <c r="S317" s="10">
        <f t="shared" si="18"/>
        <v>41783</v>
      </c>
      <c r="T317" s="10">
        <f t="shared" si="19"/>
        <v>41812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8">
        <f t="shared" si="17"/>
        <v>3254.5</v>
      </c>
      <c r="Q318" t="s">
        <v>2032</v>
      </c>
      <c r="R318" t="s">
        <v>2033</v>
      </c>
      <c r="S318" s="10">
        <f t="shared" si="18"/>
        <v>43788</v>
      </c>
      <c r="T318" s="10">
        <f t="shared" si="19"/>
        <v>43789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8">
        <f t="shared" si="17"/>
        <v>649.5</v>
      </c>
      <c r="Q319" t="s">
        <v>2038</v>
      </c>
      <c r="R319" t="s">
        <v>2039</v>
      </c>
      <c r="S319" s="10">
        <f t="shared" si="18"/>
        <v>42869</v>
      </c>
      <c r="T319" s="10">
        <f t="shared" si="19"/>
        <v>42882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8">
        <f t="shared" si="17"/>
        <v>460</v>
      </c>
      <c r="Q320" t="s">
        <v>2034</v>
      </c>
      <c r="R320" t="s">
        <v>2035</v>
      </c>
      <c r="S320" s="10">
        <f t="shared" si="18"/>
        <v>41684</v>
      </c>
      <c r="T320" s="10">
        <f t="shared" si="19"/>
        <v>41686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8">
        <f t="shared" si="17"/>
        <v>1657.5</v>
      </c>
      <c r="Q321" t="s">
        <v>2036</v>
      </c>
      <c r="R321" t="s">
        <v>2037</v>
      </c>
      <c r="S321" s="10">
        <f t="shared" si="18"/>
        <v>40402</v>
      </c>
      <c r="T321" s="10">
        <f t="shared" si="19"/>
        <v>40426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8">
        <f t="shared" si="17"/>
        <v>4086</v>
      </c>
      <c r="Q322" t="s">
        <v>2046</v>
      </c>
      <c r="R322" t="s">
        <v>2052</v>
      </c>
      <c r="S322" s="10">
        <f t="shared" si="18"/>
        <v>40673</v>
      </c>
      <c r="T322" s="10">
        <f t="shared" si="19"/>
        <v>40682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IF(D323=0, "", E323/D323)</f>
        <v>0.94144366197183094</v>
      </c>
      <c r="P323" s="8">
        <f t="shared" ref="P323:P386" si="21">AVERAGE(G323,E323)</f>
        <v>81445</v>
      </c>
      <c r="Q323" t="s">
        <v>2040</v>
      </c>
      <c r="R323" t="s">
        <v>2051</v>
      </c>
      <c r="S323" s="10">
        <f t="shared" ref="S323:S386" si="22">DATE(1970,1,1 + J323/86400)</f>
        <v>40634</v>
      </c>
      <c r="T323" s="10">
        <f t="shared" ref="T323:T386" si="23">DATE(1970,1,1 + K323/86400)</f>
        <v>40642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8">
        <f t="shared" si="21"/>
        <v>100772.5</v>
      </c>
      <c r="Q324" t="s">
        <v>2038</v>
      </c>
      <c r="R324" t="s">
        <v>2039</v>
      </c>
      <c r="S324" s="10">
        <f t="shared" si="22"/>
        <v>40507</v>
      </c>
      <c r="T324" s="10">
        <f t="shared" si="23"/>
        <v>40520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8">
        <f t="shared" si="21"/>
        <v>1087</v>
      </c>
      <c r="Q325" t="s">
        <v>2040</v>
      </c>
      <c r="R325" t="s">
        <v>2041</v>
      </c>
      <c r="S325" s="10">
        <f t="shared" si="22"/>
        <v>41725</v>
      </c>
      <c r="T325" s="10">
        <f t="shared" si="23"/>
        <v>41727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8">
        <f t="shared" si="21"/>
        <v>5977.5</v>
      </c>
      <c r="Q326" t="s">
        <v>2038</v>
      </c>
      <c r="R326" t="s">
        <v>2039</v>
      </c>
      <c r="S326" s="10">
        <f t="shared" si="22"/>
        <v>42176</v>
      </c>
      <c r="T326" s="10">
        <f t="shared" si="23"/>
        <v>42188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8">
        <f t="shared" si="21"/>
        <v>2985</v>
      </c>
      <c r="Q327" t="s">
        <v>2038</v>
      </c>
      <c r="R327" t="s">
        <v>2039</v>
      </c>
      <c r="S327" s="10">
        <f t="shared" si="22"/>
        <v>43267</v>
      </c>
      <c r="T327" s="10">
        <f t="shared" si="23"/>
        <v>43290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8">
        <f t="shared" si="21"/>
        <v>1727</v>
      </c>
      <c r="Q328" t="s">
        <v>2040</v>
      </c>
      <c r="R328" t="s">
        <v>2048</v>
      </c>
      <c r="S328" s="10">
        <f t="shared" si="22"/>
        <v>42364</v>
      </c>
      <c r="T328" s="10">
        <f t="shared" si="23"/>
        <v>42370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8">
        <f t="shared" si="21"/>
        <v>517.5</v>
      </c>
      <c r="Q329" t="s">
        <v>2038</v>
      </c>
      <c r="R329" t="s">
        <v>2039</v>
      </c>
      <c r="S329" s="10">
        <f t="shared" si="22"/>
        <v>43705</v>
      </c>
      <c r="T329" s="10">
        <f t="shared" si="23"/>
        <v>43709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8">
        <f t="shared" si="21"/>
        <v>67133.5</v>
      </c>
      <c r="Q330" t="s">
        <v>2034</v>
      </c>
      <c r="R330" t="s">
        <v>2035</v>
      </c>
      <c r="S330" s="10">
        <f t="shared" si="22"/>
        <v>43434</v>
      </c>
      <c r="T330" s="10">
        <f t="shared" si="23"/>
        <v>43445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8">
        <f t="shared" si="21"/>
        <v>10844</v>
      </c>
      <c r="Q331" t="s">
        <v>2049</v>
      </c>
      <c r="R331" t="s">
        <v>2050</v>
      </c>
      <c r="S331" s="10">
        <f t="shared" si="22"/>
        <v>42716</v>
      </c>
      <c r="T331" s="10">
        <f t="shared" si="23"/>
        <v>42727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8">
        <f t="shared" si="21"/>
        <v>31857.5</v>
      </c>
      <c r="Q332" t="s">
        <v>2040</v>
      </c>
      <c r="R332" t="s">
        <v>2041</v>
      </c>
      <c r="S332" s="10">
        <f t="shared" si="22"/>
        <v>43077</v>
      </c>
      <c r="T332" s="10">
        <f t="shared" si="23"/>
        <v>43078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8">
        <f t="shared" si="21"/>
        <v>7416.5</v>
      </c>
      <c r="Q333" t="s">
        <v>2032</v>
      </c>
      <c r="R333" t="s">
        <v>2033</v>
      </c>
      <c r="S333" s="10">
        <f t="shared" si="22"/>
        <v>40896</v>
      </c>
      <c r="T333" s="10">
        <f t="shared" si="23"/>
        <v>40897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8">
        <f t="shared" si="21"/>
        <v>20933</v>
      </c>
      <c r="Q334" t="s">
        <v>2036</v>
      </c>
      <c r="R334" t="s">
        <v>2045</v>
      </c>
      <c r="S334" s="10">
        <f t="shared" si="22"/>
        <v>41361</v>
      </c>
      <c r="T334" s="10">
        <f t="shared" si="23"/>
        <v>41362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8">
        <f t="shared" si="21"/>
        <v>6076.5</v>
      </c>
      <c r="Q335" t="s">
        <v>2038</v>
      </c>
      <c r="R335" t="s">
        <v>2039</v>
      </c>
      <c r="S335" s="10">
        <f t="shared" si="22"/>
        <v>43424</v>
      </c>
      <c r="T335" s="10">
        <f t="shared" si="23"/>
        <v>43452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8">
        <f t="shared" si="21"/>
        <v>62325.5</v>
      </c>
      <c r="Q336" t="s">
        <v>2034</v>
      </c>
      <c r="R336" t="s">
        <v>2035</v>
      </c>
      <c r="S336" s="10">
        <f t="shared" si="22"/>
        <v>43110</v>
      </c>
      <c r="T336" s="10">
        <f t="shared" si="23"/>
        <v>43117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8">
        <f t="shared" si="21"/>
        <v>100455.5</v>
      </c>
      <c r="Q337" t="s">
        <v>2034</v>
      </c>
      <c r="R337" t="s">
        <v>2035</v>
      </c>
      <c r="S337" s="10">
        <f t="shared" si="22"/>
        <v>43784</v>
      </c>
      <c r="T337" s="10">
        <f t="shared" si="23"/>
        <v>43797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8">
        <f t="shared" si="21"/>
        <v>34837</v>
      </c>
      <c r="Q338" t="s">
        <v>2034</v>
      </c>
      <c r="R338" t="s">
        <v>2035</v>
      </c>
      <c r="S338" s="10">
        <f t="shared" si="22"/>
        <v>40527</v>
      </c>
      <c r="T338" s="10">
        <f t="shared" si="23"/>
        <v>40528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8">
        <f t="shared" si="21"/>
        <v>58579.5</v>
      </c>
      <c r="Q339" t="s">
        <v>2038</v>
      </c>
      <c r="R339" t="s">
        <v>2039</v>
      </c>
      <c r="S339" s="10">
        <f t="shared" si="22"/>
        <v>43780</v>
      </c>
      <c r="T339" s="10">
        <f t="shared" si="23"/>
        <v>43781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8">
        <f t="shared" si="21"/>
        <v>63366</v>
      </c>
      <c r="Q340" t="s">
        <v>2038</v>
      </c>
      <c r="R340" t="s">
        <v>2039</v>
      </c>
      <c r="S340" s="10">
        <f t="shared" si="22"/>
        <v>40821</v>
      </c>
      <c r="T340" s="10">
        <f t="shared" si="23"/>
        <v>40851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8">
        <f t="shared" si="21"/>
        <v>55135.5</v>
      </c>
      <c r="Q341" t="s">
        <v>2038</v>
      </c>
      <c r="R341" t="s">
        <v>2039</v>
      </c>
      <c r="S341" s="10">
        <f t="shared" si="22"/>
        <v>42949</v>
      </c>
      <c r="T341" s="10">
        <f t="shared" si="23"/>
        <v>42963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8">
        <f t="shared" si="21"/>
        <v>17678.5</v>
      </c>
      <c r="Q342" t="s">
        <v>2053</v>
      </c>
      <c r="R342" t="s">
        <v>2054</v>
      </c>
      <c r="S342" s="10">
        <f t="shared" si="22"/>
        <v>40889</v>
      </c>
      <c r="T342" s="10">
        <f t="shared" si="23"/>
        <v>40890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8">
        <f t="shared" si="21"/>
        <v>49017</v>
      </c>
      <c r="Q343" t="s">
        <v>2034</v>
      </c>
      <c r="R343" t="s">
        <v>2044</v>
      </c>
      <c r="S343" s="10">
        <f t="shared" si="22"/>
        <v>42244</v>
      </c>
      <c r="T343" s="10">
        <f t="shared" si="23"/>
        <v>42251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8">
        <f t="shared" si="21"/>
        <v>16096</v>
      </c>
      <c r="Q344" t="s">
        <v>2038</v>
      </c>
      <c r="R344" t="s">
        <v>2039</v>
      </c>
      <c r="S344" s="10">
        <f t="shared" si="22"/>
        <v>41475</v>
      </c>
      <c r="T344" s="10">
        <f t="shared" si="23"/>
        <v>41487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8">
        <f t="shared" si="21"/>
        <v>2500</v>
      </c>
      <c r="Q345" t="s">
        <v>2038</v>
      </c>
      <c r="R345" t="s">
        <v>2039</v>
      </c>
      <c r="S345" s="10">
        <f t="shared" si="22"/>
        <v>41597</v>
      </c>
      <c r="T345" s="10">
        <f t="shared" si="23"/>
        <v>41650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8">
        <f t="shared" si="21"/>
        <v>41894.5</v>
      </c>
      <c r="Q346" t="s">
        <v>2049</v>
      </c>
      <c r="R346" t="s">
        <v>2050</v>
      </c>
      <c r="S346" s="10">
        <f t="shared" si="22"/>
        <v>43122</v>
      </c>
      <c r="T346" s="10">
        <f t="shared" si="23"/>
        <v>43162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8">
        <f t="shared" si="21"/>
        <v>11745</v>
      </c>
      <c r="Q347" t="s">
        <v>2040</v>
      </c>
      <c r="R347" t="s">
        <v>2043</v>
      </c>
      <c r="S347" s="10">
        <f t="shared" si="22"/>
        <v>42194</v>
      </c>
      <c r="T347" s="10">
        <f t="shared" si="23"/>
        <v>42195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8">
        <f t="shared" si="21"/>
        <v>1391.5</v>
      </c>
      <c r="Q348" t="s">
        <v>2034</v>
      </c>
      <c r="R348" t="s">
        <v>2044</v>
      </c>
      <c r="S348" s="10">
        <f t="shared" si="22"/>
        <v>42971</v>
      </c>
      <c r="T348" s="10">
        <f t="shared" si="23"/>
        <v>43026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8">
        <f t="shared" si="21"/>
        <v>6399</v>
      </c>
      <c r="Q349" t="s">
        <v>2036</v>
      </c>
      <c r="R349" t="s">
        <v>2037</v>
      </c>
      <c r="S349" s="10">
        <f t="shared" si="22"/>
        <v>42046</v>
      </c>
      <c r="T349" s="10">
        <f t="shared" si="23"/>
        <v>42070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8">
        <f t="shared" si="21"/>
        <v>73153</v>
      </c>
      <c r="Q350" t="s">
        <v>2032</v>
      </c>
      <c r="R350" t="s">
        <v>2033</v>
      </c>
      <c r="S350" s="10">
        <f t="shared" si="22"/>
        <v>42782</v>
      </c>
      <c r="T350" s="10">
        <f t="shared" si="23"/>
        <v>42795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8">
        <f t="shared" si="21"/>
        <v>48440.5</v>
      </c>
      <c r="Q351" t="s">
        <v>2038</v>
      </c>
      <c r="R351" t="s">
        <v>2039</v>
      </c>
      <c r="S351" s="10">
        <f t="shared" si="22"/>
        <v>42930</v>
      </c>
      <c r="T351" s="10">
        <f t="shared" si="23"/>
        <v>42960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8">
        <f t="shared" si="21"/>
        <v>3</v>
      </c>
      <c r="Q352" t="s">
        <v>2034</v>
      </c>
      <c r="R352" t="s">
        <v>2057</v>
      </c>
      <c r="S352" s="10">
        <f t="shared" si="22"/>
        <v>42144</v>
      </c>
      <c r="T352" s="10">
        <f t="shared" si="23"/>
        <v>42162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8">
        <f t="shared" si="21"/>
        <v>48322</v>
      </c>
      <c r="Q353" t="s">
        <v>2034</v>
      </c>
      <c r="R353" t="s">
        <v>2035</v>
      </c>
      <c r="S353" s="10">
        <f t="shared" si="22"/>
        <v>42240</v>
      </c>
      <c r="T353" s="10">
        <f t="shared" si="23"/>
        <v>42254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8">
        <f t="shared" si="21"/>
        <v>505</v>
      </c>
      <c r="Q354" t="s">
        <v>2038</v>
      </c>
      <c r="R354" t="s">
        <v>2039</v>
      </c>
      <c r="S354" s="10">
        <f t="shared" si="22"/>
        <v>42315</v>
      </c>
      <c r="T354" s="10">
        <f t="shared" si="23"/>
        <v>42323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8">
        <f t="shared" si="21"/>
        <v>69832</v>
      </c>
      <c r="Q355" t="s">
        <v>2038</v>
      </c>
      <c r="R355" t="s">
        <v>2039</v>
      </c>
      <c r="S355" s="10">
        <f t="shared" si="22"/>
        <v>43651</v>
      </c>
      <c r="T355" s="10">
        <f t="shared" si="23"/>
        <v>43652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8">
        <f t="shared" si="21"/>
        <v>3814</v>
      </c>
      <c r="Q356" t="s">
        <v>2040</v>
      </c>
      <c r="R356" t="s">
        <v>2041</v>
      </c>
      <c r="S356" s="10">
        <f t="shared" si="22"/>
        <v>41520</v>
      </c>
      <c r="T356" s="10">
        <f t="shared" si="23"/>
        <v>41527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8">
        <f t="shared" si="21"/>
        <v>1163.5</v>
      </c>
      <c r="Q357" t="s">
        <v>2036</v>
      </c>
      <c r="R357" t="s">
        <v>2045</v>
      </c>
      <c r="S357" s="10">
        <f t="shared" si="22"/>
        <v>42757</v>
      </c>
      <c r="T357" s="10">
        <f t="shared" si="23"/>
        <v>42797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8">
        <f t="shared" si="21"/>
        <v>1735.5</v>
      </c>
      <c r="Q358" t="s">
        <v>2038</v>
      </c>
      <c r="R358" t="s">
        <v>2039</v>
      </c>
      <c r="S358" s="10">
        <f t="shared" si="22"/>
        <v>40922</v>
      </c>
      <c r="T358" s="10">
        <f t="shared" si="23"/>
        <v>40931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8">
        <f t="shared" si="21"/>
        <v>2147</v>
      </c>
      <c r="Q359" t="s">
        <v>2049</v>
      </c>
      <c r="R359" t="s">
        <v>2050</v>
      </c>
      <c r="S359" s="10">
        <f t="shared" si="22"/>
        <v>42250</v>
      </c>
      <c r="T359" s="10">
        <f t="shared" si="23"/>
        <v>42275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8">
        <f t="shared" si="21"/>
        <v>584.5</v>
      </c>
      <c r="Q360" t="s">
        <v>2053</v>
      </c>
      <c r="R360" t="s">
        <v>2054</v>
      </c>
      <c r="S360" s="10">
        <f t="shared" si="22"/>
        <v>43322</v>
      </c>
      <c r="T360" s="10">
        <f t="shared" si="23"/>
        <v>43325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8">
        <f t="shared" si="21"/>
        <v>6067.5</v>
      </c>
      <c r="Q361" t="s">
        <v>2040</v>
      </c>
      <c r="R361" t="s">
        <v>2048</v>
      </c>
      <c r="S361" s="10">
        <f t="shared" si="22"/>
        <v>40782</v>
      </c>
      <c r="T361" s="10">
        <f t="shared" si="23"/>
        <v>40789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8">
        <f t="shared" si="21"/>
        <v>69003.5</v>
      </c>
      <c r="Q362" t="s">
        <v>2038</v>
      </c>
      <c r="R362" t="s">
        <v>2039</v>
      </c>
      <c r="S362" s="10">
        <f t="shared" si="22"/>
        <v>40544</v>
      </c>
      <c r="T362" s="10">
        <f t="shared" si="23"/>
        <v>40558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8">
        <f t="shared" si="21"/>
        <v>4817</v>
      </c>
      <c r="Q363" t="s">
        <v>2038</v>
      </c>
      <c r="R363" t="s">
        <v>2039</v>
      </c>
      <c r="S363" s="10">
        <f t="shared" si="22"/>
        <v>43015</v>
      </c>
      <c r="T363" s="10">
        <f t="shared" si="23"/>
        <v>43039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8">
        <f t="shared" si="21"/>
        <v>6973</v>
      </c>
      <c r="Q364" t="s">
        <v>2034</v>
      </c>
      <c r="R364" t="s">
        <v>2035</v>
      </c>
      <c r="S364" s="10">
        <f t="shared" si="22"/>
        <v>40570</v>
      </c>
      <c r="T364" s="10">
        <f t="shared" si="23"/>
        <v>40608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8">
        <f t="shared" si="21"/>
        <v>4234.5</v>
      </c>
      <c r="Q365" t="s">
        <v>2034</v>
      </c>
      <c r="R365" t="s">
        <v>2035</v>
      </c>
      <c r="S365" s="10">
        <f t="shared" si="22"/>
        <v>40904</v>
      </c>
      <c r="T365" s="10">
        <f t="shared" si="23"/>
        <v>40905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8">
        <f t="shared" si="21"/>
        <v>7366.5</v>
      </c>
      <c r="Q366" t="s">
        <v>2034</v>
      </c>
      <c r="R366" t="s">
        <v>2044</v>
      </c>
      <c r="S366" s="10">
        <f t="shared" si="22"/>
        <v>43164</v>
      </c>
      <c r="T366" s="10">
        <f t="shared" si="23"/>
        <v>43194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8">
        <f t="shared" si="21"/>
        <v>5923.5</v>
      </c>
      <c r="Q367" t="s">
        <v>2038</v>
      </c>
      <c r="R367" t="s">
        <v>2039</v>
      </c>
      <c r="S367" s="10">
        <f t="shared" si="22"/>
        <v>42733</v>
      </c>
      <c r="T367" s="10">
        <f t="shared" si="23"/>
        <v>42760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8">
        <f t="shared" si="21"/>
        <v>5379.5</v>
      </c>
      <c r="Q368" t="s">
        <v>2038</v>
      </c>
      <c r="R368" t="s">
        <v>2039</v>
      </c>
      <c r="S368" s="10">
        <f t="shared" si="22"/>
        <v>40546</v>
      </c>
      <c r="T368" s="10">
        <f t="shared" si="23"/>
        <v>40547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8">
        <f t="shared" si="21"/>
        <v>972.5</v>
      </c>
      <c r="Q369" t="s">
        <v>2038</v>
      </c>
      <c r="R369" t="s">
        <v>2039</v>
      </c>
      <c r="S369" s="10">
        <f t="shared" si="22"/>
        <v>41930</v>
      </c>
      <c r="T369" s="10">
        <f t="shared" si="23"/>
        <v>41954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8">
        <f t="shared" si="21"/>
        <v>7300</v>
      </c>
      <c r="Q370" t="s">
        <v>2040</v>
      </c>
      <c r="R370" t="s">
        <v>2041</v>
      </c>
      <c r="S370" s="10">
        <f t="shared" si="22"/>
        <v>40464</v>
      </c>
      <c r="T370" s="10">
        <f t="shared" si="23"/>
        <v>40487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8">
        <f t="shared" si="21"/>
        <v>7448.5</v>
      </c>
      <c r="Q371" t="s">
        <v>2040</v>
      </c>
      <c r="R371" t="s">
        <v>2059</v>
      </c>
      <c r="S371" s="10">
        <f t="shared" si="22"/>
        <v>41308</v>
      </c>
      <c r="T371" s="10">
        <f t="shared" si="23"/>
        <v>41347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8">
        <f t="shared" si="21"/>
        <v>92465.5</v>
      </c>
      <c r="Q372" t="s">
        <v>2038</v>
      </c>
      <c r="R372" t="s">
        <v>2039</v>
      </c>
      <c r="S372" s="10">
        <f t="shared" si="22"/>
        <v>43570</v>
      </c>
      <c r="T372" s="10">
        <f t="shared" si="23"/>
        <v>43576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8">
        <f t="shared" si="21"/>
        <v>65293</v>
      </c>
      <c r="Q373" t="s">
        <v>2038</v>
      </c>
      <c r="R373" t="s">
        <v>2039</v>
      </c>
      <c r="S373" s="10">
        <f t="shared" si="22"/>
        <v>42043</v>
      </c>
      <c r="T373" s="10">
        <f t="shared" si="23"/>
        <v>42094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8">
        <f t="shared" si="21"/>
        <v>7246.5</v>
      </c>
      <c r="Q374" t="s">
        <v>2040</v>
      </c>
      <c r="R374" t="s">
        <v>2041</v>
      </c>
      <c r="S374" s="10">
        <f t="shared" si="22"/>
        <v>42012</v>
      </c>
      <c r="T374" s="10">
        <f t="shared" si="23"/>
        <v>42032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8">
        <f t="shared" si="21"/>
        <v>83198.5</v>
      </c>
      <c r="Q375" t="s">
        <v>2038</v>
      </c>
      <c r="R375" t="s">
        <v>2039</v>
      </c>
      <c r="S375" s="10">
        <f t="shared" si="22"/>
        <v>42964</v>
      </c>
      <c r="T375" s="10">
        <f t="shared" si="23"/>
        <v>42972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8">
        <f t="shared" si="21"/>
        <v>11257</v>
      </c>
      <c r="Q376" t="s">
        <v>2040</v>
      </c>
      <c r="R376" t="s">
        <v>2041</v>
      </c>
      <c r="S376" s="10">
        <f t="shared" si="22"/>
        <v>43476</v>
      </c>
      <c r="T376" s="10">
        <f t="shared" si="23"/>
        <v>43481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8">
        <f t="shared" si="21"/>
        <v>752</v>
      </c>
      <c r="Q377" t="s">
        <v>2034</v>
      </c>
      <c r="R377" t="s">
        <v>2044</v>
      </c>
      <c r="S377" s="10">
        <f t="shared" si="22"/>
        <v>42293</v>
      </c>
      <c r="T377" s="10">
        <f t="shared" si="23"/>
        <v>42350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8">
        <f t="shared" si="21"/>
        <v>6203</v>
      </c>
      <c r="Q378" t="s">
        <v>2034</v>
      </c>
      <c r="R378" t="s">
        <v>2035</v>
      </c>
      <c r="S378" s="10">
        <f t="shared" si="22"/>
        <v>41826</v>
      </c>
      <c r="T378" s="10">
        <f t="shared" si="23"/>
        <v>41832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8">
        <f t="shared" si="21"/>
        <v>2612.5</v>
      </c>
      <c r="Q379" t="s">
        <v>2038</v>
      </c>
      <c r="R379" t="s">
        <v>2039</v>
      </c>
      <c r="S379" s="10">
        <f t="shared" si="22"/>
        <v>43760</v>
      </c>
      <c r="T379" s="10">
        <f t="shared" si="23"/>
        <v>43774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8">
        <f t="shared" si="21"/>
        <v>12618.5</v>
      </c>
      <c r="Q380" t="s">
        <v>2040</v>
      </c>
      <c r="R380" t="s">
        <v>2041</v>
      </c>
      <c r="S380" s="10">
        <f t="shared" si="22"/>
        <v>43241</v>
      </c>
      <c r="T380" s="10">
        <f t="shared" si="23"/>
        <v>43279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8">
        <f t="shared" si="21"/>
        <v>1478</v>
      </c>
      <c r="Q381" t="s">
        <v>2038</v>
      </c>
      <c r="R381" t="s">
        <v>2039</v>
      </c>
      <c r="S381" s="10">
        <f t="shared" si="22"/>
        <v>40843</v>
      </c>
      <c r="T381" s="10">
        <f t="shared" si="23"/>
        <v>40857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8">
        <f t="shared" si="21"/>
        <v>2046</v>
      </c>
      <c r="Q382" t="s">
        <v>2038</v>
      </c>
      <c r="R382" t="s">
        <v>2039</v>
      </c>
      <c r="S382" s="10">
        <f t="shared" si="22"/>
        <v>41448</v>
      </c>
      <c r="T382" s="10">
        <f t="shared" si="23"/>
        <v>41453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8">
        <f t="shared" si="21"/>
        <v>4952</v>
      </c>
      <c r="Q383" t="s">
        <v>2038</v>
      </c>
      <c r="R383" t="s">
        <v>2039</v>
      </c>
      <c r="S383" s="10">
        <f t="shared" si="22"/>
        <v>42163</v>
      </c>
      <c r="T383" s="10">
        <f t="shared" si="23"/>
        <v>42209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8">
        <f t="shared" si="21"/>
        <v>2935</v>
      </c>
      <c r="Q384" t="s">
        <v>2053</v>
      </c>
      <c r="R384" t="s">
        <v>2054</v>
      </c>
      <c r="S384" s="10">
        <f t="shared" si="22"/>
        <v>43024</v>
      </c>
      <c r="T384" s="10">
        <f t="shared" si="23"/>
        <v>43043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8">
        <f t="shared" si="21"/>
        <v>7194</v>
      </c>
      <c r="Q385" t="s">
        <v>2032</v>
      </c>
      <c r="R385" t="s">
        <v>2033</v>
      </c>
      <c r="S385" s="10">
        <f t="shared" si="22"/>
        <v>43509</v>
      </c>
      <c r="T385" s="10">
        <f t="shared" si="23"/>
        <v>43515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8">
        <f t="shared" si="21"/>
        <v>100789</v>
      </c>
      <c r="Q386" t="s">
        <v>2040</v>
      </c>
      <c r="R386" t="s">
        <v>2041</v>
      </c>
      <c r="S386" s="10">
        <f t="shared" si="22"/>
        <v>42776</v>
      </c>
      <c r="T386" s="10">
        <f t="shared" si="23"/>
        <v>42803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IF(D387=0, "", E387/D387)</f>
        <v>1.4616709511568124</v>
      </c>
      <c r="P387" s="8">
        <f t="shared" ref="P387:P450" si="25">AVERAGE(G387,E387)</f>
        <v>28998</v>
      </c>
      <c r="Q387" t="s">
        <v>2046</v>
      </c>
      <c r="R387" t="s">
        <v>2047</v>
      </c>
      <c r="S387" s="10">
        <f t="shared" ref="S387:S450" si="26">DATE(1970,1,1 + J387/86400)</f>
        <v>43553</v>
      </c>
      <c r="T387" s="10">
        <f t="shared" ref="T387:T450" si="27">DATE(1970,1,1 + K387/86400)</f>
        <v>43585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8">
        <f t="shared" si="25"/>
        <v>52311</v>
      </c>
      <c r="Q388" t="s">
        <v>2038</v>
      </c>
      <c r="R388" t="s">
        <v>2039</v>
      </c>
      <c r="S388" s="10">
        <f t="shared" si="26"/>
        <v>40355</v>
      </c>
      <c r="T388" s="10">
        <f t="shared" si="27"/>
        <v>40367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8">
        <f t="shared" si="25"/>
        <v>21609.5</v>
      </c>
      <c r="Q389" t="s">
        <v>2036</v>
      </c>
      <c r="R389" t="s">
        <v>2045</v>
      </c>
      <c r="S389" s="10">
        <f t="shared" si="26"/>
        <v>41072</v>
      </c>
      <c r="T389" s="10">
        <f t="shared" si="27"/>
        <v>41077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8">
        <f t="shared" si="25"/>
        <v>6541.5</v>
      </c>
      <c r="Q390" t="s">
        <v>2034</v>
      </c>
      <c r="R390" t="s">
        <v>2044</v>
      </c>
      <c r="S390" s="10">
        <f t="shared" si="26"/>
        <v>40912</v>
      </c>
      <c r="T390" s="10">
        <f t="shared" si="27"/>
        <v>40914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8">
        <f t="shared" si="25"/>
        <v>51252</v>
      </c>
      <c r="Q391" t="s">
        <v>2038</v>
      </c>
      <c r="R391" t="s">
        <v>2039</v>
      </c>
      <c r="S391" s="10">
        <f t="shared" si="26"/>
        <v>40479</v>
      </c>
      <c r="T391" s="10">
        <f t="shared" si="27"/>
        <v>40506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8">
        <f t="shared" si="25"/>
        <v>2263.5</v>
      </c>
      <c r="Q392" t="s">
        <v>2053</v>
      </c>
      <c r="R392" t="s">
        <v>2054</v>
      </c>
      <c r="S392" s="10">
        <f t="shared" si="26"/>
        <v>41530</v>
      </c>
      <c r="T392" s="10">
        <f t="shared" si="27"/>
        <v>41545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8">
        <f t="shared" si="25"/>
        <v>2272</v>
      </c>
      <c r="Q393" t="s">
        <v>2046</v>
      </c>
      <c r="R393" t="s">
        <v>2047</v>
      </c>
      <c r="S393" s="10">
        <f t="shared" si="26"/>
        <v>41653</v>
      </c>
      <c r="T393" s="10">
        <f t="shared" si="27"/>
        <v>41655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8">
        <f t="shared" si="25"/>
        <v>34577</v>
      </c>
      <c r="Q394" t="s">
        <v>2036</v>
      </c>
      <c r="R394" t="s">
        <v>2045</v>
      </c>
      <c r="S394" s="10">
        <f t="shared" si="26"/>
        <v>40549</v>
      </c>
      <c r="T394" s="10">
        <f t="shared" si="27"/>
        <v>40551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8">
        <f t="shared" si="25"/>
        <v>73423.5</v>
      </c>
      <c r="Q395" t="s">
        <v>2034</v>
      </c>
      <c r="R395" t="s">
        <v>2057</v>
      </c>
      <c r="S395" s="10">
        <f t="shared" si="26"/>
        <v>42933</v>
      </c>
      <c r="T395" s="10">
        <f t="shared" si="27"/>
        <v>42934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8">
        <f t="shared" si="25"/>
        <v>1894.5</v>
      </c>
      <c r="Q396" t="s">
        <v>2040</v>
      </c>
      <c r="R396" t="s">
        <v>2041</v>
      </c>
      <c r="S396" s="10">
        <f t="shared" si="26"/>
        <v>41484</v>
      </c>
      <c r="T396" s="10">
        <f t="shared" si="27"/>
        <v>41494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8">
        <f t="shared" si="25"/>
        <v>4729</v>
      </c>
      <c r="Q397" t="s">
        <v>2038</v>
      </c>
      <c r="R397" t="s">
        <v>2039</v>
      </c>
      <c r="S397" s="10">
        <f t="shared" si="26"/>
        <v>40885</v>
      </c>
      <c r="T397" s="10">
        <f t="shared" si="27"/>
        <v>40886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8">
        <f t="shared" si="25"/>
        <v>39308</v>
      </c>
      <c r="Q398" t="s">
        <v>2040</v>
      </c>
      <c r="R398" t="s">
        <v>2043</v>
      </c>
      <c r="S398" s="10">
        <f t="shared" si="26"/>
        <v>43378</v>
      </c>
      <c r="T398" s="10">
        <f t="shared" si="27"/>
        <v>43386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8">
        <f t="shared" si="25"/>
        <v>7268.5</v>
      </c>
      <c r="Q399" t="s">
        <v>2034</v>
      </c>
      <c r="R399" t="s">
        <v>2035</v>
      </c>
      <c r="S399" s="10">
        <f t="shared" si="26"/>
        <v>41417</v>
      </c>
      <c r="T399" s="10">
        <f t="shared" si="27"/>
        <v>41423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8">
        <f t="shared" si="25"/>
        <v>6162.5</v>
      </c>
      <c r="Q400" t="s">
        <v>2040</v>
      </c>
      <c r="R400" t="s">
        <v>2048</v>
      </c>
      <c r="S400" s="10">
        <f t="shared" si="26"/>
        <v>43228</v>
      </c>
      <c r="T400" s="10">
        <f t="shared" si="27"/>
        <v>43230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8">
        <f t="shared" si="25"/>
        <v>31534</v>
      </c>
      <c r="Q401" t="s">
        <v>2034</v>
      </c>
      <c r="R401" t="s">
        <v>2044</v>
      </c>
      <c r="S401" s="10">
        <f t="shared" si="26"/>
        <v>40576</v>
      </c>
      <c r="T401" s="10">
        <f t="shared" si="27"/>
        <v>40583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8">
        <f t="shared" si="25"/>
        <v>1.5</v>
      </c>
      <c r="Q402" t="s">
        <v>2053</v>
      </c>
      <c r="R402" t="s">
        <v>2054</v>
      </c>
      <c r="S402" s="10">
        <f t="shared" si="26"/>
        <v>41502</v>
      </c>
      <c r="T402" s="10">
        <f t="shared" si="27"/>
        <v>41524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8">
        <f t="shared" si="25"/>
        <v>7035.5</v>
      </c>
      <c r="Q403" t="s">
        <v>2038</v>
      </c>
      <c r="R403" t="s">
        <v>2039</v>
      </c>
      <c r="S403" s="10">
        <f t="shared" si="26"/>
        <v>43765</v>
      </c>
      <c r="T403" s="10">
        <f t="shared" si="27"/>
        <v>43765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8">
        <f t="shared" si="25"/>
        <v>1493</v>
      </c>
      <c r="Q404" t="s">
        <v>2040</v>
      </c>
      <c r="R404" t="s">
        <v>2051</v>
      </c>
      <c r="S404" s="10">
        <f t="shared" si="26"/>
        <v>40914</v>
      </c>
      <c r="T404" s="10">
        <f t="shared" si="27"/>
        <v>40961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8">
        <f t="shared" si="25"/>
        <v>85917.5</v>
      </c>
      <c r="Q405" t="s">
        <v>2038</v>
      </c>
      <c r="R405" t="s">
        <v>2039</v>
      </c>
      <c r="S405" s="10">
        <f t="shared" si="26"/>
        <v>40310</v>
      </c>
      <c r="T405" s="10">
        <f t="shared" si="27"/>
        <v>40346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8">
        <f t="shared" si="25"/>
        <v>78279</v>
      </c>
      <c r="Q406" t="s">
        <v>2038</v>
      </c>
      <c r="R406" t="s">
        <v>2039</v>
      </c>
      <c r="S406" s="10">
        <f t="shared" si="26"/>
        <v>43053</v>
      </c>
      <c r="T406" s="10">
        <f t="shared" si="27"/>
        <v>43056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8">
        <f t="shared" si="25"/>
        <v>13481</v>
      </c>
      <c r="Q407" t="s">
        <v>2038</v>
      </c>
      <c r="R407" t="s">
        <v>2039</v>
      </c>
      <c r="S407" s="10">
        <f t="shared" si="26"/>
        <v>43255</v>
      </c>
      <c r="T407" s="10">
        <f t="shared" si="27"/>
        <v>43305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8">
        <f t="shared" si="25"/>
        <v>36114</v>
      </c>
      <c r="Q408" t="s">
        <v>2040</v>
      </c>
      <c r="R408" t="s">
        <v>2041</v>
      </c>
      <c r="S408" s="10">
        <f t="shared" si="26"/>
        <v>41304</v>
      </c>
      <c r="T408" s="10">
        <f t="shared" si="27"/>
        <v>41316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8">
        <f t="shared" si="25"/>
        <v>6292</v>
      </c>
      <c r="Q409" t="s">
        <v>2038</v>
      </c>
      <c r="R409" t="s">
        <v>2039</v>
      </c>
      <c r="S409" s="10">
        <f t="shared" si="26"/>
        <v>43751</v>
      </c>
      <c r="T409" s="10">
        <f t="shared" si="27"/>
        <v>43758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8">
        <f t="shared" si="25"/>
        <v>6141.5</v>
      </c>
      <c r="Q410" t="s">
        <v>2040</v>
      </c>
      <c r="R410" t="s">
        <v>2041</v>
      </c>
      <c r="S410" s="10">
        <f t="shared" si="26"/>
        <v>42541</v>
      </c>
      <c r="T410" s="10">
        <f t="shared" si="27"/>
        <v>42561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8">
        <f t="shared" si="25"/>
        <v>31759</v>
      </c>
      <c r="Q411" t="s">
        <v>2034</v>
      </c>
      <c r="R411" t="s">
        <v>2035</v>
      </c>
      <c r="S411" s="10">
        <f t="shared" si="26"/>
        <v>42843</v>
      </c>
      <c r="T411" s="10">
        <f t="shared" si="27"/>
        <v>42847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8">
        <f t="shared" si="25"/>
        <v>28323.5</v>
      </c>
      <c r="Q412" t="s">
        <v>2049</v>
      </c>
      <c r="R412" t="s">
        <v>2060</v>
      </c>
      <c r="S412" s="10">
        <f t="shared" si="26"/>
        <v>42122</v>
      </c>
      <c r="T412" s="10">
        <f t="shared" si="27"/>
        <v>42122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8">
        <f t="shared" si="25"/>
        <v>4121.5</v>
      </c>
      <c r="Q413" t="s">
        <v>2038</v>
      </c>
      <c r="R413" t="s">
        <v>2039</v>
      </c>
      <c r="S413" s="10">
        <f t="shared" si="26"/>
        <v>42884</v>
      </c>
      <c r="T413" s="10">
        <f t="shared" si="27"/>
        <v>42886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8">
        <f t="shared" si="25"/>
        <v>7090</v>
      </c>
      <c r="Q414" t="s">
        <v>2046</v>
      </c>
      <c r="R414" t="s">
        <v>2052</v>
      </c>
      <c r="S414" s="10">
        <f t="shared" si="26"/>
        <v>41642</v>
      </c>
      <c r="T414" s="10">
        <f t="shared" si="27"/>
        <v>41652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8">
        <f t="shared" si="25"/>
        <v>59358.5</v>
      </c>
      <c r="Q415" t="s">
        <v>2040</v>
      </c>
      <c r="R415" t="s">
        <v>2048</v>
      </c>
      <c r="S415" s="10">
        <f t="shared" si="26"/>
        <v>43431</v>
      </c>
      <c r="T415" s="10">
        <f t="shared" si="27"/>
        <v>43458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8">
        <f t="shared" si="25"/>
        <v>82451</v>
      </c>
      <c r="Q416" t="s">
        <v>2032</v>
      </c>
      <c r="R416" t="s">
        <v>2033</v>
      </c>
      <c r="S416" s="10">
        <f t="shared" si="26"/>
        <v>40288</v>
      </c>
      <c r="T416" s="10">
        <f t="shared" si="27"/>
        <v>40296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8">
        <f t="shared" si="25"/>
        <v>6485</v>
      </c>
      <c r="Q417" t="s">
        <v>2038</v>
      </c>
      <c r="R417" t="s">
        <v>2039</v>
      </c>
      <c r="S417" s="10">
        <f t="shared" si="26"/>
        <v>40921</v>
      </c>
      <c r="T417" s="10">
        <f t="shared" si="27"/>
        <v>40938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8">
        <f t="shared" si="25"/>
        <v>30223</v>
      </c>
      <c r="Q418" t="s">
        <v>2040</v>
      </c>
      <c r="R418" t="s">
        <v>2041</v>
      </c>
      <c r="S418" s="10">
        <f t="shared" si="26"/>
        <v>40560</v>
      </c>
      <c r="T418" s="10">
        <f t="shared" si="27"/>
        <v>40569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8">
        <f t="shared" si="25"/>
        <v>479</v>
      </c>
      <c r="Q419" t="s">
        <v>2038</v>
      </c>
      <c r="R419" t="s">
        <v>2039</v>
      </c>
      <c r="S419" s="10">
        <f t="shared" si="26"/>
        <v>43407</v>
      </c>
      <c r="T419" s="10">
        <f t="shared" si="27"/>
        <v>43431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8">
        <f t="shared" si="25"/>
        <v>47981</v>
      </c>
      <c r="Q420" t="s">
        <v>2040</v>
      </c>
      <c r="R420" t="s">
        <v>2041</v>
      </c>
      <c r="S420" s="10">
        <f t="shared" si="26"/>
        <v>41035</v>
      </c>
      <c r="T420" s="10">
        <f t="shared" si="27"/>
        <v>41036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8">
        <f t="shared" si="25"/>
        <v>72836</v>
      </c>
      <c r="Q421" t="s">
        <v>2036</v>
      </c>
      <c r="R421" t="s">
        <v>2037</v>
      </c>
      <c r="S421" s="10">
        <f t="shared" si="26"/>
        <v>40899</v>
      </c>
      <c r="T421" s="10">
        <f t="shared" si="27"/>
        <v>40905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8">
        <f t="shared" si="25"/>
        <v>3258.5</v>
      </c>
      <c r="Q422" t="s">
        <v>2038</v>
      </c>
      <c r="R422" t="s">
        <v>2039</v>
      </c>
      <c r="S422" s="10">
        <f t="shared" si="26"/>
        <v>42911</v>
      </c>
      <c r="T422" s="10">
        <f t="shared" si="27"/>
        <v>42925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8">
        <f t="shared" si="25"/>
        <v>3066.5</v>
      </c>
      <c r="Q423" t="s">
        <v>2036</v>
      </c>
      <c r="R423" t="s">
        <v>2045</v>
      </c>
      <c r="S423" s="10">
        <f t="shared" si="26"/>
        <v>42915</v>
      </c>
      <c r="T423" s="10">
        <f t="shared" si="27"/>
        <v>42945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8">
        <f t="shared" si="25"/>
        <v>5640</v>
      </c>
      <c r="Q424" t="s">
        <v>2038</v>
      </c>
      <c r="R424" t="s">
        <v>2039</v>
      </c>
      <c r="S424" s="10">
        <f t="shared" si="26"/>
        <v>40285</v>
      </c>
      <c r="T424" s="10">
        <f t="shared" si="27"/>
        <v>40305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8">
        <f t="shared" si="25"/>
        <v>7942.5</v>
      </c>
      <c r="Q425" t="s">
        <v>2032</v>
      </c>
      <c r="R425" t="s">
        <v>2033</v>
      </c>
      <c r="S425" s="10">
        <f t="shared" si="26"/>
        <v>40808</v>
      </c>
      <c r="T425" s="10">
        <f t="shared" si="27"/>
        <v>40810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8">
        <f t="shared" si="25"/>
        <v>1073.5</v>
      </c>
      <c r="Q426" t="s">
        <v>2034</v>
      </c>
      <c r="R426" t="s">
        <v>2044</v>
      </c>
      <c r="S426" s="10">
        <f t="shared" si="26"/>
        <v>43208</v>
      </c>
      <c r="T426" s="10">
        <f t="shared" si="27"/>
        <v>43214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8">
        <f t="shared" si="25"/>
        <v>3929.5</v>
      </c>
      <c r="Q427" t="s">
        <v>2053</v>
      </c>
      <c r="R427" t="s">
        <v>2054</v>
      </c>
      <c r="S427" s="10">
        <f t="shared" si="26"/>
        <v>42213</v>
      </c>
      <c r="T427" s="10">
        <f t="shared" si="27"/>
        <v>42219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8">
        <f t="shared" si="25"/>
        <v>5266</v>
      </c>
      <c r="Q428" t="s">
        <v>2038</v>
      </c>
      <c r="R428" t="s">
        <v>2039</v>
      </c>
      <c r="S428" s="10">
        <f t="shared" si="26"/>
        <v>41332</v>
      </c>
      <c r="T428" s="10">
        <f t="shared" si="27"/>
        <v>41339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8">
        <f t="shared" si="25"/>
        <v>99772</v>
      </c>
      <c r="Q429" t="s">
        <v>2038</v>
      </c>
      <c r="R429" t="s">
        <v>2039</v>
      </c>
      <c r="S429" s="10">
        <f t="shared" si="26"/>
        <v>41895</v>
      </c>
      <c r="T429" s="10">
        <f t="shared" si="27"/>
        <v>41927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8">
        <f t="shared" si="25"/>
        <v>23892</v>
      </c>
      <c r="Q430" t="s">
        <v>2040</v>
      </c>
      <c r="R430" t="s">
        <v>2048</v>
      </c>
      <c r="S430" s="10">
        <f t="shared" si="26"/>
        <v>40585</v>
      </c>
      <c r="T430" s="10">
        <f t="shared" si="27"/>
        <v>40592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8">
        <f t="shared" si="25"/>
        <v>87664.5</v>
      </c>
      <c r="Q431" t="s">
        <v>2053</v>
      </c>
      <c r="R431" t="s">
        <v>2054</v>
      </c>
      <c r="S431" s="10">
        <f t="shared" si="26"/>
        <v>41680</v>
      </c>
      <c r="T431" s="10">
        <f t="shared" si="27"/>
        <v>41708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8">
        <f t="shared" si="25"/>
        <v>2785.5</v>
      </c>
      <c r="Q432" t="s">
        <v>2038</v>
      </c>
      <c r="R432" t="s">
        <v>2039</v>
      </c>
      <c r="S432" s="10">
        <f t="shared" si="26"/>
        <v>43737</v>
      </c>
      <c r="T432" s="10">
        <f t="shared" si="27"/>
        <v>43771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8">
        <f t="shared" si="25"/>
        <v>4955.5</v>
      </c>
      <c r="Q433" t="s">
        <v>2038</v>
      </c>
      <c r="R433" t="s">
        <v>2039</v>
      </c>
      <c r="S433" s="10">
        <f t="shared" si="26"/>
        <v>43273</v>
      </c>
      <c r="T433" s="10">
        <f t="shared" si="27"/>
        <v>43290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8">
        <f t="shared" si="25"/>
        <v>3230</v>
      </c>
      <c r="Q434" t="s">
        <v>2038</v>
      </c>
      <c r="R434" t="s">
        <v>2039</v>
      </c>
      <c r="S434" s="10">
        <f t="shared" si="26"/>
        <v>41761</v>
      </c>
      <c r="T434" s="10">
        <f t="shared" si="27"/>
        <v>41781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8">
        <f t="shared" si="25"/>
        <v>33273.5</v>
      </c>
      <c r="Q435" t="s">
        <v>2040</v>
      </c>
      <c r="R435" t="s">
        <v>2041</v>
      </c>
      <c r="S435" s="10">
        <f t="shared" si="26"/>
        <v>41603</v>
      </c>
      <c r="T435" s="10">
        <f t="shared" si="27"/>
        <v>41619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8">
        <f t="shared" si="25"/>
        <v>456.5</v>
      </c>
      <c r="Q436" t="s">
        <v>2038</v>
      </c>
      <c r="R436" t="s">
        <v>2039</v>
      </c>
      <c r="S436" s="10">
        <f t="shared" si="26"/>
        <v>42705</v>
      </c>
      <c r="T436" s="10">
        <f t="shared" si="27"/>
        <v>42719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8">
        <f t="shared" si="25"/>
        <v>89916.5</v>
      </c>
      <c r="Q437" t="s">
        <v>2038</v>
      </c>
      <c r="R437" t="s">
        <v>2039</v>
      </c>
      <c r="S437" s="10">
        <f t="shared" si="26"/>
        <v>41988</v>
      </c>
      <c r="T437" s="10">
        <f t="shared" si="27"/>
        <v>42000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8">
        <f t="shared" si="25"/>
        <v>6963.5</v>
      </c>
      <c r="Q438" t="s">
        <v>2034</v>
      </c>
      <c r="R438" t="s">
        <v>2057</v>
      </c>
      <c r="S438" s="10">
        <f t="shared" si="26"/>
        <v>43575</v>
      </c>
      <c r="T438" s="10">
        <f t="shared" si="27"/>
        <v>43576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8">
        <f t="shared" si="25"/>
        <v>5080.5</v>
      </c>
      <c r="Q439" t="s">
        <v>2040</v>
      </c>
      <c r="R439" t="s">
        <v>2048</v>
      </c>
      <c r="S439" s="10">
        <f t="shared" si="26"/>
        <v>42260</v>
      </c>
      <c r="T439" s="10">
        <f t="shared" si="27"/>
        <v>42263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8">
        <f t="shared" si="25"/>
        <v>7537</v>
      </c>
      <c r="Q440" t="s">
        <v>2038</v>
      </c>
      <c r="R440" t="s">
        <v>2039</v>
      </c>
      <c r="S440" s="10">
        <f t="shared" si="26"/>
        <v>41337</v>
      </c>
      <c r="T440" s="10">
        <f t="shared" si="27"/>
        <v>41367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8">
        <f t="shared" si="25"/>
        <v>51596.5</v>
      </c>
      <c r="Q441" t="s">
        <v>2040</v>
      </c>
      <c r="R441" t="s">
        <v>2062</v>
      </c>
      <c r="S441" s="10">
        <f t="shared" si="26"/>
        <v>42680</v>
      </c>
      <c r="T441" s="10">
        <f t="shared" si="27"/>
        <v>42687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8">
        <f t="shared" si="25"/>
        <v>84542.5</v>
      </c>
      <c r="Q442" t="s">
        <v>2040</v>
      </c>
      <c r="R442" t="s">
        <v>2059</v>
      </c>
      <c r="S442" s="10">
        <f t="shared" si="26"/>
        <v>42916</v>
      </c>
      <c r="T442" s="10">
        <f t="shared" si="27"/>
        <v>42926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8">
        <f t="shared" si="25"/>
        <v>888</v>
      </c>
      <c r="Q443" t="s">
        <v>2036</v>
      </c>
      <c r="R443" t="s">
        <v>2045</v>
      </c>
      <c r="S443" s="10">
        <f t="shared" si="26"/>
        <v>41025</v>
      </c>
      <c r="T443" s="10">
        <f t="shared" si="27"/>
        <v>41053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8">
        <f t="shared" si="25"/>
        <v>5437</v>
      </c>
      <c r="Q444" t="s">
        <v>2038</v>
      </c>
      <c r="R444" t="s">
        <v>2039</v>
      </c>
      <c r="S444" s="10">
        <f t="shared" si="26"/>
        <v>42980</v>
      </c>
      <c r="T444" s="10">
        <f t="shared" si="27"/>
        <v>42996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8">
        <f t="shared" si="25"/>
        <v>1661</v>
      </c>
      <c r="Q445" t="s">
        <v>2038</v>
      </c>
      <c r="R445" t="s">
        <v>2039</v>
      </c>
      <c r="S445" s="10">
        <f t="shared" si="26"/>
        <v>40451</v>
      </c>
      <c r="T445" s="10">
        <f t="shared" si="27"/>
        <v>40470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8">
        <f t="shared" si="25"/>
        <v>5617</v>
      </c>
      <c r="Q446" t="s">
        <v>2034</v>
      </c>
      <c r="R446" t="s">
        <v>2044</v>
      </c>
      <c r="S446" s="10">
        <f t="shared" si="26"/>
        <v>40748</v>
      </c>
      <c r="T446" s="10">
        <f t="shared" si="27"/>
        <v>40750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8">
        <f t="shared" si="25"/>
        <v>5454.5</v>
      </c>
      <c r="Q447" t="s">
        <v>2038</v>
      </c>
      <c r="R447" t="s">
        <v>2039</v>
      </c>
      <c r="S447" s="10">
        <f t="shared" si="26"/>
        <v>40515</v>
      </c>
      <c r="T447" s="10">
        <f t="shared" si="27"/>
        <v>40536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8">
        <f t="shared" si="25"/>
        <v>2882.5</v>
      </c>
      <c r="Q448" t="s">
        <v>2036</v>
      </c>
      <c r="R448" t="s">
        <v>2045</v>
      </c>
      <c r="S448" s="10">
        <f t="shared" si="26"/>
        <v>41261</v>
      </c>
      <c r="T448" s="10">
        <f t="shared" si="27"/>
        <v>41263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8">
        <f t="shared" si="25"/>
        <v>19096.5</v>
      </c>
      <c r="Q449" t="s">
        <v>2040</v>
      </c>
      <c r="R449" t="s">
        <v>2059</v>
      </c>
      <c r="S449" s="10">
        <f t="shared" si="26"/>
        <v>43088</v>
      </c>
      <c r="T449" s="10">
        <f t="shared" si="27"/>
        <v>43104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8">
        <f t="shared" si="25"/>
        <v>22994.5</v>
      </c>
      <c r="Q450" t="s">
        <v>2049</v>
      </c>
      <c r="R450" t="s">
        <v>2050</v>
      </c>
      <c r="S450" s="10">
        <f t="shared" si="26"/>
        <v>41378</v>
      </c>
      <c r="T450" s="10">
        <f t="shared" si="27"/>
        <v>41380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IF(D451=0, "", E451/D451)</f>
        <v>9.67</v>
      </c>
      <c r="P451" s="8">
        <f t="shared" ref="P451:P514" si="29">AVERAGE(G451,E451)</f>
        <v>4394.5</v>
      </c>
      <c r="Q451" t="s">
        <v>2049</v>
      </c>
      <c r="R451" t="s">
        <v>2050</v>
      </c>
      <c r="S451" s="10">
        <f t="shared" ref="S451:S514" si="30">DATE(1970,1,1 + J451/86400)</f>
        <v>43530</v>
      </c>
      <c r="T451" s="10">
        <f t="shared" ref="T451:T514" si="31">DATE(1970,1,1 + K451/86400)</f>
        <v>43547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8">
        <f t="shared" si="29"/>
        <v>2.5</v>
      </c>
      <c r="Q452" t="s">
        <v>2040</v>
      </c>
      <c r="R452" t="s">
        <v>2048</v>
      </c>
      <c r="S452" s="10">
        <f t="shared" si="30"/>
        <v>43394</v>
      </c>
      <c r="T452" s="10">
        <f t="shared" si="31"/>
        <v>43417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8">
        <f t="shared" si="29"/>
        <v>94294</v>
      </c>
      <c r="Q453" t="s">
        <v>2034</v>
      </c>
      <c r="R453" t="s">
        <v>2035</v>
      </c>
      <c r="S453" s="10">
        <f t="shared" si="30"/>
        <v>42935</v>
      </c>
      <c r="T453" s="10">
        <f t="shared" si="31"/>
        <v>42966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8">
        <f t="shared" si="29"/>
        <v>1538</v>
      </c>
      <c r="Q454" t="s">
        <v>2040</v>
      </c>
      <c r="R454" t="s">
        <v>2043</v>
      </c>
      <c r="S454" s="10">
        <f t="shared" si="30"/>
        <v>40365</v>
      </c>
      <c r="T454" s="10">
        <f t="shared" si="31"/>
        <v>40366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8">
        <f t="shared" si="29"/>
        <v>51965</v>
      </c>
      <c r="Q455" t="s">
        <v>2040</v>
      </c>
      <c r="R455" t="s">
        <v>2062</v>
      </c>
      <c r="S455" s="10">
        <f t="shared" si="30"/>
        <v>42705</v>
      </c>
      <c r="T455" s="10">
        <f t="shared" si="31"/>
        <v>42746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8">
        <f t="shared" si="29"/>
        <v>901</v>
      </c>
      <c r="Q456" t="s">
        <v>2040</v>
      </c>
      <c r="R456" t="s">
        <v>2043</v>
      </c>
      <c r="S456" s="10">
        <f t="shared" si="30"/>
        <v>41568</v>
      </c>
      <c r="T456" s="10">
        <f t="shared" si="31"/>
        <v>41604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8">
        <f t="shared" si="29"/>
        <v>70815.5</v>
      </c>
      <c r="Q457" t="s">
        <v>2038</v>
      </c>
      <c r="R457" t="s">
        <v>2039</v>
      </c>
      <c r="S457" s="10">
        <f t="shared" si="30"/>
        <v>40809</v>
      </c>
      <c r="T457" s="10">
        <f t="shared" si="31"/>
        <v>40832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8">
        <f t="shared" si="29"/>
        <v>77021.5</v>
      </c>
      <c r="Q458" t="s">
        <v>2034</v>
      </c>
      <c r="R458" t="s">
        <v>2044</v>
      </c>
      <c r="S458" s="10">
        <f t="shared" si="30"/>
        <v>43141</v>
      </c>
      <c r="T458" s="10">
        <f t="shared" si="31"/>
        <v>43141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8">
        <f t="shared" si="29"/>
        <v>689</v>
      </c>
      <c r="Q459" t="s">
        <v>2038</v>
      </c>
      <c r="R459" t="s">
        <v>2039</v>
      </c>
      <c r="S459" s="10">
        <f t="shared" si="30"/>
        <v>42657</v>
      </c>
      <c r="T459" s="10">
        <f t="shared" si="31"/>
        <v>42659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8">
        <f t="shared" si="29"/>
        <v>60413</v>
      </c>
      <c r="Q460" t="s">
        <v>2038</v>
      </c>
      <c r="R460" t="s">
        <v>2039</v>
      </c>
      <c r="S460" s="10">
        <f t="shared" si="30"/>
        <v>40265</v>
      </c>
      <c r="T460" s="10">
        <f t="shared" si="31"/>
        <v>40309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8">
        <f t="shared" si="29"/>
        <v>2889.5</v>
      </c>
      <c r="Q461" t="s">
        <v>2040</v>
      </c>
      <c r="R461" t="s">
        <v>2041</v>
      </c>
      <c r="S461" s="10">
        <f t="shared" si="30"/>
        <v>42001</v>
      </c>
      <c r="T461" s="10">
        <f t="shared" si="31"/>
        <v>42026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8">
        <f t="shared" si="29"/>
        <v>2084.5</v>
      </c>
      <c r="Q462" t="s">
        <v>2038</v>
      </c>
      <c r="R462" t="s">
        <v>2039</v>
      </c>
      <c r="S462" s="10">
        <f t="shared" si="30"/>
        <v>40399</v>
      </c>
      <c r="T462" s="10">
        <f t="shared" si="31"/>
        <v>40402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8">
        <f t="shared" si="29"/>
        <v>70717</v>
      </c>
      <c r="Q463" t="s">
        <v>2040</v>
      </c>
      <c r="R463" t="s">
        <v>2043</v>
      </c>
      <c r="S463" s="10">
        <f t="shared" si="30"/>
        <v>41757</v>
      </c>
      <c r="T463" s="10">
        <f t="shared" si="31"/>
        <v>41777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8">
        <f t="shared" si="29"/>
        <v>29134.5</v>
      </c>
      <c r="Q464" t="s">
        <v>2049</v>
      </c>
      <c r="R464" t="s">
        <v>2060</v>
      </c>
      <c r="S464" s="10">
        <f t="shared" si="30"/>
        <v>41304</v>
      </c>
      <c r="T464" s="10">
        <f t="shared" si="31"/>
        <v>41342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8">
        <f t="shared" si="29"/>
        <v>73685</v>
      </c>
      <c r="Q465" t="s">
        <v>2040</v>
      </c>
      <c r="R465" t="s">
        <v>2048</v>
      </c>
      <c r="S465" s="10">
        <f t="shared" si="30"/>
        <v>41639</v>
      </c>
      <c r="T465" s="10">
        <f t="shared" si="31"/>
        <v>41643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8">
        <f t="shared" si="29"/>
        <v>48728</v>
      </c>
      <c r="Q466" t="s">
        <v>2038</v>
      </c>
      <c r="R466" t="s">
        <v>2039</v>
      </c>
      <c r="S466" s="10">
        <f t="shared" si="30"/>
        <v>43142</v>
      </c>
      <c r="T466" s="10">
        <f t="shared" si="31"/>
        <v>43156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8">
        <f t="shared" si="29"/>
        <v>4454.5</v>
      </c>
      <c r="Q467" t="s">
        <v>2046</v>
      </c>
      <c r="R467" t="s">
        <v>2058</v>
      </c>
      <c r="S467" s="10">
        <f t="shared" si="30"/>
        <v>43127</v>
      </c>
      <c r="T467" s="10">
        <f t="shared" si="31"/>
        <v>43136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8">
        <f t="shared" si="29"/>
        <v>2013</v>
      </c>
      <c r="Q468" t="s">
        <v>2036</v>
      </c>
      <c r="R468" t="s">
        <v>2045</v>
      </c>
      <c r="S468" s="10">
        <f t="shared" si="30"/>
        <v>41409</v>
      </c>
      <c r="T468" s="10">
        <f t="shared" si="31"/>
        <v>41432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8">
        <f t="shared" si="29"/>
        <v>4096</v>
      </c>
      <c r="Q469" t="s">
        <v>2036</v>
      </c>
      <c r="R469" t="s">
        <v>2037</v>
      </c>
      <c r="S469" s="10">
        <f t="shared" si="30"/>
        <v>42331</v>
      </c>
      <c r="T469" s="10">
        <f t="shared" si="31"/>
        <v>42338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8">
        <f t="shared" si="29"/>
        <v>818</v>
      </c>
      <c r="Q470" t="s">
        <v>2038</v>
      </c>
      <c r="R470" t="s">
        <v>2039</v>
      </c>
      <c r="S470" s="10">
        <f t="shared" si="30"/>
        <v>43569</v>
      </c>
      <c r="T470" s="10">
        <f t="shared" si="31"/>
        <v>43585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8">
        <f t="shared" si="29"/>
        <v>5243.5</v>
      </c>
      <c r="Q471" t="s">
        <v>2040</v>
      </c>
      <c r="R471" t="s">
        <v>2043</v>
      </c>
      <c r="S471" s="10">
        <f t="shared" si="30"/>
        <v>42142</v>
      </c>
      <c r="T471" s="10">
        <f t="shared" si="31"/>
        <v>42144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8">
        <f t="shared" si="29"/>
        <v>5335</v>
      </c>
      <c r="Q472" t="s">
        <v>2036</v>
      </c>
      <c r="R472" t="s">
        <v>2045</v>
      </c>
      <c r="S472" s="10">
        <f t="shared" si="30"/>
        <v>42716</v>
      </c>
      <c r="T472" s="10">
        <f t="shared" si="31"/>
        <v>42723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8">
        <f t="shared" si="29"/>
        <v>5041.5</v>
      </c>
      <c r="Q473" t="s">
        <v>2032</v>
      </c>
      <c r="R473" t="s">
        <v>2033</v>
      </c>
      <c r="S473" s="10">
        <f t="shared" si="30"/>
        <v>41031</v>
      </c>
      <c r="T473" s="10">
        <f t="shared" si="31"/>
        <v>41031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8">
        <f t="shared" si="29"/>
        <v>30458.5</v>
      </c>
      <c r="Q474" t="s">
        <v>2034</v>
      </c>
      <c r="R474" t="s">
        <v>2035</v>
      </c>
      <c r="S474" s="10">
        <f t="shared" si="30"/>
        <v>43535</v>
      </c>
      <c r="T474" s="10">
        <f t="shared" si="31"/>
        <v>43589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8">
        <f t="shared" si="29"/>
        <v>4506.5</v>
      </c>
      <c r="Q475" t="s">
        <v>2034</v>
      </c>
      <c r="R475" t="s">
        <v>2042</v>
      </c>
      <c r="S475" s="10">
        <f t="shared" si="30"/>
        <v>43277</v>
      </c>
      <c r="T475" s="10">
        <f t="shared" si="31"/>
        <v>43278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8">
        <f t="shared" si="29"/>
        <v>7374</v>
      </c>
      <c r="Q476" t="s">
        <v>2040</v>
      </c>
      <c r="R476" t="s">
        <v>2059</v>
      </c>
      <c r="S476" s="10">
        <f t="shared" si="30"/>
        <v>41989</v>
      </c>
      <c r="T476" s="10">
        <f t="shared" si="31"/>
        <v>41990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8">
        <f t="shared" si="29"/>
        <v>4321.5</v>
      </c>
      <c r="Q477" t="s">
        <v>2046</v>
      </c>
      <c r="R477" t="s">
        <v>2058</v>
      </c>
      <c r="S477" s="10">
        <f t="shared" si="30"/>
        <v>41450</v>
      </c>
      <c r="T477" s="10">
        <f t="shared" si="31"/>
        <v>41454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8">
        <f t="shared" si="29"/>
        <v>29121</v>
      </c>
      <c r="Q478" t="s">
        <v>2046</v>
      </c>
      <c r="R478" t="s">
        <v>2052</v>
      </c>
      <c r="S478" s="10">
        <f t="shared" si="30"/>
        <v>43322</v>
      </c>
      <c r="T478" s="10">
        <f t="shared" si="31"/>
        <v>43328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8">
        <f t="shared" si="29"/>
        <v>2363</v>
      </c>
      <c r="Q479" t="s">
        <v>2040</v>
      </c>
      <c r="R479" t="s">
        <v>2062</v>
      </c>
      <c r="S479" s="10">
        <f t="shared" si="30"/>
        <v>40720</v>
      </c>
      <c r="T479" s="10">
        <f t="shared" si="31"/>
        <v>40747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8">
        <f t="shared" si="29"/>
        <v>82679.5</v>
      </c>
      <c r="Q480" t="s">
        <v>2036</v>
      </c>
      <c r="R480" t="s">
        <v>2045</v>
      </c>
      <c r="S480" s="10">
        <f t="shared" si="30"/>
        <v>42072</v>
      </c>
      <c r="T480" s="10">
        <f t="shared" si="31"/>
        <v>42084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8">
        <f t="shared" si="29"/>
        <v>6241.5</v>
      </c>
      <c r="Q481" t="s">
        <v>2032</v>
      </c>
      <c r="R481" t="s">
        <v>2033</v>
      </c>
      <c r="S481" s="10">
        <f t="shared" si="30"/>
        <v>42945</v>
      </c>
      <c r="T481" s="10">
        <f t="shared" si="31"/>
        <v>42947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8">
        <f t="shared" si="29"/>
        <v>4371.5</v>
      </c>
      <c r="Q482" t="s">
        <v>2053</v>
      </c>
      <c r="R482" t="s">
        <v>2054</v>
      </c>
      <c r="S482" s="10">
        <f t="shared" si="30"/>
        <v>40248</v>
      </c>
      <c r="T482" s="10">
        <f t="shared" si="31"/>
        <v>40257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8">
        <f t="shared" si="29"/>
        <v>80734.5</v>
      </c>
      <c r="Q483" t="s">
        <v>2038</v>
      </c>
      <c r="R483" t="s">
        <v>2039</v>
      </c>
      <c r="S483" s="10">
        <f t="shared" si="30"/>
        <v>41913</v>
      </c>
      <c r="T483" s="10">
        <f t="shared" si="31"/>
        <v>41955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8">
        <f t="shared" si="29"/>
        <v>349</v>
      </c>
      <c r="Q484" t="s">
        <v>2046</v>
      </c>
      <c r="R484" t="s">
        <v>2052</v>
      </c>
      <c r="S484" s="10">
        <f t="shared" si="30"/>
        <v>40963</v>
      </c>
      <c r="T484" s="10">
        <f t="shared" si="31"/>
        <v>40974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8">
        <f t="shared" si="29"/>
        <v>24395</v>
      </c>
      <c r="Q485" t="s">
        <v>2038</v>
      </c>
      <c r="R485" t="s">
        <v>2039</v>
      </c>
      <c r="S485" s="10">
        <f t="shared" si="30"/>
        <v>43811</v>
      </c>
      <c r="T485" s="10">
        <f t="shared" si="31"/>
        <v>43818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8">
        <f t="shared" si="29"/>
        <v>39296.5</v>
      </c>
      <c r="Q486" t="s">
        <v>2032</v>
      </c>
      <c r="R486" t="s">
        <v>2033</v>
      </c>
      <c r="S486" s="10">
        <f t="shared" si="30"/>
        <v>41855</v>
      </c>
      <c r="T486" s="10">
        <f t="shared" si="31"/>
        <v>41904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8">
        <f t="shared" si="29"/>
        <v>14246</v>
      </c>
      <c r="Q487" t="s">
        <v>2038</v>
      </c>
      <c r="R487" t="s">
        <v>2039</v>
      </c>
      <c r="S487" s="10">
        <f t="shared" si="30"/>
        <v>43626</v>
      </c>
      <c r="T487" s="10">
        <f t="shared" si="31"/>
        <v>43667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8">
        <f t="shared" si="29"/>
        <v>361.5</v>
      </c>
      <c r="Q488" t="s">
        <v>2046</v>
      </c>
      <c r="R488" t="s">
        <v>2058</v>
      </c>
      <c r="S488" s="10">
        <f t="shared" si="30"/>
        <v>43168</v>
      </c>
      <c r="T488" s="10">
        <f t="shared" si="31"/>
        <v>43183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8">
        <f t="shared" si="29"/>
        <v>99685</v>
      </c>
      <c r="Q489" t="s">
        <v>2038</v>
      </c>
      <c r="R489" t="s">
        <v>2039</v>
      </c>
      <c r="S489" s="10">
        <f t="shared" si="30"/>
        <v>42845</v>
      </c>
      <c r="T489" s="10">
        <f t="shared" si="31"/>
        <v>42878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8">
        <f t="shared" si="29"/>
        <v>5889</v>
      </c>
      <c r="Q490" t="s">
        <v>2038</v>
      </c>
      <c r="R490" t="s">
        <v>2039</v>
      </c>
      <c r="S490" s="10">
        <f t="shared" si="30"/>
        <v>42403</v>
      </c>
      <c r="T490" s="10">
        <f t="shared" si="31"/>
        <v>42420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8">
        <f t="shared" si="29"/>
        <v>4712</v>
      </c>
      <c r="Q491" t="s">
        <v>2036</v>
      </c>
      <c r="R491" t="s">
        <v>2045</v>
      </c>
      <c r="S491" s="10">
        <f t="shared" si="30"/>
        <v>40406</v>
      </c>
      <c r="T491" s="10">
        <f t="shared" si="31"/>
        <v>40411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8">
        <f t="shared" si="29"/>
        <v>2370</v>
      </c>
      <c r="Q492" t="s">
        <v>2063</v>
      </c>
      <c r="R492" t="s">
        <v>2064</v>
      </c>
      <c r="S492" s="10">
        <f t="shared" si="30"/>
        <v>43786</v>
      </c>
      <c r="T492" s="10">
        <f t="shared" si="31"/>
        <v>43793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8">
        <f t="shared" si="29"/>
        <v>87940</v>
      </c>
      <c r="Q493" t="s">
        <v>2032</v>
      </c>
      <c r="R493" t="s">
        <v>2033</v>
      </c>
      <c r="S493" s="10">
        <f t="shared" si="30"/>
        <v>41456</v>
      </c>
      <c r="T493" s="10">
        <f t="shared" si="31"/>
        <v>41482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8">
        <f t="shared" si="29"/>
        <v>23213</v>
      </c>
      <c r="Q494" t="s">
        <v>2040</v>
      </c>
      <c r="R494" t="s">
        <v>2051</v>
      </c>
      <c r="S494" s="10">
        <f t="shared" si="30"/>
        <v>40336</v>
      </c>
      <c r="T494" s="10">
        <f t="shared" si="31"/>
        <v>40371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8">
        <f t="shared" si="29"/>
        <v>3289</v>
      </c>
      <c r="Q495" t="s">
        <v>2053</v>
      </c>
      <c r="R495" t="s">
        <v>2054</v>
      </c>
      <c r="S495" s="10">
        <f t="shared" si="30"/>
        <v>43645</v>
      </c>
      <c r="T495" s="10">
        <f t="shared" si="31"/>
        <v>43658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8">
        <f t="shared" si="29"/>
        <v>6976</v>
      </c>
      <c r="Q496" t="s">
        <v>2036</v>
      </c>
      <c r="R496" t="s">
        <v>2045</v>
      </c>
      <c r="S496" s="10">
        <f t="shared" si="30"/>
        <v>40990</v>
      </c>
      <c r="T496" s="10">
        <f t="shared" si="31"/>
        <v>40991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8">
        <f t="shared" si="29"/>
        <v>6729.5</v>
      </c>
      <c r="Q497" t="s">
        <v>2038</v>
      </c>
      <c r="R497" t="s">
        <v>2039</v>
      </c>
      <c r="S497" s="10">
        <f t="shared" si="30"/>
        <v>41800</v>
      </c>
      <c r="T497" s="10">
        <f t="shared" si="31"/>
        <v>41804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8">
        <f t="shared" si="29"/>
        <v>860.5</v>
      </c>
      <c r="Q498" t="s">
        <v>2040</v>
      </c>
      <c r="R498" t="s">
        <v>2048</v>
      </c>
      <c r="S498" s="10">
        <f t="shared" si="30"/>
        <v>42876</v>
      </c>
      <c r="T498" s="10">
        <f t="shared" si="31"/>
        <v>42893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8">
        <f t="shared" si="29"/>
        <v>1734.5</v>
      </c>
      <c r="Q499" t="s">
        <v>2036</v>
      </c>
      <c r="R499" t="s">
        <v>2045</v>
      </c>
      <c r="S499" s="10">
        <f t="shared" si="30"/>
        <v>42724</v>
      </c>
      <c r="T499" s="10">
        <f t="shared" si="31"/>
        <v>42724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8">
        <f t="shared" si="29"/>
        <v>23448</v>
      </c>
      <c r="Q500" t="s">
        <v>2036</v>
      </c>
      <c r="R500" t="s">
        <v>2037</v>
      </c>
      <c r="S500" s="10">
        <f t="shared" si="30"/>
        <v>42005</v>
      </c>
      <c r="T500" s="10">
        <f t="shared" si="31"/>
        <v>42007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8">
        <f t="shared" si="29"/>
        <v>40407.5</v>
      </c>
      <c r="Q501" t="s">
        <v>2040</v>
      </c>
      <c r="R501" t="s">
        <v>2041</v>
      </c>
      <c r="S501" s="10">
        <f t="shared" si="30"/>
        <v>42444</v>
      </c>
      <c r="T501" s="10">
        <f t="shared" si="31"/>
        <v>42449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8">
        <f t="shared" si="29"/>
        <v>0</v>
      </c>
      <c r="Q502" t="s">
        <v>2038</v>
      </c>
      <c r="R502" t="s">
        <v>2039</v>
      </c>
      <c r="S502" s="10">
        <f t="shared" si="30"/>
        <v>41395</v>
      </c>
      <c r="T502" s="10">
        <f t="shared" si="31"/>
        <v>41423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8">
        <f t="shared" si="29"/>
        <v>54769.5</v>
      </c>
      <c r="Q503" t="s">
        <v>2040</v>
      </c>
      <c r="R503" t="s">
        <v>2041</v>
      </c>
      <c r="S503" s="10">
        <f t="shared" si="30"/>
        <v>41345</v>
      </c>
      <c r="T503" s="10">
        <f t="shared" si="31"/>
        <v>41347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8">
        <f t="shared" si="29"/>
        <v>3537.5</v>
      </c>
      <c r="Q504" t="s">
        <v>2049</v>
      </c>
      <c r="R504" t="s">
        <v>2050</v>
      </c>
      <c r="S504" s="10">
        <f t="shared" si="30"/>
        <v>41117</v>
      </c>
      <c r="T504" s="10">
        <f t="shared" si="31"/>
        <v>41146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8">
        <f t="shared" si="29"/>
        <v>23221.5</v>
      </c>
      <c r="Q505" t="s">
        <v>2040</v>
      </c>
      <c r="R505" t="s">
        <v>2043</v>
      </c>
      <c r="S505" s="10">
        <f t="shared" si="30"/>
        <v>42186</v>
      </c>
      <c r="T505" s="10">
        <f t="shared" si="31"/>
        <v>42206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8">
        <f t="shared" si="29"/>
        <v>3493</v>
      </c>
      <c r="Q506" t="s">
        <v>2034</v>
      </c>
      <c r="R506" t="s">
        <v>2035</v>
      </c>
      <c r="S506" s="10">
        <f t="shared" si="30"/>
        <v>42142</v>
      </c>
      <c r="T506" s="10">
        <f t="shared" si="31"/>
        <v>42143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8">
        <f t="shared" si="29"/>
        <v>6422</v>
      </c>
      <c r="Q507" t="s">
        <v>2046</v>
      </c>
      <c r="R507" t="s">
        <v>2055</v>
      </c>
      <c r="S507" s="10">
        <f t="shared" si="30"/>
        <v>41341</v>
      </c>
      <c r="T507" s="10">
        <f t="shared" si="31"/>
        <v>41383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8">
        <f t="shared" si="29"/>
        <v>84701</v>
      </c>
      <c r="Q508" t="s">
        <v>2038</v>
      </c>
      <c r="R508" t="s">
        <v>2039</v>
      </c>
      <c r="S508" s="10">
        <f t="shared" si="30"/>
        <v>43062</v>
      </c>
      <c r="T508" s="10">
        <f t="shared" si="31"/>
        <v>43079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8">
        <f t="shared" si="29"/>
        <v>428</v>
      </c>
      <c r="Q509" t="s">
        <v>2036</v>
      </c>
      <c r="R509" t="s">
        <v>2037</v>
      </c>
      <c r="S509" s="10">
        <f t="shared" si="30"/>
        <v>41373</v>
      </c>
      <c r="T509" s="10">
        <f t="shared" si="31"/>
        <v>41422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8">
        <f t="shared" si="29"/>
        <v>98738.5</v>
      </c>
      <c r="Q510" t="s">
        <v>2038</v>
      </c>
      <c r="R510" t="s">
        <v>2039</v>
      </c>
      <c r="S510" s="10">
        <f t="shared" si="30"/>
        <v>43310</v>
      </c>
      <c r="T510" s="10">
        <f t="shared" si="31"/>
        <v>43331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8">
        <f t="shared" si="29"/>
        <v>60384</v>
      </c>
      <c r="Q511" t="s">
        <v>2038</v>
      </c>
      <c r="R511" t="s">
        <v>2039</v>
      </c>
      <c r="S511" s="10">
        <f t="shared" si="30"/>
        <v>41034</v>
      </c>
      <c r="T511" s="10">
        <f t="shared" si="31"/>
        <v>41044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8">
        <f t="shared" si="29"/>
        <v>4710</v>
      </c>
      <c r="Q512" t="s">
        <v>2040</v>
      </c>
      <c r="R512" t="s">
        <v>2043</v>
      </c>
      <c r="S512" s="10">
        <f t="shared" si="30"/>
        <v>43251</v>
      </c>
      <c r="T512" s="10">
        <f t="shared" si="31"/>
        <v>43275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8">
        <f t="shared" si="29"/>
        <v>17930</v>
      </c>
      <c r="Q513" t="s">
        <v>2038</v>
      </c>
      <c r="R513" t="s">
        <v>2039</v>
      </c>
      <c r="S513" s="10">
        <f t="shared" si="30"/>
        <v>43671</v>
      </c>
      <c r="T513" s="10">
        <f t="shared" si="31"/>
        <v>43681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8">
        <f t="shared" si="29"/>
        <v>6458.5</v>
      </c>
      <c r="Q514" t="s">
        <v>2049</v>
      </c>
      <c r="R514" t="s">
        <v>2050</v>
      </c>
      <c r="S514" s="10">
        <f t="shared" si="30"/>
        <v>41825</v>
      </c>
      <c r="T514" s="10">
        <f t="shared" si="31"/>
        <v>41826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IF(D515=0, "", E515/D515)</f>
        <v>0.39277108433734942</v>
      </c>
      <c r="P515" s="8">
        <f t="shared" ref="P515:P578" si="33">AVERAGE(G515,E515)</f>
        <v>1647.5</v>
      </c>
      <c r="Q515" t="s">
        <v>2040</v>
      </c>
      <c r="R515" t="s">
        <v>2059</v>
      </c>
      <c r="S515" s="10">
        <f t="shared" ref="S515:S578" si="34">DATE(1970,1,1 + J515/86400)</f>
        <v>40430</v>
      </c>
      <c r="T515" s="10">
        <f t="shared" ref="T515:T578" si="35">DATE(1970,1,1 + K515/86400)</f>
        <v>40432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8">
        <f t="shared" si="33"/>
        <v>15825.5</v>
      </c>
      <c r="Q516" t="s">
        <v>2034</v>
      </c>
      <c r="R516" t="s">
        <v>2035</v>
      </c>
      <c r="S516" s="10">
        <f t="shared" si="34"/>
        <v>41614</v>
      </c>
      <c r="T516" s="10">
        <f t="shared" si="35"/>
        <v>41619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8">
        <f t="shared" si="33"/>
        <v>2465</v>
      </c>
      <c r="Q517" t="s">
        <v>2038</v>
      </c>
      <c r="R517" t="s">
        <v>2039</v>
      </c>
      <c r="S517" s="10">
        <f t="shared" si="34"/>
        <v>40900</v>
      </c>
      <c r="T517" s="10">
        <f t="shared" si="35"/>
        <v>40902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8">
        <f t="shared" si="33"/>
        <v>27085</v>
      </c>
      <c r="Q518" t="s">
        <v>2046</v>
      </c>
      <c r="R518" t="s">
        <v>2047</v>
      </c>
      <c r="S518" s="10">
        <f t="shared" si="34"/>
        <v>40396</v>
      </c>
      <c r="T518" s="10">
        <f t="shared" si="35"/>
        <v>40434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8">
        <f t="shared" si="33"/>
        <v>3343</v>
      </c>
      <c r="Q519" t="s">
        <v>2032</v>
      </c>
      <c r="R519" t="s">
        <v>2033</v>
      </c>
      <c r="S519" s="10">
        <f t="shared" si="34"/>
        <v>42860</v>
      </c>
      <c r="T519" s="10">
        <f t="shared" si="35"/>
        <v>42865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8">
        <f t="shared" si="33"/>
        <v>316</v>
      </c>
      <c r="Q520" t="s">
        <v>2040</v>
      </c>
      <c r="R520" t="s">
        <v>2048</v>
      </c>
      <c r="S520" s="10">
        <f t="shared" si="34"/>
        <v>43154</v>
      </c>
      <c r="T520" s="10">
        <f t="shared" si="35"/>
        <v>43156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8">
        <f t="shared" si="33"/>
        <v>91287.5</v>
      </c>
      <c r="Q521" t="s">
        <v>2034</v>
      </c>
      <c r="R521" t="s">
        <v>2035</v>
      </c>
      <c r="S521" s="10">
        <f t="shared" si="34"/>
        <v>42012</v>
      </c>
      <c r="T521" s="10">
        <f t="shared" si="35"/>
        <v>42026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8">
        <f t="shared" si="33"/>
        <v>1719</v>
      </c>
      <c r="Q522" t="s">
        <v>2038</v>
      </c>
      <c r="R522" t="s">
        <v>2039</v>
      </c>
      <c r="S522" s="10">
        <f t="shared" si="34"/>
        <v>43574</v>
      </c>
      <c r="T522" s="10">
        <f t="shared" si="35"/>
        <v>43577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8">
        <f t="shared" si="33"/>
        <v>5715</v>
      </c>
      <c r="Q523" t="s">
        <v>2040</v>
      </c>
      <c r="R523" t="s">
        <v>2043</v>
      </c>
      <c r="S523" s="10">
        <f t="shared" si="34"/>
        <v>42605</v>
      </c>
      <c r="T523" s="10">
        <f t="shared" si="35"/>
        <v>42611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8">
        <f t="shared" si="33"/>
        <v>8290</v>
      </c>
      <c r="Q524" t="s">
        <v>2040</v>
      </c>
      <c r="R524" t="s">
        <v>2051</v>
      </c>
      <c r="S524" s="10">
        <f t="shared" si="34"/>
        <v>41093</v>
      </c>
      <c r="T524" s="10">
        <f t="shared" si="35"/>
        <v>41105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8">
        <f t="shared" si="33"/>
        <v>3196</v>
      </c>
      <c r="Q525" t="s">
        <v>2040</v>
      </c>
      <c r="R525" t="s">
        <v>2051</v>
      </c>
      <c r="S525" s="10">
        <f t="shared" si="34"/>
        <v>40241</v>
      </c>
      <c r="T525" s="10">
        <f t="shared" si="35"/>
        <v>40246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8">
        <f t="shared" si="33"/>
        <v>41557.5</v>
      </c>
      <c r="Q526" t="s">
        <v>2038</v>
      </c>
      <c r="R526" t="s">
        <v>2039</v>
      </c>
      <c r="S526" s="10">
        <f t="shared" si="34"/>
        <v>40294</v>
      </c>
      <c r="T526" s="10">
        <f t="shared" si="35"/>
        <v>40307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8">
        <f t="shared" si="33"/>
        <v>915.5</v>
      </c>
      <c r="Q527" t="s">
        <v>2036</v>
      </c>
      <c r="R527" t="s">
        <v>2045</v>
      </c>
      <c r="S527" s="10">
        <f t="shared" si="34"/>
        <v>40505</v>
      </c>
      <c r="T527" s="10">
        <f t="shared" si="35"/>
        <v>40509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8">
        <f t="shared" si="33"/>
        <v>6545.5</v>
      </c>
      <c r="Q528" t="s">
        <v>2038</v>
      </c>
      <c r="R528" t="s">
        <v>2039</v>
      </c>
      <c r="S528" s="10">
        <f t="shared" si="34"/>
        <v>42364</v>
      </c>
      <c r="T528" s="10">
        <f t="shared" si="35"/>
        <v>42401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8">
        <f t="shared" si="33"/>
        <v>97280</v>
      </c>
      <c r="Q529" t="s">
        <v>2040</v>
      </c>
      <c r="R529" t="s">
        <v>2048</v>
      </c>
      <c r="S529" s="10">
        <f t="shared" si="34"/>
        <v>42405</v>
      </c>
      <c r="T529" s="10">
        <f t="shared" si="35"/>
        <v>42441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8">
        <f t="shared" si="33"/>
        <v>3653.5</v>
      </c>
      <c r="Q530" t="s">
        <v>2034</v>
      </c>
      <c r="R530" t="s">
        <v>2044</v>
      </c>
      <c r="S530" s="10">
        <f t="shared" si="34"/>
        <v>41601</v>
      </c>
      <c r="T530" s="10">
        <f t="shared" si="35"/>
        <v>41646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8">
        <f t="shared" si="33"/>
        <v>291.5</v>
      </c>
      <c r="Q531" t="s">
        <v>2049</v>
      </c>
      <c r="R531" t="s">
        <v>2050</v>
      </c>
      <c r="S531" s="10">
        <f t="shared" si="34"/>
        <v>41769</v>
      </c>
      <c r="T531" s="10">
        <f t="shared" si="35"/>
        <v>41797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8">
        <f t="shared" si="33"/>
        <v>49056</v>
      </c>
      <c r="Q532" t="s">
        <v>2046</v>
      </c>
      <c r="R532" t="s">
        <v>2052</v>
      </c>
      <c r="S532" s="10">
        <f t="shared" si="34"/>
        <v>40421</v>
      </c>
      <c r="T532" s="10">
        <f t="shared" si="35"/>
        <v>40435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8">
        <f t="shared" si="33"/>
        <v>90989</v>
      </c>
      <c r="Q533" t="s">
        <v>2049</v>
      </c>
      <c r="R533" t="s">
        <v>2050</v>
      </c>
      <c r="S533" s="10">
        <f t="shared" si="34"/>
        <v>41589</v>
      </c>
      <c r="T533" s="10">
        <f t="shared" si="35"/>
        <v>41645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8">
        <f t="shared" si="33"/>
        <v>4086</v>
      </c>
      <c r="Q534" t="s">
        <v>2038</v>
      </c>
      <c r="R534" t="s">
        <v>2039</v>
      </c>
      <c r="S534" s="10">
        <f t="shared" si="34"/>
        <v>43125</v>
      </c>
      <c r="T534" s="10">
        <f t="shared" si="35"/>
        <v>43126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8">
        <f t="shared" si="33"/>
        <v>93152</v>
      </c>
      <c r="Q535" t="s">
        <v>2034</v>
      </c>
      <c r="R535" t="s">
        <v>2044</v>
      </c>
      <c r="S535" s="10">
        <f t="shared" si="34"/>
        <v>41479</v>
      </c>
      <c r="T535" s="10">
        <f t="shared" si="35"/>
        <v>41515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8">
        <f t="shared" si="33"/>
        <v>6814</v>
      </c>
      <c r="Q536" t="s">
        <v>2040</v>
      </c>
      <c r="R536" t="s">
        <v>2043</v>
      </c>
      <c r="S536" s="10">
        <f t="shared" si="34"/>
        <v>43329</v>
      </c>
      <c r="T536" s="10">
        <f t="shared" si="35"/>
        <v>43330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8">
        <f t="shared" si="33"/>
        <v>6367.5</v>
      </c>
      <c r="Q537" t="s">
        <v>2038</v>
      </c>
      <c r="R537" t="s">
        <v>2039</v>
      </c>
      <c r="S537" s="10">
        <f t="shared" si="34"/>
        <v>43259</v>
      </c>
      <c r="T537" s="10">
        <f t="shared" si="35"/>
        <v>43261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8">
        <f t="shared" si="33"/>
        <v>7418.5</v>
      </c>
      <c r="Q538" t="s">
        <v>2046</v>
      </c>
      <c r="R538" t="s">
        <v>2052</v>
      </c>
      <c r="S538" s="10">
        <f t="shared" si="34"/>
        <v>40414</v>
      </c>
      <c r="T538" s="10">
        <f t="shared" si="35"/>
        <v>40440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8">
        <f t="shared" si="33"/>
        <v>49993.5</v>
      </c>
      <c r="Q539" t="s">
        <v>2040</v>
      </c>
      <c r="R539" t="s">
        <v>2041</v>
      </c>
      <c r="S539" s="10">
        <f t="shared" si="34"/>
        <v>43342</v>
      </c>
      <c r="T539" s="10">
        <f t="shared" si="35"/>
        <v>43365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8">
        <f t="shared" si="33"/>
        <v>29165</v>
      </c>
      <c r="Q540" t="s">
        <v>2049</v>
      </c>
      <c r="R540" t="s">
        <v>2060</v>
      </c>
      <c r="S540" s="10">
        <f t="shared" si="34"/>
        <v>41539</v>
      </c>
      <c r="T540" s="10">
        <f t="shared" si="35"/>
        <v>41555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8">
        <f t="shared" si="33"/>
        <v>3598.5</v>
      </c>
      <c r="Q541" t="s">
        <v>2032</v>
      </c>
      <c r="R541" t="s">
        <v>2033</v>
      </c>
      <c r="S541" s="10">
        <f t="shared" si="34"/>
        <v>43647</v>
      </c>
      <c r="T541" s="10">
        <f t="shared" si="35"/>
        <v>43653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8">
        <f t="shared" si="33"/>
        <v>7172</v>
      </c>
      <c r="Q542" t="s">
        <v>2053</v>
      </c>
      <c r="R542" t="s">
        <v>2054</v>
      </c>
      <c r="S542" s="10">
        <f t="shared" si="34"/>
        <v>43225</v>
      </c>
      <c r="T542" s="10">
        <f t="shared" si="35"/>
        <v>43247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8">
        <f t="shared" si="33"/>
        <v>21740.5</v>
      </c>
      <c r="Q543" t="s">
        <v>2049</v>
      </c>
      <c r="R543" t="s">
        <v>2060</v>
      </c>
      <c r="S543" s="10">
        <f t="shared" si="34"/>
        <v>42165</v>
      </c>
      <c r="T543" s="10">
        <f t="shared" si="35"/>
        <v>42191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8">
        <f t="shared" si="33"/>
        <v>989.5</v>
      </c>
      <c r="Q544" t="s">
        <v>2034</v>
      </c>
      <c r="R544" t="s">
        <v>2044</v>
      </c>
      <c r="S544" s="10">
        <f t="shared" si="34"/>
        <v>42391</v>
      </c>
      <c r="T544" s="10">
        <f t="shared" si="35"/>
        <v>42421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8">
        <f t="shared" si="33"/>
        <v>7022</v>
      </c>
      <c r="Q545" t="s">
        <v>2049</v>
      </c>
      <c r="R545" t="s">
        <v>2050</v>
      </c>
      <c r="S545" s="10">
        <f t="shared" si="34"/>
        <v>41528</v>
      </c>
      <c r="T545" s="10">
        <f t="shared" si="35"/>
        <v>41543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8">
        <f t="shared" si="33"/>
        <v>3913</v>
      </c>
      <c r="Q546" t="s">
        <v>2034</v>
      </c>
      <c r="R546" t="s">
        <v>2035</v>
      </c>
      <c r="S546" s="10">
        <f t="shared" si="34"/>
        <v>42377</v>
      </c>
      <c r="T546" s="10">
        <f t="shared" si="35"/>
        <v>42390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8">
        <f t="shared" si="33"/>
        <v>83399.5</v>
      </c>
      <c r="Q547" t="s">
        <v>2038</v>
      </c>
      <c r="R547" t="s">
        <v>2039</v>
      </c>
      <c r="S547" s="10">
        <f t="shared" si="34"/>
        <v>43824</v>
      </c>
      <c r="T547" s="10">
        <f t="shared" si="35"/>
        <v>43844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8">
        <f t="shared" si="33"/>
        <v>3479</v>
      </c>
      <c r="Q548" t="s">
        <v>2038</v>
      </c>
      <c r="R548" t="s">
        <v>2039</v>
      </c>
      <c r="S548" s="10">
        <f t="shared" si="34"/>
        <v>43360</v>
      </c>
      <c r="T548" s="10">
        <f t="shared" si="35"/>
        <v>43363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8">
        <f t="shared" si="33"/>
        <v>6376.5</v>
      </c>
      <c r="Q549" t="s">
        <v>2040</v>
      </c>
      <c r="R549" t="s">
        <v>2043</v>
      </c>
      <c r="S549" s="10">
        <f t="shared" si="34"/>
        <v>42029</v>
      </c>
      <c r="T549" s="10">
        <f t="shared" si="35"/>
        <v>42041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8">
        <f t="shared" si="33"/>
        <v>91029.5</v>
      </c>
      <c r="Q550" t="s">
        <v>2038</v>
      </c>
      <c r="R550" t="s">
        <v>2039</v>
      </c>
      <c r="S550" s="10">
        <f t="shared" si="34"/>
        <v>42461</v>
      </c>
      <c r="T550" s="10">
        <f t="shared" si="35"/>
        <v>42474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8">
        <f t="shared" si="33"/>
        <v>42302.5</v>
      </c>
      <c r="Q551" t="s">
        <v>2036</v>
      </c>
      <c r="R551" t="s">
        <v>2045</v>
      </c>
      <c r="S551" s="10">
        <f t="shared" si="34"/>
        <v>41422</v>
      </c>
      <c r="T551" s="10">
        <f t="shared" si="35"/>
        <v>41431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8">
        <f t="shared" si="33"/>
        <v>2.5</v>
      </c>
      <c r="Q552" t="s">
        <v>2034</v>
      </c>
      <c r="R552" t="s">
        <v>2044</v>
      </c>
      <c r="S552" s="10">
        <f t="shared" si="34"/>
        <v>40968</v>
      </c>
      <c r="T552" s="10">
        <f t="shared" si="35"/>
        <v>40989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8">
        <f t="shared" si="33"/>
        <v>54188.5</v>
      </c>
      <c r="Q553" t="s">
        <v>2036</v>
      </c>
      <c r="R553" t="s">
        <v>2037</v>
      </c>
      <c r="S553" s="10">
        <f t="shared" si="34"/>
        <v>41993</v>
      </c>
      <c r="T553" s="10">
        <f t="shared" si="35"/>
        <v>42033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8">
        <f t="shared" si="33"/>
        <v>4479</v>
      </c>
      <c r="Q554" t="s">
        <v>2038</v>
      </c>
      <c r="R554" t="s">
        <v>2039</v>
      </c>
      <c r="S554" s="10">
        <f t="shared" si="34"/>
        <v>42700</v>
      </c>
      <c r="T554" s="10">
        <f t="shared" si="35"/>
        <v>42702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8">
        <f t="shared" si="33"/>
        <v>38025</v>
      </c>
      <c r="Q555" t="s">
        <v>2034</v>
      </c>
      <c r="R555" t="s">
        <v>2035</v>
      </c>
      <c r="S555" s="10">
        <f t="shared" si="34"/>
        <v>40545</v>
      </c>
      <c r="T555" s="10">
        <f t="shared" si="35"/>
        <v>40546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8">
        <f t="shared" si="33"/>
        <v>7481</v>
      </c>
      <c r="Q556" t="s">
        <v>2034</v>
      </c>
      <c r="R556" t="s">
        <v>2044</v>
      </c>
      <c r="S556" s="10">
        <f t="shared" si="34"/>
        <v>42723</v>
      </c>
      <c r="T556" s="10">
        <f t="shared" si="35"/>
        <v>42729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8">
        <f t="shared" si="33"/>
        <v>7112</v>
      </c>
      <c r="Q557" t="s">
        <v>2034</v>
      </c>
      <c r="R557" t="s">
        <v>2035</v>
      </c>
      <c r="S557" s="10">
        <f t="shared" si="34"/>
        <v>41731</v>
      </c>
      <c r="T557" s="10">
        <f t="shared" si="35"/>
        <v>41762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8">
        <f t="shared" si="33"/>
        <v>6294.5</v>
      </c>
      <c r="Q558" t="s">
        <v>2046</v>
      </c>
      <c r="R558" t="s">
        <v>2058</v>
      </c>
      <c r="S558" s="10">
        <f t="shared" si="34"/>
        <v>40792</v>
      </c>
      <c r="T558" s="10">
        <f t="shared" si="35"/>
        <v>40799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8">
        <f t="shared" si="33"/>
        <v>6090.5</v>
      </c>
      <c r="Q559" t="s">
        <v>2040</v>
      </c>
      <c r="R559" t="s">
        <v>2062</v>
      </c>
      <c r="S559" s="10">
        <f t="shared" si="34"/>
        <v>42279</v>
      </c>
      <c r="T559" s="10">
        <f t="shared" si="35"/>
        <v>42282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8">
        <f t="shared" si="33"/>
        <v>4046</v>
      </c>
      <c r="Q560" t="s">
        <v>2038</v>
      </c>
      <c r="R560" t="s">
        <v>2039</v>
      </c>
      <c r="S560" s="10">
        <f t="shared" si="34"/>
        <v>42424</v>
      </c>
      <c r="T560" s="10">
        <f t="shared" si="35"/>
        <v>42467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8">
        <f t="shared" si="33"/>
        <v>53671.5</v>
      </c>
      <c r="Q561" t="s">
        <v>2038</v>
      </c>
      <c r="R561" t="s">
        <v>2039</v>
      </c>
      <c r="S561" s="10">
        <f t="shared" si="34"/>
        <v>42584</v>
      </c>
      <c r="T561" s="10">
        <f t="shared" si="35"/>
        <v>42591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8">
        <f t="shared" si="33"/>
        <v>81004.5</v>
      </c>
      <c r="Q562" t="s">
        <v>2040</v>
      </c>
      <c r="R562" t="s">
        <v>2048</v>
      </c>
      <c r="S562" s="10">
        <f t="shared" si="34"/>
        <v>40865</v>
      </c>
      <c r="T562" s="10">
        <f t="shared" si="35"/>
        <v>40905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8">
        <f t="shared" si="33"/>
        <v>5644.5</v>
      </c>
      <c r="Q563" t="s">
        <v>2038</v>
      </c>
      <c r="R563" t="s">
        <v>2039</v>
      </c>
      <c r="S563" s="10">
        <f t="shared" si="34"/>
        <v>40833</v>
      </c>
      <c r="T563" s="10">
        <f t="shared" si="35"/>
        <v>40835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8">
        <f t="shared" si="33"/>
        <v>647.5</v>
      </c>
      <c r="Q564" t="s">
        <v>2034</v>
      </c>
      <c r="R564" t="s">
        <v>2035</v>
      </c>
      <c r="S564" s="10">
        <f t="shared" si="34"/>
        <v>43536</v>
      </c>
      <c r="T564" s="10">
        <f t="shared" si="35"/>
        <v>43538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8">
        <f t="shared" si="33"/>
        <v>2596</v>
      </c>
      <c r="Q565" t="s">
        <v>2040</v>
      </c>
      <c r="R565" t="s">
        <v>2041</v>
      </c>
      <c r="S565" s="10">
        <f t="shared" si="34"/>
        <v>43417</v>
      </c>
      <c r="T565" s="10">
        <f t="shared" si="35"/>
        <v>43437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8">
        <f t="shared" si="33"/>
        <v>71591.5</v>
      </c>
      <c r="Q566" t="s">
        <v>2038</v>
      </c>
      <c r="R566" t="s">
        <v>2039</v>
      </c>
      <c r="S566" s="10">
        <f t="shared" si="34"/>
        <v>42078</v>
      </c>
      <c r="T566" s="10">
        <f t="shared" si="35"/>
        <v>42086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8">
        <f t="shared" si="33"/>
        <v>98881</v>
      </c>
      <c r="Q567" t="s">
        <v>2038</v>
      </c>
      <c r="R567" t="s">
        <v>2039</v>
      </c>
      <c r="S567" s="10">
        <f t="shared" si="34"/>
        <v>40862</v>
      </c>
      <c r="T567" s="10">
        <f t="shared" si="35"/>
        <v>40882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8">
        <f t="shared" si="33"/>
        <v>2080.5</v>
      </c>
      <c r="Q568" t="s">
        <v>2034</v>
      </c>
      <c r="R568" t="s">
        <v>2042</v>
      </c>
      <c r="S568" s="10">
        <f t="shared" si="34"/>
        <v>42424</v>
      </c>
      <c r="T568" s="10">
        <f t="shared" si="35"/>
        <v>42447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8">
        <f t="shared" si="33"/>
        <v>7554.5</v>
      </c>
      <c r="Q569" t="s">
        <v>2034</v>
      </c>
      <c r="R569" t="s">
        <v>2035</v>
      </c>
      <c r="S569" s="10">
        <f t="shared" si="34"/>
        <v>41830</v>
      </c>
      <c r="T569" s="10">
        <f t="shared" si="35"/>
        <v>41832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8">
        <f t="shared" si="33"/>
        <v>69934</v>
      </c>
      <c r="Q570" t="s">
        <v>2038</v>
      </c>
      <c r="R570" t="s">
        <v>2039</v>
      </c>
      <c r="S570" s="10">
        <f t="shared" si="34"/>
        <v>40374</v>
      </c>
      <c r="T570" s="10">
        <f t="shared" si="35"/>
        <v>40419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8">
        <f t="shared" si="33"/>
        <v>24147</v>
      </c>
      <c r="Q571" t="s">
        <v>2040</v>
      </c>
      <c r="R571" t="s">
        <v>2048</v>
      </c>
      <c r="S571" s="10">
        <f t="shared" si="34"/>
        <v>40554</v>
      </c>
      <c r="T571" s="10">
        <f t="shared" si="35"/>
        <v>40566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8">
        <f t="shared" si="33"/>
        <v>49044.5</v>
      </c>
      <c r="Q572" t="s">
        <v>2034</v>
      </c>
      <c r="R572" t="s">
        <v>2035</v>
      </c>
      <c r="S572" s="10">
        <f t="shared" si="34"/>
        <v>41993</v>
      </c>
      <c r="T572" s="10">
        <f t="shared" si="35"/>
        <v>41999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8">
        <f t="shared" si="33"/>
        <v>1665</v>
      </c>
      <c r="Q573" t="s">
        <v>2040</v>
      </c>
      <c r="R573" t="s">
        <v>2051</v>
      </c>
      <c r="S573" s="10">
        <f t="shared" si="34"/>
        <v>42174</v>
      </c>
      <c r="T573" s="10">
        <f t="shared" si="35"/>
        <v>42221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8">
        <f t="shared" si="33"/>
        <v>2495</v>
      </c>
      <c r="Q574" t="s">
        <v>2034</v>
      </c>
      <c r="R574" t="s">
        <v>2035</v>
      </c>
      <c r="S574" s="10">
        <f t="shared" si="34"/>
        <v>42275</v>
      </c>
      <c r="T574" s="10">
        <f t="shared" si="35"/>
        <v>42291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8">
        <f t="shared" si="33"/>
        <v>3898</v>
      </c>
      <c r="Q575" t="s">
        <v>2063</v>
      </c>
      <c r="R575" t="s">
        <v>2064</v>
      </c>
      <c r="S575" s="10">
        <f t="shared" si="34"/>
        <v>41761</v>
      </c>
      <c r="T575" s="10">
        <f t="shared" si="35"/>
        <v>41763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8">
        <f t="shared" si="33"/>
        <v>5055.5</v>
      </c>
      <c r="Q576" t="s">
        <v>2032</v>
      </c>
      <c r="R576" t="s">
        <v>2033</v>
      </c>
      <c r="S576" s="10">
        <f t="shared" si="34"/>
        <v>43806</v>
      </c>
      <c r="T576" s="10">
        <f t="shared" si="35"/>
        <v>43816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8">
        <f t="shared" si="33"/>
        <v>26489.5</v>
      </c>
      <c r="Q577" t="s">
        <v>2038</v>
      </c>
      <c r="R577" t="s">
        <v>2039</v>
      </c>
      <c r="S577" s="10">
        <f t="shared" si="34"/>
        <v>41779</v>
      </c>
      <c r="T577" s="10">
        <f t="shared" si="35"/>
        <v>41782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8">
        <f t="shared" si="33"/>
        <v>3181</v>
      </c>
      <c r="Q578" t="s">
        <v>2038</v>
      </c>
      <c r="R578" t="s">
        <v>2039</v>
      </c>
      <c r="S578" s="10">
        <f t="shared" si="34"/>
        <v>43040</v>
      </c>
      <c r="T578" s="10">
        <f t="shared" si="35"/>
        <v>43057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IF(D579=0, "", E579/D579)</f>
        <v>0.18853658536585366</v>
      </c>
      <c r="P579" s="8">
        <f t="shared" ref="P579:P642" si="37">AVERAGE(G579,E579)</f>
        <v>791.5</v>
      </c>
      <c r="Q579" t="s">
        <v>2034</v>
      </c>
      <c r="R579" t="s">
        <v>2057</v>
      </c>
      <c r="S579" s="10">
        <f t="shared" ref="S579:S642" si="38">DATE(1970,1,1 + J579/86400)</f>
        <v>40613</v>
      </c>
      <c r="T579" s="10">
        <f t="shared" ref="T579:T642" si="39">DATE(1970,1,1 + K579/86400)</f>
        <v>40639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8">
        <f t="shared" si="37"/>
        <v>8206.5</v>
      </c>
      <c r="Q580" t="s">
        <v>2040</v>
      </c>
      <c r="R580" t="s">
        <v>2062</v>
      </c>
      <c r="S580" s="10">
        <f t="shared" si="38"/>
        <v>40878</v>
      </c>
      <c r="T580" s="10">
        <f t="shared" si="39"/>
        <v>40881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8">
        <f t="shared" si="37"/>
        <v>3178</v>
      </c>
      <c r="Q581" t="s">
        <v>2034</v>
      </c>
      <c r="R581" t="s">
        <v>2057</v>
      </c>
      <c r="S581" s="10">
        <f t="shared" si="38"/>
        <v>40762</v>
      </c>
      <c r="T581" s="10">
        <f t="shared" si="39"/>
        <v>40774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8">
        <f t="shared" si="37"/>
        <v>76347</v>
      </c>
      <c r="Q582" t="s">
        <v>2038</v>
      </c>
      <c r="R582" t="s">
        <v>2039</v>
      </c>
      <c r="S582" s="10">
        <f t="shared" si="38"/>
        <v>41696</v>
      </c>
      <c r="T582" s="10">
        <f t="shared" si="39"/>
        <v>41704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8">
        <f t="shared" si="37"/>
        <v>1956</v>
      </c>
      <c r="Q583" t="s">
        <v>2036</v>
      </c>
      <c r="R583" t="s">
        <v>2037</v>
      </c>
      <c r="S583" s="10">
        <f t="shared" si="38"/>
        <v>40662</v>
      </c>
      <c r="T583" s="10">
        <f t="shared" si="39"/>
        <v>40677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8">
        <f t="shared" si="37"/>
        <v>2286.5</v>
      </c>
      <c r="Q584" t="s">
        <v>2049</v>
      </c>
      <c r="R584" t="s">
        <v>2050</v>
      </c>
      <c r="S584" s="10">
        <f t="shared" si="38"/>
        <v>42165</v>
      </c>
      <c r="T584" s="10">
        <f t="shared" si="39"/>
        <v>42170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8">
        <f t="shared" si="37"/>
        <v>30921.5</v>
      </c>
      <c r="Q585" t="s">
        <v>2040</v>
      </c>
      <c r="R585" t="s">
        <v>2041</v>
      </c>
      <c r="S585" s="10">
        <f t="shared" si="38"/>
        <v>40959</v>
      </c>
      <c r="T585" s="10">
        <f t="shared" si="39"/>
        <v>40976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8">
        <f t="shared" si="37"/>
        <v>52434</v>
      </c>
      <c r="Q586" t="s">
        <v>2036</v>
      </c>
      <c r="R586" t="s">
        <v>2037</v>
      </c>
      <c r="S586" s="10">
        <f t="shared" si="38"/>
        <v>41024</v>
      </c>
      <c r="T586" s="10">
        <f t="shared" si="39"/>
        <v>41038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8">
        <f t="shared" si="37"/>
        <v>6600.5</v>
      </c>
      <c r="Q587" t="s">
        <v>2046</v>
      </c>
      <c r="R587" t="s">
        <v>2058</v>
      </c>
      <c r="S587" s="10">
        <f t="shared" si="38"/>
        <v>40255</v>
      </c>
      <c r="T587" s="10">
        <f t="shared" si="39"/>
        <v>40265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8">
        <f t="shared" si="37"/>
        <v>3392</v>
      </c>
      <c r="Q588" t="s">
        <v>2034</v>
      </c>
      <c r="R588" t="s">
        <v>2035</v>
      </c>
      <c r="S588" s="10">
        <f t="shared" si="38"/>
        <v>40499</v>
      </c>
      <c r="T588" s="10">
        <f t="shared" si="39"/>
        <v>40518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8">
        <f t="shared" si="37"/>
        <v>3504</v>
      </c>
      <c r="Q589" t="s">
        <v>2032</v>
      </c>
      <c r="R589" t="s">
        <v>2033</v>
      </c>
      <c r="S589" s="10">
        <f t="shared" si="38"/>
        <v>43484</v>
      </c>
      <c r="T589" s="10">
        <f t="shared" si="39"/>
        <v>43536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8">
        <f t="shared" si="37"/>
        <v>62942.5</v>
      </c>
      <c r="Q590" t="s">
        <v>2038</v>
      </c>
      <c r="R590" t="s">
        <v>2039</v>
      </c>
      <c r="S590" s="10">
        <f t="shared" si="38"/>
        <v>40262</v>
      </c>
      <c r="T590" s="10">
        <f t="shared" si="39"/>
        <v>40293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8">
        <f t="shared" si="37"/>
        <v>2607.5</v>
      </c>
      <c r="Q591" t="s">
        <v>2040</v>
      </c>
      <c r="R591" t="s">
        <v>2041</v>
      </c>
      <c r="S591" s="10">
        <f t="shared" si="38"/>
        <v>42190</v>
      </c>
      <c r="T591" s="10">
        <f t="shared" si="39"/>
        <v>42197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8">
        <f t="shared" si="37"/>
        <v>2955</v>
      </c>
      <c r="Q592" t="s">
        <v>2046</v>
      </c>
      <c r="R592" t="s">
        <v>2055</v>
      </c>
      <c r="S592" s="10">
        <f t="shared" si="38"/>
        <v>41994</v>
      </c>
      <c r="T592" s="10">
        <f t="shared" si="39"/>
        <v>42005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8">
        <f t="shared" si="37"/>
        <v>3164</v>
      </c>
      <c r="Q593" t="s">
        <v>2049</v>
      </c>
      <c r="R593" t="s">
        <v>2050</v>
      </c>
      <c r="S593" s="10">
        <f t="shared" si="38"/>
        <v>40373</v>
      </c>
      <c r="T593" s="10">
        <f t="shared" si="39"/>
        <v>40383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8">
        <f t="shared" si="37"/>
        <v>10248</v>
      </c>
      <c r="Q594" t="s">
        <v>2038</v>
      </c>
      <c r="R594" t="s">
        <v>2039</v>
      </c>
      <c r="S594" s="10">
        <f t="shared" si="38"/>
        <v>41789</v>
      </c>
      <c r="T594" s="10">
        <f t="shared" si="39"/>
        <v>41798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8">
        <f t="shared" si="37"/>
        <v>96147</v>
      </c>
      <c r="Q595" t="s">
        <v>2040</v>
      </c>
      <c r="R595" t="s">
        <v>2048</v>
      </c>
      <c r="S595" s="10">
        <f t="shared" si="38"/>
        <v>41724</v>
      </c>
      <c r="T595" s="10">
        <f t="shared" si="39"/>
        <v>41737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8">
        <f t="shared" si="37"/>
        <v>5662</v>
      </c>
      <c r="Q596" t="s">
        <v>2038</v>
      </c>
      <c r="R596" t="s">
        <v>2039</v>
      </c>
      <c r="S596" s="10">
        <f t="shared" si="38"/>
        <v>42548</v>
      </c>
      <c r="T596" s="10">
        <f t="shared" si="39"/>
        <v>42551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8">
        <f t="shared" si="37"/>
        <v>74112</v>
      </c>
      <c r="Q597" t="s">
        <v>2038</v>
      </c>
      <c r="R597" t="s">
        <v>2039</v>
      </c>
      <c r="S597" s="10">
        <f t="shared" si="38"/>
        <v>40253</v>
      </c>
      <c r="T597" s="10">
        <f t="shared" si="39"/>
        <v>40274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8">
        <f t="shared" si="37"/>
        <v>4029</v>
      </c>
      <c r="Q598" t="s">
        <v>2040</v>
      </c>
      <c r="R598" t="s">
        <v>2043</v>
      </c>
      <c r="S598" s="10">
        <f t="shared" si="38"/>
        <v>42434</v>
      </c>
      <c r="T598" s="10">
        <f t="shared" si="39"/>
        <v>42441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8">
        <f t="shared" si="37"/>
        <v>75483.5</v>
      </c>
      <c r="Q599" t="s">
        <v>2038</v>
      </c>
      <c r="R599" t="s">
        <v>2039</v>
      </c>
      <c r="S599" s="10">
        <f t="shared" si="38"/>
        <v>43786</v>
      </c>
      <c r="T599" s="10">
        <f t="shared" si="39"/>
        <v>43804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8">
        <f t="shared" si="37"/>
        <v>89138.5</v>
      </c>
      <c r="Q600" t="s">
        <v>2034</v>
      </c>
      <c r="R600" t="s">
        <v>2035</v>
      </c>
      <c r="S600" s="10">
        <f t="shared" si="38"/>
        <v>40344</v>
      </c>
      <c r="T600" s="10">
        <f t="shared" si="39"/>
        <v>40373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8">
        <f t="shared" si="37"/>
        <v>2597</v>
      </c>
      <c r="Q601" t="s">
        <v>2040</v>
      </c>
      <c r="R601" t="s">
        <v>2041</v>
      </c>
      <c r="S601" s="10">
        <f t="shared" si="38"/>
        <v>42047</v>
      </c>
      <c r="T601" s="10">
        <f t="shared" si="39"/>
        <v>42055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8">
        <f t="shared" si="37"/>
        <v>3</v>
      </c>
      <c r="Q602" t="s">
        <v>2032</v>
      </c>
      <c r="R602" t="s">
        <v>2033</v>
      </c>
      <c r="S602" s="10">
        <f t="shared" si="38"/>
        <v>41485</v>
      </c>
      <c r="T602" s="10">
        <f t="shared" si="39"/>
        <v>41497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8">
        <f t="shared" si="37"/>
        <v>6606</v>
      </c>
      <c r="Q603" t="s">
        <v>2036</v>
      </c>
      <c r="R603" t="s">
        <v>2045</v>
      </c>
      <c r="S603" s="10">
        <f t="shared" si="38"/>
        <v>41789</v>
      </c>
      <c r="T603" s="10">
        <f t="shared" si="39"/>
        <v>41806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8">
        <f t="shared" si="37"/>
        <v>46158</v>
      </c>
      <c r="Q604" t="s">
        <v>2038</v>
      </c>
      <c r="R604" t="s">
        <v>2039</v>
      </c>
      <c r="S604" s="10">
        <f t="shared" si="38"/>
        <v>42160</v>
      </c>
      <c r="T604" s="10">
        <f t="shared" si="39"/>
        <v>42171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8">
        <f t="shared" si="37"/>
        <v>3222</v>
      </c>
      <c r="Q605" t="s">
        <v>2038</v>
      </c>
      <c r="R605" t="s">
        <v>2039</v>
      </c>
      <c r="S605" s="10">
        <f t="shared" si="38"/>
        <v>43573</v>
      </c>
      <c r="T605" s="10">
        <f t="shared" si="39"/>
        <v>43600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8">
        <f t="shared" si="37"/>
        <v>77147.5</v>
      </c>
      <c r="Q606" t="s">
        <v>2038</v>
      </c>
      <c r="R606" t="s">
        <v>2039</v>
      </c>
      <c r="S606" s="10">
        <f t="shared" si="38"/>
        <v>40565</v>
      </c>
      <c r="T606" s="10">
        <f t="shared" si="39"/>
        <v>40586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8">
        <f t="shared" si="37"/>
        <v>3142.5</v>
      </c>
      <c r="Q607" t="s">
        <v>2046</v>
      </c>
      <c r="R607" t="s">
        <v>2047</v>
      </c>
      <c r="S607" s="10">
        <f t="shared" si="38"/>
        <v>42280</v>
      </c>
      <c r="T607" s="10">
        <f t="shared" si="39"/>
        <v>42321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8">
        <f t="shared" si="37"/>
        <v>3282.5</v>
      </c>
      <c r="Q608" t="s">
        <v>2034</v>
      </c>
      <c r="R608" t="s">
        <v>2035</v>
      </c>
      <c r="S608" s="10">
        <f t="shared" si="38"/>
        <v>42436</v>
      </c>
      <c r="T608" s="10">
        <f t="shared" si="39"/>
        <v>42447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8">
        <f t="shared" si="37"/>
        <v>91448.5</v>
      </c>
      <c r="Q609" t="s">
        <v>2032</v>
      </c>
      <c r="R609" t="s">
        <v>2033</v>
      </c>
      <c r="S609" s="10">
        <f t="shared" si="38"/>
        <v>41721</v>
      </c>
      <c r="T609" s="10">
        <f t="shared" si="39"/>
        <v>41723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8">
        <f t="shared" si="37"/>
        <v>5695.5</v>
      </c>
      <c r="Q610" t="s">
        <v>2034</v>
      </c>
      <c r="R610" t="s">
        <v>2057</v>
      </c>
      <c r="S610" s="10">
        <f t="shared" si="38"/>
        <v>43530</v>
      </c>
      <c r="T610" s="10">
        <f t="shared" si="39"/>
        <v>43534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8">
        <f t="shared" si="37"/>
        <v>6079.5</v>
      </c>
      <c r="Q611" t="s">
        <v>2040</v>
      </c>
      <c r="R611" t="s">
        <v>2062</v>
      </c>
      <c r="S611" s="10">
        <f t="shared" si="38"/>
        <v>43481</v>
      </c>
      <c r="T611" s="10">
        <f t="shared" si="39"/>
        <v>43498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8">
        <f t="shared" si="37"/>
        <v>92881</v>
      </c>
      <c r="Q612" t="s">
        <v>2038</v>
      </c>
      <c r="R612" t="s">
        <v>2039</v>
      </c>
      <c r="S612" s="10">
        <f t="shared" si="38"/>
        <v>41259</v>
      </c>
      <c r="T612" s="10">
        <f t="shared" si="39"/>
        <v>41273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8">
        <f t="shared" si="37"/>
        <v>575.5</v>
      </c>
      <c r="Q613" t="s">
        <v>2038</v>
      </c>
      <c r="R613" t="s">
        <v>2039</v>
      </c>
      <c r="S613" s="10">
        <f t="shared" si="38"/>
        <v>41480</v>
      </c>
      <c r="T613" s="10">
        <f t="shared" si="39"/>
        <v>41492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8">
        <f t="shared" si="37"/>
        <v>4418.5</v>
      </c>
      <c r="Q614" t="s">
        <v>2034</v>
      </c>
      <c r="R614" t="s">
        <v>2042</v>
      </c>
      <c r="S614" s="10">
        <f t="shared" si="38"/>
        <v>40474</v>
      </c>
      <c r="T614" s="10">
        <f t="shared" si="39"/>
        <v>40497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8">
        <f t="shared" si="37"/>
        <v>970</v>
      </c>
      <c r="Q615" t="s">
        <v>2038</v>
      </c>
      <c r="R615" t="s">
        <v>2039</v>
      </c>
      <c r="S615" s="10">
        <f t="shared" si="38"/>
        <v>42973</v>
      </c>
      <c r="T615" s="10">
        <f t="shared" si="39"/>
        <v>42982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8">
        <f t="shared" si="37"/>
        <v>20964</v>
      </c>
      <c r="Q616" t="s">
        <v>2038</v>
      </c>
      <c r="R616" t="s">
        <v>2039</v>
      </c>
      <c r="S616" s="10">
        <f t="shared" si="38"/>
        <v>42746</v>
      </c>
      <c r="T616" s="10">
        <f t="shared" si="39"/>
        <v>42764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8">
        <f t="shared" si="37"/>
        <v>7329</v>
      </c>
      <c r="Q617" t="s">
        <v>2038</v>
      </c>
      <c r="R617" t="s">
        <v>2039</v>
      </c>
      <c r="S617" s="10">
        <f t="shared" si="38"/>
        <v>42489</v>
      </c>
      <c r="T617" s="10">
        <f t="shared" si="39"/>
        <v>42499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8">
        <f t="shared" si="37"/>
        <v>6183.5</v>
      </c>
      <c r="Q618" t="s">
        <v>2034</v>
      </c>
      <c r="R618" t="s">
        <v>2044</v>
      </c>
      <c r="S618" s="10">
        <f t="shared" si="38"/>
        <v>41537</v>
      </c>
      <c r="T618" s="10">
        <f t="shared" si="39"/>
        <v>41538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8">
        <f t="shared" si="37"/>
        <v>1775.5</v>
      </c>
      <c r="Q619" t="s">
        <v>2038</v>
      </c>
      <c r="R619" t="s">
        <v>2039</v>
      </c>
      <c r="S619" s="10">
        <f t="shared" si="38"/>
        <v>41794</v>
      </c>
      <c r="T619" s="10">
        <f t="shared" si="39"/>
        <v>41804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8">
        <f t="shared" si="37"/>
        <v>49117.5</v>
      </c>
      <c r="Q620" t="s">
        <v>2046</v>
      </c>
      <c r="R620" t="s">
        <v>2047</v>
      </c>
      <c r="S620" s="10">
        <f t="shared" si="38"/>
        <v>41396</v>
      </c>
      <c r="T620" s="10">
        <f t="shared" si="39"/>
        <v>41417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8">
        <f t="shared" si="37"/>
        <v>28202.5</v>
      </c>
      <c r="Q621" t="s">
        <v>2038</v>
      </c>
      <c r="R621" t="s">
        <v>2039</v>
      </c>
      <c r="S621" s="10">
        <f t="shared" si="38"/>
        <v>40669</v>
      </c>
      <c r="T621" s="10">
        <f t="shared" si="39"/>
        <v>40670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8">
        <f t="shared" si="37"/>
        <v>5826.5</v>
      </c>
      <c r="Q622" t="s">
        <v>2053</v>
      </c>
      <c r="R622" t="s">
        <v>2054</v>
      </c>
      <c r="S622" s="10">
        <f t="shared" si="38"/>
        <v>42559</v>
      </c>
      <c r="T622" s="10">
        <f t="shared" si="39"/>
        <v>42563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8">
        <f t="shared" si="37"/>
        <v>80406.5</v>
      </c>
      <c r="Q623" t="s">
        <v>2038</v>
      </c>
      <c r="R623" t="s">
        <v>2039</v>
      </c>
      <c r="S623" s="10">
        <f t="shared" si="38"/>
        <v>42626</v>
      </c>
      <c r="T623" s="10">
        <f t="shared" si="39"/>
        <v>42631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8">
        <f t="shared" si="37"/>
        <v>2990</v>
      </c>
      <c r="Q624" t="s">
        <v>2034</v>
      </c>
      <c r="R624" t="s">
        <v>2044</v>
      </c>
      <c r="S624" s="10">
        <f t="shared" si="38"/>
        <v>43205</v>
      </c>
      <c r="T624" s="10">
        <f t="shared" si="39"/>
        <v>43231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8">
        <f t="shared" si="37"/>
        <v>76749.5</v>
      </c>
      <c r="Q625" t="s">
        <v>2038</v>
      </c>
      <c r="R625" t="s">
        <v>2039</v>
      </c>
      <c r="S625" s="10">
        <f t="shared" si="38"/>
        <v>42201</v>
      </c>
      <c r="T625" s="10">
        <f t="shared" si="39"/>
        <v>42206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8">
        <f t="shared" si="37"/>
        <v>7340.5</v>
      </c>
      <c r="Q626" t="s">
        <v>2053</v>
      </c>
      <c r="R626" t="s">
        <v>2054</v>
      </c>
      <c r="S626" s="10">
        <f t="shared" si="38"/>
        <v>42029</v>
      </c>
      <c r="T626" s="10">
        <f t="shared" si="39"/>
        <v>42035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8">
        <f t="shared" si="37"/>
        <v>2932.5</v>
      </c>
      <c r="Q627" t="s">
        <v>2038</v>
      </c>
      <c r="R627" t="s">
        <v>2039</v>
      </c>
      <c r="S627" s="10">
        <f t="shared" si="38"/>
        <v>43857</v>
      </c>
      <c r="T627" s="10">
        <f t="shared" si="39"/>
        <v>43871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8">
        <f t="shared" si="37"/>
        <v>6697</v>
      </c>
      <c r="Q628" t="s">
        <v>2038</v>
      </c>
      <c r="R628" t="s">
        <v>2039</v>
      </c>
      <c r="S628" s="10">
        <f t="shared" si="38"/>
        <v>40449</v>
      </c>
      <c r="T628" s="10">
        <f t="shared" si="39"/>
        <v>40458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8">
        <f t="shared" si="37"/>
        <v>5631</v>
      </c>
      <c r="Q629" t="s">
        <v>2032</v>
      </c>
      <c r="R629" t="s">
        <v>2033</v>
      </c>
      <c r="S629" s="10">
        <f t="shared" si="38"/>
        <v>40345</v>
      </c>
      <c r="T629" s="10">
        <f t="shared" si="39"/>
        <v>40369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8">
        <f t="shared" si="37"/>
        <v>1490</v>
      </c>
      <c r="Q630" t="s">
        <v>2034</v>
      </c>
      <c r="R630" t="s">
        <v>2044</v>
      </c>
      <c r="S630" s="10">
        <f t="shared" si="38"/>
        <v>40455</v>
      </c>
      <c r="T630" s="10">
        <f t="shared" si="39"/>
        <v>40458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8">
        <f t="shared" si="37"/>
        <v>28113</v>
      </c>
      <c r="Q631" t="s">
        <v>2038</v>
      </c>
      <c r="R631" t="s">
        <v>2039</v>
      </c>
      <c r="S631" s="10">
        <f t="shared" si="38"/>
        <v>42557</v>
      </c>
      <c r="T631" s="10">
        <f t="shared" si="39"/>
        <v>42559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8">
        <f t="shared" si="37"/>
        <v>3030</v>
      </c>
      <c r="Q632" t="s">
        <v>2038</v>
      </c>
      <c r="R632" t="s">
        <v>2039</v>
      </c>
      <c r="S632" s="10">
        <f t="shared" si="38"/>
        <v>43586</v>
      </c>
      <c r="T632" s="10">
        <f t="shared" si="39"/>
        <v>43597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8">
        <f t="shared" si="37"/>
        <v>93409.5</v>
      </c>
      <c r="Q633" t="s">
        <v>2038</v>
      </c>
      <c r="R633" t="s">
        <v>2039</v>
      </c>
      <c r="S633" s="10">
        <f t="shared" si="38"/>
        <v>43550</v>
      </c>
      <c r="T633" s="10">
        <f t="shared" si="39"/>
        <v>43554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8">
        <f t="shared" si="37"/>
        <v>15590</v>
      </c>
      <c r="Q634" t="s">
        <v>2038</v>
      </c>
      <c r="R634" t="s">
        <v>2039</v>
      </c>
      <c r="S634" s="10">
        <f t="shared" si="38"/>
        <v>41945</v>
      </c>
      <c r="T634" s="10">
        <f t="shared" si="39"/>
        <v>41963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8">
        <f t="shared" si="37"/>
        <v>2837</v>
      </c>
      <c r="Q635" t="s">
        <v>2040</v>
      </c>
      <c r="R635" t="s">
        <v>2048</v>
      </c>
      <c r="S635" s="10">
        <f t="shared" si="38"/>
        <v>42315</v>
      </c>
      <c r="T635" s="10">
        <f t="shared" si="39"/>
        <v>42319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8">
        <f t="shared" si="37"/>
        <v>47241</v>
      </c>
      <c r="Q636" t="s">
        <v>2040</v>
      </c>
      <c r="R636" t="s">
        <v>2059</v>
      </c>
      <c r="S636" s="10">
        <f t="shared" si="38"/>
        <v>42819</v>
      </c>
      <c r="T636" s="10">
        <f t="shared" si="39"/>
        <v>42833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8">
        <f t="shared" si="37"/>
        <v>80428</v>
      </c>
      <c r="Q637" t="s">
        <v>2040</v>
      </c>
      <c r="R637" t="s">
        <v>2059</v>
      </c>
      <c r="S637" s="10">
        <f t="shared" si="38"/>
        <v>41314</v>
      </c>
      <c r="T637" s="10">
        <f t="shared" si="39"/>
        <v>41346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8">
        <f t="shared" si="37"/>
        <v>65097.5</v>
      </c>
      <c r="Q638" t="s">
        <v>2040</v>
      </c>
      <c r="R638" t="s">
        <v>2048</v>
      </c>
      <c r="S638" s="10">
        <f t="shared" si="38"/>
        <v>40926</v>
      </c>
      <c r="T638" s="10">
        <f t="shared" si="39"/>
        <v>40971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8">
        <f t="shared" si="37"/>
        <v>3407.5</v>
      </c>
      <c r="Q639" t="s">
        <v>2038</v>
      </c>
      <c r="R639" t="s">
        <v>2039</v>
      </c>
      <c r="S639" s="10">
        <f t="shared" si="38"/>
        <v>42688</v>
      </c>
      <c r="T639" s="10">
        <f t="shared" si="39"/>
        <v>42696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8">
        <f t="shared" si="37"/>
        <v>4706</v>
      </c>
      <c r="Q640" t="s">
        <v>2038</v>
      </c>
      <c r="R640" t="s">
        <v>2039</v>
      </c>
      <c r="S640" s="10">
        <f t="shared" si="38"/>
        <v>40386</v>
      </c>
      <c r="T640" s="10">
        <f t="shared" si="39"/>
        <v>40398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8">
        <f t="shared" si="37"/>
        <v>2438.5</v>
      </c>
      <c r="Q641" t="s">
        <v>2040</v>
      </c>
      <c r="R641" t="s">
        <v>2043</v>
      </c>
      <c r="S641" s="10">
        <f t="shared" si="38"/>
        <v>43309</v>
      </c>
      <c r="T641" s="10">
        <f t="shared" si="39"/>
        <v>43309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8">
        <f t="shared" si="37"/>
        <v>10013</v>
      </c>
      <c r="Q642" t="s">
        <v>2038</v>
      </c>
      <c r="R642" t="s">
        <v>2039</v>
      </c>
      <c r="S642" s="10">
        <f t="shared" si="38"/>
        <v>42387</v>
      </c>
      <c r="T642" s="10">
        <f t="shared" si="39"/>
        <v>42390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IF(D643=0, "", E643/D643)</f>
        <v>1.1996808510638297</v>
      </c>
      <c r="P643" s="8">
        <f t="shared" ref="P643:P706" si="41">AVERAGE(G643,E643)</f>
        <v>5735.5</v>
      </c>
      <c r="Q643" t="s">
        <v>2038</v>
      </c>
      <c r="R643" t="s">
        <v>2039</v>
      </c>
      <c r="S643" s="10">
        <f t="shared" ref="S643:S706" si="42">DATE(1970,1,1 + J643/86400)</f>
        <v>42786</v>
      </c>
      <c r="T643" s="10">
        <f t="shared" ref="T643:T706" si="43">DATE(1970,1,1 + K643/86400)</f>
        <v>42814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8">
        <f t="shared" si="41"/>
        <v>6755.5</v>
      </c>
      <c r="Q644" t="s">
        <v>2036</v>
      </c>
      <c r="R644" t="s">
        <v>2045</v>
      </c>
      <c r="S644" s="10">
        <f t="shared" si="42"/>
        <v>43451</v>
      </c>
      <c r="T644" s="10">
        <f t="shared" si="43"/>
        <v>43460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8">
        <f t="shared" si="41"/>
        <v>16680.5</v>
      </c>
      <c r="Q645" t="s">
        <v>2038</v>
      </c>
      <c r="R645" t="s">
        <v>2039</v>
      </c>
      <c r="S645" s="10">
        <f t="shared" si="42"/>
        <v>42795</v>
      </c>
      <c r="T645" s="10">
        <f t="shared" si="43"/>
        <v>42813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8">
        <f t="shared" si="41"/>
        <v>42456</v>
      </c>
      <c r="Q646" t="s">
        <v>2038</v>
      </c>
      <c r="R646" t="s">
        <v>2039</v>
      </c>
      <c r="S646" s="10">
        <f t="shared" si="42"/>
        <v>43452</v>
      </c>
      <c r="T646" s="10">
        <f t="shared" si="43"/>
        <v>43468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8">
        <f t="shared" si="41"/>
        <v>91590</v>
      </c>
      <c r="Q647" t="s">
        <v>2034</v>
      </c>
      <c r="R647" t="s">
        <v>2035</v>
      </c>
      <c r="S647" s="10">
        <f t="shared" si="42"/>
        <v>43369</v>
      </c>
      <c r="T647" s="10">
        <f t="shared" si="43"/>
        <v>43390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8">
        <f t="shared" si="41"/>
        <v>45181.5</v>
      </c>
      <c r="Q648" t="s">
        <v>2049</v>
      </c>
      <c r="R648" t="s">
        <v>2050</v>
      </c>
      <c r="S648" s="10">
        <f t="shared" si="42"/>
        <v>41346</v>
      </c>
      <c r="T648" s="10">
        <f t="shared" si="43"/>
        <v>41357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8">
        <f t="shared" si="41"/>
        <v>940.5</v>
      </c>
      <c r="Q649" t="s">
        <v>2046</v>
      </c>
      <c r="R649" t="s">
        <v>2058</v>
      </c>
      <c r="S649" s="10">
        <f t="shared" si="42"/>
        <v>43199</v>
      </c>
      <c r="T649" s="10">
        <f t="shared" si="43"/>
        <v>43223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8">
        <f t="shared" si="41"/>
        <v>31448.5</v>
      </c>
      <c r="Q650" t="s">
        <v>2032</v>
      </c>
      <c r="R650" t="s">
        <v>2033</v>
      </c>
      <c r="S650" s="10">
        <f t="shared" si="42"/>
        <v>42922</v>
      </c>
      <c r="T650" s="10">
        <f t="shared" si="43"/>
        <v>42940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8">
        <f t="shared" si="41"/>
        <v>29802.5</v>
      </c>
      <c r="Q651" t="s">
        <v>2038</v>
      </c>
      <c r="R651" t="s">
        <v>2039</v>
      </c>
      <c r="S651" s="10">
        <f t="shared" si="42"/>
        <v>40471</v>
      </c>
      <c r="T651" s="10">
        <f t="shared" si="43"/>
        <v>40482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8">
        <f t="shared" si="41"/>
        <v>1.5</v>
      </c>
      <c r="Q652" t="s">
        <v>2034</v>
      </c>
      <c r="R652" t="s">
        <v>2057</v>
      </c>
      <c r="S652" s="10">
        <f t="shared" si="42"/>
        <v>41828</v>
      </c>
      <c r="T652" s="10">
        <f t="shared" si="43"/>
        <v>41855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8">
        <f t="shared" si="41"/>
        <v>88953.5</v>
      </c>
      <c r="Q653" t="s">
        <v>2040</v>
      </c>
      <c r="R653" t="s">
        <v>2051</v>
      </c>
      <c r="S653" s="10">
        <f t="shared" si="42"/>
        <v>41692</v>
      </c>
      <c r="T653" s="10">
        <f t="shared" si="43"/>
        <v>41707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8">
        <f t="shared" si="41"/>
        <v>6546.5</v>
      </c>
      <c r="Q654" t="s">
        <v>2036</v>
      </c>
      <c r="R654" t="s">
        <v>2037</v>
      </c>
      <c r="S654" s="10">
        <f t="shared" si="42"/>
        <v>42587</v>
      </c>
      <c r="T654" s="10">
        <f t="shared" si="43"/>
        <v>42630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8">
        <f t="shared" si="41"/>
        <v>7133.5</v>
      </c>
      <c r="Q655" t="s">
        <v>2036</v>
      </c>
      <c r="R655" t="s">
        <v>2037</v>
      </c>
      <c r="S655" s="10">
        <f t="shared" si="42"/>
        <v>42468</v>
      </c>
      <c r="T655" s="10">
        <f t="shared" si="43"/>
        <v>42470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8">
        <f t="shared" si="41"/>
        <v>90476</v>
      </c>
      <c r="Q656" t="s">
        <v>2034</v>
      </c>
      <c r="R656" t="s">
        <v>2056</v>
      </c>
      <c r="S656" s="10">
        <f t="shared" si="42"/>
        <v>42240</v>
      </c>
      <c r="T656" s="10">
        <f t="shared" si="43"/>
        <v>42245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8">
        <f t="shared" si="41"/>
        <v>6738</v>
      </c>
      <c r="Q657" t="s">
        <v>2053</v>
      </c>
      <c r="R657" t="s">
        <v>2054</v>
      </c>
      <c r="S657" s="10">
        <f t="shared" si="42"/>
        <v>42796</v>
      </c>
      <c r="T657" s="10">
        <f t="shared" si="43"/>
        <v>42809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8">
        <f t="shared" si="41"/>
        <v>25191.5</v>
      </c>
      <c r="Q658" t="s">
        <v>2032</v>
      </c>
      <c r="R658" t="s">
        <v>2033</v>
      </c>
      <c r="S658" s="10">
        <f t="shared" si="42"/>
        <v>43097</v>
      </c>
      <c r="T658" s="10">
        <f t="shared" si="43"/>
        <v>43102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8">
        <f t="shared" si="41"/>
        <v>419</v>
      </c>
      <c r="Q659" t="s">
        <v>2040</v>
      </c>
      <c r="R659" t="s">
        <v>2062</v>
      </c>
      <c r="S659" s="10">
        <f t="shared" si="42"/>
        <v>43096</v>
      </c>
      <c r="T659" s="10">
        <f t="shared" si="43"/>
        <v>43112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8">
        <f t="shared" si="41"/>
        <v>15992</v>
      </c>
      <c r="Q660" t="s">
        <v>2034</v>
      </c>
      <c r="R660" t="s">
        <v>2035</v>
      </c>
      <c r="S660" s="10">
        <f t="shared" si="42"/>
        <v>42246</v>
      </c>
      <c r="T660" s="10">
        <f t="shared" si="43"/>
        <v>42269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8">
        <f t="shared" si="41"/>
        <v>28880</v>
      </c>
      <c r="Q661" t="s">
        <v>2040</v>
      </c>
      <c r="R661" t="s">
        <v>2041</v>
      </c>
      <c r="S661" s="10">
        <f t="shared" si="42"/>
        <v>40570</v>
      </c>
      <c r="T661" s="10">
        <f t="shared" si="43"/>
        <v>40571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8">
        <f t="shared" si="41"/>
        <v>3757.5</v>
      </c>
      <c r="Q662" t="s">
        <v>2038</v>
      </c>
      <c r="R662" t="s">
        <v>2039</v>
      </c>
      <c r="S662" s="10">
        <f t="shared" si="42"/>
        <v>42237</v>
      </c>
      <c r="T662" s="10">
        <f t="shared" si="43"/>
        <v>42246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8">
        <f t="shared" si="41"/>
        <v>29312</v>
      </c>
      <c r="Q663" t="s">
        <v>2034</v>
      </c>
      <c r="R663" t="s">
        <v>2057</v>
      </c>
      <c r="S663" s="10">
        <f t="shared" si="42"/>
        <v>40996</v>
      </c>
      <c r="T663" s="10">
        <f t="shared" si="43"/>
        <v>41026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8">
        <f t="shared" si="41"/>
        <v>4518.5</v>
      </c>
      <c r="Q664" t="s">
        <v>2038</v>
      </c>
      <c r="R664" t="s">
        <v>2039</v>
      </c>
      <c r="S664" s="10">
        <f t="shared" si="42"/>
        <v>43443</v>
      </c>
      <c r="T664" s="10">
        <f t="shared" si="43"/>
        <v>43447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8">
        <f t="shared" si="41"/>
        <v>3905.5</v>
      </c>
      <c r="Q665" t="s">
        <v>2038</v>
      </c>
      <c r="R665" t="s">
        <v>2039</v>
      </c>
      <c r="S665" s="10">
        <f t="shared" si="42"/>
        <v>40458</v>
      </c>
      <c r="T665" s="10">
        <f t="shared" si="43"/>
        <v>40481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8">
        <f t="shared" si="41"/>
        <v>13817</v>
      </c>
      <c r="Q666" t="s">
        <v>2034</v>
      </c>
      <c r="R666" t="s">
        <v>2057</v>
      </c>
      <c r="S666" s="10">
        <f t="shared" si="42"/>
        <v>40959</v>
      </c>
      <c r="T666" s="10">
        <f t="shared" si="43"/>
        <v>40969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8">
        <f t="shared" si="41"/>
        <v>6245.5</v>
      </c>
      <c r="Q667" t="s">
        <v>2040</v>
      </c>
      <c r="R667" t="s">
        <v>2041</v>
      </c>
      <c r="S667" s="10">
        <f t="shared" si="42"/>
        <v>40733</v>
      </c>
      <c r="T667" s="10">
        <f t="shared" si="43"/>
        <v>40747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8">
        <f t="shared" si="41"/>
        <v>1005</v>
      </c>
      <c r="Q668" t="s">
        <v>2038</v>
      </c>
      <c r="R668" t="s">
        <v>2039</v>
      </c>
      <c r="S668" s="10">
        <f t="shared" si="42"/>
        <v>41516</v>
      </c>
      <c r="T668" s="10">
        <f t="shared" si="43"/>
        <v>41522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8">
        <f t="shared" si="41"/>
        <v>6287</v>
      </c>
      <c r="Q669" t="s">
        <v>2063</v>
      </c>
      <c r="R669" t="s">
        <v>2064</v>
      </c>
      <c r="S669" s="10">
        <f t="shared" si="42"/>
        <v>41892</v>
      </c>
      <c r="T669" s="10">
        <f t="shared" si="43"/>
        <v>41901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8">
        <f t="shared" si="41"/>
        <v>2834.5</v>
      </c>
      <c r="Q670" t="s">
        <v>2038</v>
      </c>
      <c r="R670" t="s">
        <v>2039</v>
      </c>
      <c r="S670" s="10">
        <f t="shared" si="42"/>
        <v>41122</v>
      </c>
      <c r="T670" s="10">
        <f t="shared" si="43"/>
        <v>41134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8">
        <f t="shared" si="41"/>
        <v>88320.5</v>
      </c>
      <c r="Q671" t="s">
        <v>2038</v>
      </c>
      <c r="R671" t="s">
        <v>2039</v>
      </c>
      <c r="S671" s="10">
        <f t="shared" si="42"/>
        <v>42912</v>
      </c>
      <c r="T671" s="10">
        <f t="shared" si="43"/>
        <v>42921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8">
        <f t="shared" si="41"/>
        <v>38528</v>
      </c>
      <c r="Q672" t="s">
        <v>2034</v>
      </c>
      <c r="R672" t="s">
        <v>2044</v>
      </c>
      <c r="S672" s="10">
        <f t="shared" si="42"/>
        <v>42425</v>
      </c>
      <c r="T672" s="10">
        <f t="shared" si="43"/>
        <v>42437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8">
        <f t="shared" si="41"/>
        <v>60100</v>
      </c>
      <c r="Q673" t="s">
        <v>2038</v>
      </c>
      <c r="R673" t="s">
        <v>2039</v>
      </c>
      <c r="S673" s="10">
        <f t="shared" si="42"/>
        <v>40390</v>
      </c>
      <c r="T673" s="10">
        <f t="shared" si="43"/>
        <v>40394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8">
        <f t="shared" si="41"/>
        <v>57558.5</v>
      </c>
      <c r="Q674" t="s">
        <v>2038</v>
      </c>
      <c r="R674" t="s">
        <v>2039</v>
      </c>
      <c r="S674" s="10">
        <f t="shared" si="42"/>
        <v>43180</v>
      </c>
      <c r="T674" s="10">
        <f t="shared" si="43"/>
        <v>43190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8">
        <f t="shared" si="41"/>
        <v>1251.5</v>
      </c>
      <c r="Q675" t="s">
        <v>2034</v>
      </c>
      <c r="R675" t="s">
        <v>2044</v>
      </c>
      <c r="S675" s="10">
        <f t="shared" si="42"/>
        <v>42475</v>
      </c>
      <c r="T675" s="10">
        <f t="shared" si="43"/>
        <v>42496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8">
        <f t="shared" si="41"/>
        <v>29234</v>
      </c>
      <c r="Q676" t="s">
        <v>2053</v>
      </c>
      <c r="R676" t="s">
        <v>2054</v>
      </c>
      <c r="S676" s="10">
        <f t="shared" si="42"/>
        <v>40774</v>
      </c>
      <c r="T676" s="10">
        <f t="shared" si="43"/>
        <v>40821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8">
        <f t="shared" si="41"/>
        <v>6130</v>
      </c>
      <c r="Q677" t="s">
        <v>2063</v>
      </c>
      <c r="R677" t="s">
        <v>2064</v>
      </c>
      <c r="S677" s="10">
        <f t="shared" si="42"/>
        <v>43719</v>
      </c>
      <c r="T677" s="10">
        <f t="shared" si="43"/>
        <v>43726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8">
        <f t="shared" si="41"/>
        <v>59692</v>
      </c>
      <c r="Q678" t="s">
        <v>2053</v>
      </c>
      <c r="R678" t="s">
        <v>2054</v>
      </c>
      <c r="S678" s="10">
        <f t="shared" si="42"/>
        <v>41178</v>
      </c>
      <c r="T678" s="10">
        <f t="shared" si="43"/>
        <v>41187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8">
        <f t="shared" si="41"/>
        <v>2271.5</v>
      </c>
      <c r="Q679" t="s">
        <v>2046</v>
      </c>
      <c r="R679" t="s">
        <v>2052</v>
      </c>
      <c r="S679" s="10">
        <f t="shared" si="42"/>
        <v>42561</v>
      </c>
      <c r="T679" s="10">
        <f t="shared" si="43"/>
        <v>42611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8">
        <f t="shared" si="41"/>
        <v>9047</v>
      </c>
      <c r="Q680" t="s">
        <v>2040</v>
      </c>
      <c r="R680" t="s">
        <v>2043</v>
      </c>
      <c r="S680" s="10">
        <f t="shared" si="42"/>
        <v>43484</v>
      </c>
      <c r="T680" s="10">
        <f t="shared" si="43"/>
        <v>43486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8">
        <f t="shared" si="41"/>
        <v>7437</v>
      </c>
      <c r="Q681" t="s">
        <v>2032</v>
      </c>
      <c r="R681" t="s">
        <v>2033</v>
      </c>
      <c r="S681" s="10">
        <f t="shared" si="42"/>
        <v>43756</v>
      </c>
      <c r="T681" s="10">
        <f t="shared" si="43"/>
        <v>43761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8">
        <f t="shared" si="41"/>
        <v>72388.5</v>
      </c>
      <c r="Q682" t="s">
        <v>2049</v>
      </c>
      <c r="R682" t="s">
        <v>2060</v>
      </c>
      <c r="S682" s="10">
        <f t="shared" si="42"/>
        <v>43813</v>
      </c>
      <c r="T682" s="10">
        <f t="shared" si="43"/>
        <v>43815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8">
        <f t="shared" si="41"/>
        <v>80347</v>
      </c>
      <c r="Q683" t="s">
        <v>2038</v>
      </c>
      <c r="R683" t="s">
        <v>2039</v>
      </c>
      <c r="S683" s="10">
        <f t="shared" si="42"/>
        <v>40898</v>
      </c>
      <c r="T683" s="10">
        <f t="shared" si="43"/>
        <v>40904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8">
        <f t="shared" si="41"/>
        <v>4106</v>
      </c>
      <c r="Q684" t="s">
        <v>2038</v>
      </c>
      <c r="R684" t="s">
        <v>2039</v>
      </c>
      <c r="S684" s="10">
        <f t="shared" si="42"/>
        <v>41619</v>
      </c>
      <c r="T684" s="10">
        <f t="shared" si="43"/>
        <v>41628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8">
        <f t="shared" si="41"/>
        <v>4195.5</v>
      </c>
      <c r="Q685" t="s">
        <v>2038</v>
      </c>
      <c r="R685" t="s">
        <v>2039</v>
      </c>
      <c r="S685" s="10">
        <f t="shared" si="42"/>
        <v>43359</v>
      </c>
      <c r="T685" s="10">
        <f t="shared" si="43"/>
        <v>43361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8">
        <f t="shared" si="41"/>
        <v>3855</v>
      </c>
      <c r="Q686" t="s">
        <v>2046</v>
      </c>
      <c r="R686" t="s">
        <v>2047</v>
      </c>
      <c r="S686" s="10">
        <f t="shared" si="42"/>
        <v>40358</v>
      </c>
      <c r="T686" s="10">
        <f t="shared" si="43"/>
        <v>40378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8">
        <f t="shared" si="41"/>
        <v>47713.5</v>
      </c>
      <c r="Q687" t="s">
        <v>2038</v>
      </c>
      <c r="R687" t="s">
        <v>2039</v>
      </c>
      <c r="S687" s="10">
        <f t="shared" si="42"/>
        <v>42239</v>
      </c>
      <c r="T687" s="10">
        <f t="shared" si="43"/>
        <v>42263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8">
        <f t="shared" si="41"/>
        <v>7257.5</v>
      </c>
      <c r="Q688" t="s">
        <v>2036</v>
      </c>
      <c r="R688" t="s">
        <v>2045</v>
      </c>
      <c r="S688" s="10">
        <f t="shared" si="42"/>
        <v>43186</v>
      </c>
      <c r="T688" s="10">
        <f t="shared" si="43"/>
        <v>43197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8">
        <f t="shared" si="41"/>
        <v>7124.5</v>
      </c>
      <c r="Q689" t="s">
        <v>2038</v>
      </c>
      <c r="R689" t="s">
        <v>2039</v>
      </c>
      <c r="S689" s="10">
        <f t="shared" si="42"/>
        <v>42806</v>
      </c>
      <c r="T689" s="10">
        <f t="shared" si="43"/>
        <v>42809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8">
        <f t="shared" si="41"/>
        <v>6312</v>
      </c>
      <c r="Q690" t="s">
        <v>2040</v>
      </c>
      <c r="R690" t="s">
        <v>2059</v>
      </c>
      <c r="S690" s="10">
        <f t="shared" si="42"/>
        <v>43475</v>
      </c>
      <c r="T690" s="10">
        <f t="shared" si="43"/>
        <v>43491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8">
        <f t="shared" si="41"/>
        <v>3708.5</v>
      </c>
      <c r="Q691" t="s">
        <v>2036</v>
      </c>
      <c r="R691" t="s">
        <v>2037</v>
      </c>
      <c r="S691" s="10">
        <f t="shared" si="42"/>
        <v>41576</v>
      </c>
      <c r="T691" s="10">
        <f t="shared" si="43"/>
        <v>41588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8">
        <f t="shared" si="41"/>
        <v>4174</v>
      </c>
      <c r="Q692" t="s">
        <v>2040</v>
      </c>
      <c r="R692" t="s">
        <v>2041</v>
      </c>
      <c r="S692" s="10">
        <f t="shared" si="42"/>
        <v>40874</v>
      </c>
      <c r="T692" s="10">
        <f t="shared" si="43"/>
        <v>40880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8">
        <f t="shared" si="41"/>
        <v>3678</v>
      </c>
      <c r="Q693" t="s">
        <v>2040</v>
      </c>
      <c r="R693" t="s">
        <v>2041</v>
      </c>
      <c r="S693" s="10">
        <f t="shared" si="42"/>
        <v>41185</v>
      </c>
      <c r="T693" s="10">
        <f t="shared" si="43"/>
        <v>41202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8">
        <f t="shared" si="41"/>
        <v>2757.5</v>
      </c>
      <c r="Q694" t="s">
        <v>2034</v>
      </c>
      <c r="R694" t="s">
        <v>2035</v>
      </c>
      <c r="S694" s="10">
        <f t="shared" si="42"/>
        <v>43655</v>
      </c>
      <c r="T694" s="10">
        <f t="shared" si="43"/>
        <v>43673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8">
        <f t="shared" si="41"/>
        <v>58572</v>
      </c>
      <c r="Q695" t="s">
        <v>2038</v>
      </c>
      <c r="R695" t="s">
        <v>2039</v>
      </c>
      <c r="S695" s="10">
        <f t="shared" si="42"/>
        <v>43025</v>
      </c>
      <c r="T695" s="10">
        <f t="shared" si="43"/>
        <v>43042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8">
        <f t="shared" si="41"/>
        <v>3867.5</v>
      </c>
      <c r="Q696" t="s">
        <v>2038</v>
      </c>
      <c r="R696" t="s">
        <v>2039</v>
      </c>
      <c r="S696" s="10">
        <f t="shared" si="42"/>
        <v>43066</v>
      </c>
      <c r="T696" s="10">
        <f t="shared" si="43"/>
        <v>43103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8">
        <f t="shared" si="41"/>
        <v>6259</v>
      </c>
      <c r="Q697" t="s">
        <v>2034</v>
      </c>
      <c r="R697" t="s">
        <v>2035</v>
      </c>
      <c r="S697" s="10">
        <f t="shared" si="42"/>
        <v>42322</v>
      </c>
      <c r="T697" s="10">
        <f t="shared" si="43"/>
        <v>42338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8">
        <f t="shared" si="41"/>
        <v>48888.5</v>
      </c>
      <c r="Q698" t="s">
        <v>2038</v>
      </c>
      <c r="R698" t="s">
        <v>2039</v>
      </c>
      <c r="S698" s="10">
        <f t="shared" si="42"/>
        <v>42114</v>
      </c>
      <c r="T698" s="10">
        <f t="shared" si="43"/>
        <v>42115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8">
        <f t="shared" si="41"/>
        <v>102127.5</v>
      </c>
      <c r="Q699" t="s">
        <v>2034</v>
      </c>
      <c r="R699" t="s">
        <v>2042</v>
      </c>
      <c r="S699" s="10">
        <f t="shared" si="42"/>
        <v>43190</v>
      </c>
      <c r="T699" s="10">
        <f t="shared" si="43"/>
        <v>43192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8">
        <f t="shared" si="41"/>
        <v>95475</v>
      </c>
      <c r="Q700" t="s">
        <v>2036</v>
      </c>
      <c r="R700" t="s">
        <v>2045</v>
      </c>
      <c r="S700" s="10">
        <f t="shared" si="42"/>
        <v>40871</v>
      </c>
      <c r="T700" s="10">
        <f t="shared" si="43"/>
        <v>40885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8">
        <f t="shared" si="41"/>
        <v>3150.5</v>
      </c>
      <c r="Q701" t="s">
        <v>2040</v>
      </c>
      <c r="R701" t="s">
        <v>2043</v>
      </c>
      <c r="S701" s="10">
        <f t="shared" si="42"/>
        <v>43641</v>
      </c>
      <c r="T701" s="10">
        <f t="shared" si="43"/>
        <v>43642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8">
        <f t="shared" si="41"/>
        <v>2</v>
      </c>
      <c r="Q702" t="s">
        <v>2036</v>
      </c>
      <c r="R702" t="s">
        <v>2045</v>
      </c>
      <c r="S702" s="10">
        <f t="shared" si="42"/>
        <v>40203</v>
      </c>
      <c r="T702" s="10">
        <f t="shared" si="43"/>
        <v>40218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8">
        <f t="shared" si="41"/>
        <v>45917</v>
      </c>
      <c r="Q703" t="s">
        <v>2038</v>
      </c>
      <c r="R703" t="s">
        <v>2039</v>
      </c>
      <c r="S703" s="10">
        <f t="shared" si="42"/>
        <v>40629</v>
      </c>
      <c r="T703" s="10">
        <f t="shared" si="43"/>
        <v>40636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8">
        <f t="shared" si="41"/>
        <v>2396.5</v>
      </c>
      <c r="Q704" t="s">
        <v>2036</v>
      </c>
      <c r="R704" t="s">
        <v>2045</v>
      </c>
      <c r="S704" s="10">
        <f t="shared" si="42"/>
        <v>41477</v>
      </c>
      <c r="T704" s="10">
        <f t="shared" si="43"/>
        <v>41482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8">
        <f t="shared" si="41"/>
        <v>99883</v>
      </c>
      <c r="Q705" t="s">
        <v>2046</v>
      </c>
      <c r="R705" t="s">
        <v>2058</v>
      </c>
      <c r="S705" s="10">
        <f t="shared" si="42"/>
        <v>41020</v>
      </c>
      <c r="T705" s="10">
        <f t="shared" si="43"/>
        <v>41037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8">
        <f t="shared" si="41"/>
        <v>5399</v>
      </c>
      <c r="Q706" t="s">
        <v>2040</v>
      </c>
      <c r="R706" t="s">
        <v>2048</v>
      </c>
      <c r="S706" s="10">
        <f t="shared" si="42"/>
        <v>42555</v>
      </c>
      <c r="T706" s="10">
        <f t="shared" si="43"/>
        <v>42570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IF(D707=0, "", E707/D707)</f>
        <v>0.99026517383618151</v>
      </c>
      <c r="P707" s="8">
        <f t="shared" ref="P707:P770" si="45">AVERAGE(G707,E707)</f>
        <v>85036.5</v>
      </c>
      <c r="Q707" t="s">
        <v>2046</v>
      </c>
      <c r="R707" t="s">
        <v>2047</v>
      </c>
      <c r="S707" s="10">
        <f t="shared" ref="S707:S770" si="46">DATE(1970,1,1 + J707/86400)</f>
        <v>41619</v>
      </c>
      <c r="T707" s="10">
        <f t="shared" ref="T707:T770" si="47">DATE(1970,1,1 + K707/86400)</f>
        <v>41623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8">
        <f t="shared" si="45"/>
        <v>69965.5</v>
      </c>
      <c r="Q708" t="s">
        <v>2036</v>
      </c>
      <c r="R708" t="s">
        <v>2037</v>
      </c>
      <c r="S708" s="10">
        <f t="shared" si="46"/>
        <v>43471</v>
      </c>
      <c r="T708" s="10">
        <f t="shared" si="47"/>
        <v>43479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8">
        <f t="shared" si="45"/>
        <v>5873.5</v>
      </c>
      <c r="Q709" t="s">
        <v>2040</v>
      </c>
      <c r="R709" t="s">
        <v>2043</v>
      </c>
      <c r="S709" s="10">
        <f t="shared" si="46"/>
        <v>43442</v>
      </c>
      <c r="T709" s="10">
        <f t="shared" si="47"/>
        <v>43478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8">
        <f t="shared" si="45"/>
        <v>6078.5</v>
      </c>
      <c r="Q710" t="s">
        <v>2038</v>
      </c>
      <c r="R710" t="s">
        <v>2039</v>
      </c>
      <c r="S710" s="10">
        <f t="shared" si="46"/>
        <v>42877</v>
      </c>
      <c r="T710" s="10">
        <f t="shared" si="47"/>
        <v>42887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8">
        <f t="shared" si="45"/>
        <v>7070</v>
      </c>
      <c r="Q711" t="s">
        <v>2038</v>
      </c>
      <c r="R711" t="s">
        <v>2039</v>
      </c>
      <c r="S711" s="10">
        <f t="shared" si="46"/>
        <v>41018</v>
      </c>
      <c r="T711" s="10">
        <f t="shared" si="47"/>
        <v>41025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8">
        <f t="shared" si="45"/>
        <v>3241.5</v>
      </c>
      <c r="Q712" t="s">
        <v>2038</v>
      </c>
      <c r="R712" t="s">
        <v>2039</v>
      </c>
      <c r="S712" s="10">
        <f t="shared" si="46"/>
        <v>43295</v>
      </c>
      <c r="T712" s="10">
        <f t="shared" si="47"/>
        <v>43302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8">
        <f t="shared" si="45"/>
        <v>637</v>
      </c>
      <c r="Q713" t="s">
        <v>2038</v>
      </c>
      <c r="R713" t="s">
        <v>2039</v>
      </c>
      <c r="S713" s="10">
        <f t="shared" si="46"/>
        <v>42393</v>
      </c>
      <c r="T713" s="10">
        <f t="shared" si="47"/>
        <v>42395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8">
        <f t="shared" si="45"/>
        <v>7463.5</v>
      </c>
      <c r="Q714" t="s">
        <v>2038</v>
      </c>
      <c r="R714" t="s">
        <v>2039</v>
      </c>
      <c r="S714" s="10">
        <f t="shared" si="46"/>
        <v>42559</v>
      </c>
      <c r="T714" s="10">
        <f t="shared" si="47"/>
        <v>42600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8">
        <f t="shared" si="45"/>
        <v>5638.5</v>
      </c>
      <c r="Q715" t="s">
        <v>2046</v>
      </c>
      <c r="R715" t="s">
        <v>2055</v>
      </c>
      <c r="S715" s="10">
        <f t="shared" si="46"/>
        <v>42604</v>
      </c>
      <c r="T715" s="10">
        <f t="shared" si="47"/>
        <v>42616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8">
        <f t="shared" si="45"/>
        <v>91910.5</v>
      </c>
      <c r="Q716" t="s">
        <v>2034</v>
      </c>
      <c r="R716" t="s">
        <v>2035</v>
      </c>
      <c r="S716" s="10">
        <f t="shared" si="46"/>
        <v>41870</v>
      </c>
      <c r="T716" s="10">
        <f t="shared" si="47"/>
        <v>41871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8">
        <f t="shared" si="45"/>
        <v>14763</v>
      </c>
      <c r="Q717" t="s">
        <v>2049</v>
      </c>
      <c r="R717" t="s">
        <v>2060</v>
      </c>
      <c r="S717" s="10">
        <f t="shared" si="46"/>
        <v>40397</v>
      </c>
      <c r="T717" s="10">
        <f t="shared" si="47"/>
        <v>40402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8">
        <f t="shared" si="45"/>
        <v>5255</v>
      </c>
      <c r="Q718" t="s">
        <v>2038</v>
      </c>
      <c r="R718" t="s">
        <v>2039</v>
      </c>
      <c r="S718" s="10">
        <f t="shared" si="46"/>
        <v>41465</v>
      </c>
      <c r="T718" s="10">
        <f t="shared" si="47"/>
        <v>41493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8">
        <f t="shared" si="45"/>
        <v>7211.5</v>
      </c>
      <c r="Q719" t="s">
        <v>2040</v>
      </c>
      <c r="R719" t="s">
        <v>2041</v>
      </c>
      <c r="S719" s="10">
        <f t="shared" si="46"/>
        <v>40777</v>
      </c>
      <c r="T719" s="10">
        <f t="shared" si="47"/>
        <v>40798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8">
        <f t="shared" si="45"/>
        <v>4307</v>
      </c>
      <c r="Q720" t="s">
        <v>2036</v>
      </c>
      <c r="R720" t="s">
        <v>2045</v>
      </c>
      <c r="S720" s="10">
        <f t="shared" si="46"/>
        <v>41442</v>
      </c>
      <c r="T720" s="10">
        <f t="shared" si="47"/>
        <v>41468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8">
        <f t="shared" si="45"/>
        <v>5340</v>
      </c>
      <c r="Q721" t="s">
        <v>2046</v>
      </c>
      <c r="R721" t="s">
        <v>2052</v>
      </c>
      <c r="S721" s="10">
        <f t="shared" si="46"/>
        <v>41058</v>
      </c>
      <c r="T721" s="10">
        <f t="shared" si="47"/>
        <v>41069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8">
        <f t="shared" si="45"/>
        <v>1632.5</v>
      </c>
      <c r="Q722" t="s">
        <v>2038</v>
      </c>
      <c r="R722" t="s">
        <v>2039</v>
      </c>
      <c r="S722" s="10">
        <f t="shared" si="46"/>
        <v>43152</v>
      </c>
      <c r="T722" s="10">
        <f t="shared" si="47"/>
        <v>43166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8">
        <f t="shared" si="45"/>
        <v>2744.5</v>
      </c>
      <c r="Q723" t="s">
        <v>2034</v>
      </c>
      <c r="R723" t="s">
        <v>2035</v>
      </c>
      <c r="S723" s="10">
        <f t="shared" si="46"/>
        <v>43194</v>
      </c>
      <c r="T723" s="10">
        <f t="shared" si="47"/>
        <v>43200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8">
        <f t="shared" si="45"/>
        <v>39471</v>
      </c>
      <c r="Q724" t="s">
        <v>2040</v>
      </c>
      <c r="R724" t="s">
        <v>2041</v>
      </c>
      <c r="S724" s="10">
        <f t="shared" si="46"/>
        <v>43045</v>
      </c>
      <c r="T724" s="10">
        <f t="shared" si="47"/>
        <v>43072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8">
        <f t="shared" si="45"/>
        <v>6697</v>
      </c>
      <c r="Q725" t="s">
        <v>2038</v>
      </c>
      <c r="R725" t="s">
        <v>2039</v>
      </c>
      <c r="S725" s="10">
        <f t="shared" si="46"/>
        <v>42431</v>
      </c>
      <c r="T725" s="10">
        <f t="shared" si="47"/>
        <v>42452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8">
        <f t="shared" si="45"/>
        <v>5691</v>
      </c>
      <c r="Q726" t="s">
        <v>2038</v>
      </c>
      <c r="R726" t="s">
        <v>2039</v>
      </c>
      <c r="S726" s="10">
        <f t="shared" si="46"/>
        <v>41934</v>
      </c>
      <c r="T726" s="10">
        <f t="shared" si="47"/>
        <v>41936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8">
        <f t="shared" si="45"/>
        <v>49482.5</v>
      </c>
      <c r="Q727" t="s">
        <v>2049</v>
      </c>
      <c r="R727" t="s">
        <v>2060</v>
      </c>
      <c r="S727" s="10">
        <f t="shared" si="46"/>
        <v>41958</v>
      </c>
      <c r="T727" s="10">
        <f t="shared" si="47"/>
        <v>41960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8">
        <f t="shared" si="45"/>
        <v>24375.5</v>
      </c>
      <c r="Q728" t="s">
        <v>2038</v>
      </c>
      <c r="R728" t="s">
        <v>2039</v>
      </c>
      <c r="S728" s="10">
        <f t="shared" si="46"/>
        <v>40476</v>
      </c>
      <c r="T728" s="10">
        <f t="shared" si="47"/>
        <v>40482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8">
        <f t="shared" si="45"/>
        <v>7433</v>
      </c>
      <c r="Q729" t="s">
        <v>2036</v>
      </c>
      <c r="R729" t="s">
        <v>2037</v>
      </c>
      <c r="S729" s="10">
        <f t="shared" si="46"/>
        <v>43485</v>
      </c>
      <c r="T729" s="10">
        <f t="shared" si="47"/>
        <v>43543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8">
        <f t="shared" si="45"/>
        <v>372.5</v>
      </c>
      <c r="Q730" t="s">
        <v>2038</v>
      </c>
      <c r="R730" t="s">
        <v>2039</v>
      </c>
      <c r="S730" s="10">
        <f t="shared" si="46"/>
        <v>42515</v>
      </c>
      <c r="T730" s="10">
        <f t="shared" si="47"/>
        <v>42526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8">
        <f t="shared" si="45"/>
        <v>5259.5</v>
      </c>
      <c r="Q731" t="s">
        <v>2040</v>
      </c>
      <c r="R731" t="s">
        <v>2043</v>
      </c>
      <c r="S731" s="10">
        <f t="shared" si="46"/>
        <v>41309</v>
      </c>
      <c r="T731" s="10">
        <f t="shared" si="47"/>
        <v>41311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8">
        <f t="shared" si="45"/>
        <v>59959</v>
      </c>
      <c r="Q732" t="s">
        <v>2036</v>
      </c>
      <c r="R732" t="s">
        <v>2045</v>
      </c>
      <c r="S732" s="10">
        <f t="shared" si="46"/>
        <v>42147</v>
      </c>
      <c r="T732" s="10">
        <f t="shared" si="47"/>
        <v>42153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8">
        <f t="shared" si="45"/>
        <v>3719.5</v>
      </c>
      <c r="Q733" t="s">
        <v>2036</v>
      </c>
      <c r="R733" t="s">
        <v>2037</v>
      </c>
      <c r="S733" s="10">
        <f t="shared" si="46"/>
        <v>42939</v>
      </c>
      <c r="T733" s="10">
        <f t="shared" si="47"/>
        <v>42940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8">
        <f t="shared" si="45"/>
        <v>54371.5</v>
      </c>
      <c r="Q734" t="s">
        <v>2034</v>
      </c>
      <c r="R734" t="s">
        <v>2035</v>
      </c>
      <c r="S734" s="10">
        <f t="shared" si="46"/>
        <v>42816</v>
      </c>
      <c r="T734" s="10">
        <f t="shared" si="47"/>
        <v>42839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8">
        <f t="shared" si="45"/>
        <v>42123.5</v>
      </c>
      <c r="Q735" t="s">
        <v>2034</v>
      </c>
      <c r="R735" t="s">
        <v>2056</v>
      </c>
      <c r="S735" s="10">
        <f t="shared" si="46"/>
        <v>41844</v>
      </c>
      <c r="T735" s="10">
        <f t="shared" si="47"/>
        <v>41857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8">
        <f t="shared" si="45"/>
        <v>6970</v>
      </c>
      <c r="Q736" t="s">
        <v>2038</v>
      </c>
      <c r="R736" t="s">
        <v>2039</v>
      </c>
      <c r="S736" s="10">
        <f t="shared" si="46"/>
        <v>42763</v>
      </c>
      <c r="T736" s="10">
        <f t="shared" si="47"/>
        <v>42775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8">
        <f t="shared" si="45"/>
        <v>66697.5</v>
      </c>
      <c r="Q737" t="s">
        <v>2053</v>
      </c>
      <c r="R737" t="s">
        <v>2054</v>
      </c>
      <c r="S737" s="10">
        <f t="shared" si="46"/>
        <v>42459</v>
      </c>
      <c r="T737" s="10">
        <f t="shared" si="47"/>
        <v>42466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8">
        <f t="shared" si="45"/>
        <v>1281</v>
      </c>
      <c r="Q738" t="s">
        <v>2046</v>
      </c>
      <c r="R738" t="s">
        <v>2047</v>
      </c>
      <c r="S738" s="10">
        <f t="shared" si="46"/>
        <v>42055</v>
      </c>
      <c r="T738" s="10">
        <f t="shared" si="47"/>
        <v>42059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8">
        <f t="shared" si="45"/>
        <v>2604</v>
      </c>
      <c r="Q739" t="s">
        <v>2034</v>
      </c>
      <c r="R739" t="s">
        <v>2044</v>
      </c>
      <c r="S739" s="10">
        <f t="shared" si="46"/>
        <v>42685</v>
      </c>
      <c r="T739" s="10">
        <f t="shared" si="47"/>
        <v>42697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8">
        <f t="shared" si="45"/>
        <v>786</v>
      </c>
      <c r="Q740" t="s">
        <v>2038</v>
      </c>
      <c r="R740" t="s">
        <v>2039</v>
      </c>
      <c r="S740" s="10">
        <f t="shared" si="46"/>
        <v>41959</v>
      </c>
      <c r="T740" s="10">
        <f t="shared" si="47"/>
        <v>41981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8">
        <f t="shared" si="45"/>
        <v>3145.5</v>
      </c>
      <c r="Q741" t="s">
        <v>2034</v>
      </c>
      <c r="R741" t="s">
        <v>2044</v>
      </c>
      <c r="S741" s="10">
        <f t="shared" si="46"/>
        <v>41089</v>
      </c>
      <c r="T741" s="10">
        <f t="shared" si="47"/>
        <v>41090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8">
        <f t="shared" si="45"/>
        <v>804</v>
      </c>
      <c r="Q742" t="s">
        <v>2038</v>
      </c>
      <c r="R742" t="s">
        <v>2039</v>
      </c>
      <c r="S742" s="10">
        <f t="shared" si="46"/>
        <v>42769</v>
      </c>
      <c r="T742" s="10">
        <f t="shared" si="47"/>
        <v>42772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8">
        <f t="shared" si="45"/>
        <v>7140</v>
      </c>
      <c r="Q743" t="s">
        <v>2038</v>
      </c>
      <c r="R743" t="s">
        <v>2039</v>
      </c>
      <c r="S743" s="10">
        <f t="shared" si="46"/>
        <v>40321</v>
      </c>
      <c r="T743" s="10">
        <f t="shared" si="47"/>
        <v>40322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8">
        <f t="shared" si="45"/>
        <v>6817.5</v>
      </c>
      <c r="Q744" t="s">
        <v>2034</v>
      </c>
      <c r="R744" t="s">
        <v>2042</v>
      </c>
      <c r="S744" s="10">
        <f t="shared" si="46"/>
        <v>40197</v>
      </c>
      <c r="T744" s="10">
        <f t="shared" si="47"/>
        <v>40239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8">
        <f t="shared" si="45"/>
        <v>260.5</v>
      </c>
      <c r="Q745" t="s">
        <v>2038</v>
      </c>
      <c r="R745" t="s">
        <v>2039</v>
      </c>
      <c r="S745" s="10">
        <f t="shared" si="46"/>
        <v>42298</v>
      </c>
      <c r="T745" s="10">
        <f t="shared" si="47"/>
        <v>42304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8">
        <f t="shared" si="45"/>
        <v>7190</v>
      </c>
      <c r="Q746" t="s">
        <v>2038</v>
      </c>
      <c r="R746" t="s">
        <v>2039</v>
      </c>
      <c r="S746" s="10">
        <f t="shared" si="46"/>
        <v>43322</v>
      </c>
      <c r="T746" s="10">
        <f t="shared" si="47"/>
        <v>43324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8">
        <f t="shared" si="45"/>
        <v>1062.5</v>
      </c>
      <c r="Q747" t="s">
        <v>2036</v>
      </c>
      <c r="R747" t="s">
        <v>2045</v>
      </c>
      <c r="S747" s="10">
        <f t="shared" si="46"/>
        <v>40328</v>
      </c>
      <c r="T747" s="10">
        <f t="shared" si="47"/>
        <v>40355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8">
        <f t="shared" si="45"/>
        <v>60984</v>
      </c>
      <c r="Q748" t="s">
        <v>2036</v>
      </c>
      <c r="R748" t="s">
        <v>2037</v>
      </c>
      <c r="S748" s="10">
        <f t="shared" si="46"/>
        <v>40825</v>
      </c>
      <c r="T748" s="10">
        <f t="shared" si="47"/>
        <v>40830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8">
        <f t="shared" si="45"/>
        <v>5747</v>
      </c>
      <c r="Q749" t="s">
        <v>2038</v>
      </c>
      <c r="R749" t="s">
        <v>2039</v>
      </c>
      <c r="S749" s="10">
        <f t="shared" si="46"/>
        <v>40423</v>
      </c>
      <c r="T749" s="10">
        <f t="shared" si="47"/>
        <v>40434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8">
        <f t="shared" si="45"/>
        <v>34375.5</v>
      </c>
      <c r="Q750" t="s">
        <v>2040</v>
      </c>
      <c r="R750" t="s">
        <v>2048</v>
      </c>
      <c r="S750" s="10">
        <f t="shared" si="46"/>
        <v>40238</v>
      </c>
      <c r="T750" s="10">
        <f t="shared" si="47"/>
        <v>40263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8">
        <f t="shared" si="45"/>
        <v>6946.5</v>
      </c>
      <c r="Q751" t="s">
        <v>2036</v>
      </c>
      <c r="R751" t="s">
        <v>2045</v>
      </c>
      <c r="S751" s="10">
        <f t="shared" si="46"/>
        <v>41920</v>
      </c>
      <c r="T751" s="10">
        <f t="shared" si="47"/>
        <v>41932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8">
        <f t="shared" si="45"/>
        <v>1</v>
      </c>
      <c r="Q752" t="s">
        <v>2034</v>
      </c>
      <c r="R752" t="s">
        <v>2042</v>
      </c>
      <c r="S752" s="10">
        <f t="shared" si="46"/>
        <v>40360</v>
      </c>
      <c r="T752" s="10">
        <f t="shared" si="47"/>
        <v>40385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8">
        <f t="shared" si="45"/>
        <v>4316.5</v>
      </c>
      <c r="Q753" t="s">
        <v>2046</v>
      </c>
      <c r="R753" t="s">
        <v>2047</v>
      </c>
      <c r="S753" s="10">
        <f t="shared" si="46"/>
        <v>42446</v>
      </c>
      <c r="T753" s="10">
        <f t="shared" si="47"/>
        <v>42461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8">
        <f t="shared" si="45"/>
        <v>2738</v>
      </c>
      <c r="Q754" t="s">
        <v>2038</v>
      </c>
      <c r="R754" t="s">
        <v>2039</v>
      </c>
      <c r="S754" s="10">
        <f t="shared" si="46"/>
        <v>40395</v>
      </c>
      <c r="T754" s="10">
        <f t="shared" si="47"/>
        <v>40413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8">
        <f t="shared" si="45"/>
        <v>6101</v>
      </c>
      <c r="Q755" t="s">
        <v>2053</v>
      </c>
      <c r="R755" t="s">
        <v>2054</v>
      </c>
      <c r="S755" s="10">
        <f t="shared" si="46"/>
        <v>40321</v>
      </c>
      <c r="T755" s="10">
        <f t="shared" si="47"/>
        <v>40336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8">
        <f t="shared" si="45"/>
        <v>60904</v>
      </c>
      <c r="Q756" t="s">
        <v>2038</v>
      </c>
      <c r="R756" t="s">
        <v>2039</v>
      </c>
      <c r="S756" s="10">
        <f t="shared" si="46"/>
        <v>41210</v>
      </c>
      <c r="T756" s="10">
        <f t="shared" si="47"/>
        <v>41263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8">
        <f t="shared" si="45"/>
        <v>3892</v>
      </c>
      <c r="Q757" t="s">
        <v>2038</v>
      </c>
      <c r="R757" t="s">
        <v>2039</v>
      </c>
      <c r="S757" s="10">
        <f t="shared" si="46"/>
        <v>43096</v>
      </c>
      <c r="T757" s="10">
        <f t="shared" si="47"/>
        <v>43108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8">
        <f t="shared" si="45"/>
        <v>5092.5</v>
      </c>
      <c r="Q758" t="s">
        <v>2038</v>
      </c>
      <c r="R758" t="s">
        <v>2039</v>
      </c>
      <c r="S758" s="10">
        <f t="shared" si="46"/>
        <v>42024</v>
      </c>
      <c r="T758" s="10">
        <f t="shared" si="47"/>
        <v>42030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8">
        <f t="shared" si="45"/>
        <v>2905</v>
      </c>
      <c r="Q759" t="s">
        <v>2040</v>
      </c>
      <c r="R759" t="s">
        <v>2043</v>
      </c>
      <c r="S759" s="10">
        <f t="shared" si="46"/>
        <v>40675</v>
      </c>
      <c r="T759" s="10">
        <f t="shared" si="47"/>
        <v>40679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8">
        <f t="shared" si="45"/>
        <v>84261.5</v>
      </c>
      <c r="Q760" t="s">
        <v>2034</v>
      </c>
      <c r="R760" t="s">
        <v>2035</v>
      </c>
      <c r="S760" s="10">
        <f t="shared" si="46"/>
        <v>41936</v>
      </c>
      <c r="T760" s="10">
        <f t="shared" si="47"/>
        <v>41945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8">
        <f t="shared" si="45"/>
        <v>57944.5</v>
      </c>
      <c r="Q761" t="s">
        <v>2034</v>
      </c>
      <c r="R761" t="s">
        <v>2042</v>
      </c>
      <c r="S761" s="10">
        <f t="shared" si="46"/>
        <v>43136</v>
      </c>
      <c r="T761" s="10">
        <f t="shared" si="47"/>
        <v>43166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8">
        <f t="shared" si="45"/>
        <v>8401</v>
      </c>
      <c r="Q762" t="s">
        <v>2049</v>
      </c>
      <c r="R762" t="s">
        <v>2050</v>
      </c>
      <c r="S762" s="10">
        <f t="shared" si="46"/>
        <v>43678</v>
      </c>
      <c r="T762" s="10">
        <f t="shared" si="47"/>
        <v>43707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8">
        <f t="shared" si="45"/>
        <v>7293</v>
      </c>
      <c r="Q763" t="s">
        <v>2034</v>
      </c>
      <c r="R763" t="s">
        <v>2035</v>
      </c>
      <c r="S763" s="10">
        <f t="shared" si="46"/>
        <v>42938</v>
      </c>
      <c r="T763" s="10">
        <f t="shared" si="47"/>
        <v>42943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8">
        <f t="shared" si="45"/>
        <v>3152</v>
      </c>
      <c r="Q764" t="s">
        <v>2034</v>
      </c>
      <c r="R764" t="s">
        <v>2057</v>
      </c>
      <c r="S764" s="10">
        <f t="shared" si="46"/>
        <v>41241</v>
      </c>
      <c r="T764" s="10">
        <f t="shared" si="47"/>
        <v>41252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8">
        <f t="shared" si="45"/>
        <v>3286.5</v>
      </c>
      <c r="Q765" t="s">
        <v>2038</v>
      </c>
      <c r="R765" t="s">
        <v>2039</v>
      </c>
      <c r="S765" s="10">
        <f t="shared" si="46"/>
        <v>41037</v>
      </c>
      <c r="T765" s="10">
        <f t="shared" si="47"/>
        <v>41072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8">
        <f t="shared" si="45"/>
        <v>4079</v>
      </c>
      <c r="Q766" t="s">
        <v>2034</v>
      </c>
      <c r="R766" t="s">
        <v>2035</v>
      </c>
      <c r="S766" s="10">
        <f t="shared" si="46"/>
        <v>40676</v>
      </c>
      <c r="T766" s="10">
        <f t="shared" si="47"/>
        <v>40684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8">
        <f t="shared" si="45"/>
        <v>4161.5</v>
      </c>
      <c r="Q767" t="s">
        <v>2034</v>
      </c>
      <c r="R767" t="s">
        <v>2044</v>
      </c>
      <c r="S767" s="10">
        <f t="shared" si="46"/>
        <v>42840</v>
      </c>
      <c r="T767" s="10">
        <f t="shared" si="47"/>
        <v>42865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8">
        <f t="shared" si="45"/>
        <v>6950.5</v>
      </c>
      <c r="Q768" t="s">
        <v>2040</v>
      </c>
      <c r="R768" t="s">
        <v>2062</v>
      </c>
      <c r="S768" s="10">
        <f t="shared" si="46"/>
        <v>43362</v>
      </c>
      <c r="T768" s="10">
        <f t="shared" si="47"/>
        <v>43363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8">
        <f t="shared" si="45"/>
        <v>27942.5</v>
      </c>
      <c r="Q769" t="s">
        <v>2046</v>
      </c>
      <c r="R769" t="s">
        <v>2058</v>
      </c>
      <c r="S769" s="10">
        <f t="shared" si="46"/>
        <v>42283</v>
      </c>
      <c r="T769" s="10">
        <f t="shared" si="47"/>
        <v>42328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8">
        <f t="shared" si="45"/>
        <v>5619</v>
      </c>
      <c r="Q770" t="s">
        <v>2038</v>
      </c>
      <c r="R770" t="s">
        <v>2039</v>
      </c>
      <c r="S770" s="10">
        <f t="shared" si="46"/>
        <v>41619</v>
      </c>
      <c r="T770" s="10">
        <f t="shared" si="47"/>
        <v>41634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IF(D771=0, "", E771/D771)</f>
        <v>0.86867834394904464</v>
      </c>
      <c r="P771" s="8">
        <f t="shared" ref="P771:P834" si="49">AVERAGE(G771,E771)</f>
        <v>56258</v>
      </c>
      <c r="Q771" t="s">
        <v>2049</v>
      </c>
      <c r="R771" t="s">
        <v>2050</v>
      </c>
      <c r="S771" s="10">
        <f t="shared" ref="S771:S834" si="50">DATE(1970,1,1 + J771/86400)</f>
        <v>41501</v>
      </c>
      <c r="T771" s="10">
        <f t="shared" ref="T771:T834" si="51">DATE(1970,1,1 + K771/86400)</f>
        <v>41527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8">
        <f t="shared" si="49"/>
        <v>5929</v>
      </c>
      <c r="Q772" t="s">
        <v>2038</v>
      </c>
      <c r="R772" t="s">
        <v>2039</v>
      </c>
      <c r="S772" s="10">
        <f t="shared" si="50"/>
        <v>41743</v>
      </c>
      <c r="T772" s="10">
        <f t="shared" si="51"/>
        <v>41750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8">
        <f t="shared" si="49"/>
        <v>1397.5</v>
      </c>
      <c r="Q773" t="s">
        <v>2038</v>
      </c>
      <c r="R773" t="s">
        <v>2039</v>
      </c>
      <c r="S773" s="10">
        <f t="shared" si="50"/>
        <v>43491</v>
      </c>
      <c r="T773" s="10">
        <f t="shared" si="51"/>
        <v>43518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8">
        <f t="shared" si="49"/>
        <v>87362.5</v>
      </c>
      <c r="Q774" t="s">
        <v>2034</v>
      </c>
      <c r="R774" t="s">
        <v>2044</v>
      </c>
      <c r="S774" s="10">
        <f t="shared" si="50"/>
        <v>43505</v>
      </c>
      <c r="T774" s="10">
        <f t="shared" si="51"/>
        <v>43509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8">
        <f t="shared" si="49"/>
        <v>51769</v>
      </c>
      <c r="Q775" t="s">
        <v>2038</v>
      </c>
      <c r="R775" t="s">
        <v>2039</v>
      </c>
      <c r="S775" s="10">
        <f t="shared" si="50"/>
        <v>42838</v>
      </c>
      <c r="T775" s="10">
        <f t="shared" si="51"/>
        <v>42848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8">
        <f t="shared" si="49"/>
        <v>3426.5</v>
      </c>
      <c r="Q776" t="s">
        <v>2036</v>
      </c>
      <c r="R776" t="s">
        <v>2037</v>
      </c>
      <c r="S776" s="10">
        <f t="shared" si="50"/>
        <v>42513</v>
      </c>
      <c r="T776" s="10">
        <f t="shared" si="51"/>
        <v>42554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8">
        <f t="shared" si="49"/>
        <v>489</v>
      </c>
      <c r="Q777" t="s">
        <v>2034</v>
      </c>
      <c r="R777" t="s">
        <v>2035</v>
      </c>
      <c r="S777" s="10">
        <f t="shared" si="50"/>
        <v>41949</v>
      </c>
      <c r="T777" s="10">
        <f t="shared" si="51"/>
        <v>41959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8">
        <f t="shared" si="49"/>
        <v>37412</v>
      </c>
      <c r="Q778" t="s">
        <v>2038</v>
      </c>
      <c r="R778" t="s">
        <v>2039</v>
      </c>
      <c r="S778" s="10">
        <f t="shared" si="50"/>
        <v>43650</v>
      </c>
      <c r="T778" s="10">
        <f t="shared" si="51"/>
        <v>43668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8">
        <f t="shared" si="49"/>
        <v>23331.5</v>
      </c>
      <c r="Q779" t="s">
        <v>2038</v>
      </c>
      <c r="R779" t="s">
        <v>2039</v>
      </c>
      <c r="S779" s="10">
        <f t="shared" si="50"/>
        <v>40809</v>
      </c>
      <c r="T779" s="10">
        <f t="shared" si="51"/>
        <v>40838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8">
        <f t="shared" si="49"/>
        <v>5208.5</v>
      </c>
      <c r="Q780" t="s">
        <v>2040</v>
      </c>
      <c r="R780" t="s">
        <v>2048</v>
      </c>
      <c r="S780" s="10">
        <f t="shared" si="50"/>
        <v>40768</v>
      </c>
      <c r="T780" s="10">
        <f t="shared" si="51"/>
        <v>40773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8">
        <f t="shared" si="49"/>
        <v>44062</v>
      </c>
      <c r="Q781" t="s">
        <v>2038</v>
      </c>
      <c r="R781" t="s">
        <v>2039</v>
      </c>
      <c r="S781" s="10">
        <f t="shared" si="50"/>
        <v>42230</v>
      </c>
      <c r="T781" s="10">
        <f t="shared" si="51"/>
        <v>42239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8">
        <f t="shared" si="49"/>
        <v>2792.5</v>
      </c>
      <c r="Q782" t="s">
        <v>2040</v>
      </c>
      <c r="R782" t="s">
        <v>2043</v>
      </c>
      <c r="S782" s="10">
        <f t="shared" si="50"/>
        <v>42573</v>
      </c>
      <c r="T782" s="10">
        <f t="shared" si="51"/>
        <v>42592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8">
        <f t="shared" si="49"/>
        <v>2235</v>
      </c>
      <c r="Q783" t="s">
        <v>2038</v>
      </c>
      <c r="R783" t="s">
        <v>2039</v>
      </c>
      <c r="S783" s="10">
        <f t="shared" si="50"/>
        <v>40482</v>
      </c>
      <c r="T783" s="10">
        <f t="shared" si="51"/>
        <v>40533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8">
        <f t="shared" si="49"/>
        <v>5571</v>
      </c>
      <c r="Q784" t="s">
        <v>2040</v>
      </c>
      <c r="R784" t="s">
        <v>2048</v>
      </c>
      <c r="S784" s="10">
        <f t="shared" si="50"/>
        <v>40603</v>
      </c>
      <c r="T784" s="10">
        <f t="shared" si="51"/>
        <v>40631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8">
        <f t="shared" si="49"/>
        <v>5294.5</v>
      </c>
      <c r="Q785" t="s">
        <v>2034</v>
      </c>
      <c r="R785" t="s">
        <v>2035</v>
      </c>
      <c r="S785" s="10">
        <f t="shared" si="50"/>
        <v>41625</v>
      </c>
      <c r="T785" s="10">
        <f t="shared" si="51"/>
        <v>41632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8">
        <f t="shared" si="49"/>
        <v>52921.5</v>
      </c>
      <c r="Q786" t="s">
        <v>2036</v>
      </c>
      <c r="R786" t="s">
        <v>2037</v>
      </c>
      <c r="S786" s="10">
        <f t="shared" si="50"/>
        <v>42435</v>
      </c>
      <c r="T786" s="10">
        <f t="shared" si="51"/>
        <v>42446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8">
        <f t="shared" si="49"/>
        <v>6533</v>
      </c>
      <c r="Q787" t="s">
        <v>2040</v>
      </c>
      <c r="R787" t="s">
        <v>2048</v>
      </c>
      <c r="S787" s="10">
        <f t="shared" si="50"/>
        <v>43582</v>
      </c>
      <c r="T787" s="10">
        <f t="shared" si="51"/>
        <v>43616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8">
        <f t="shared" si="49"/>
        <v>5576.5</v>
      </c>
      <c r="Q788" t="s">
        <v>2034</v>
      </c>
      <c r="R788" t="s">
        <v>2057</v>
      </c>
      <c r="S788" s="10">
        <f t="shared" si="50"/>
        <v>43186</v>
      </c>
      <c r="T788" s="10">
        <f t="shared" si="51"/>
        <v>43193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8">
        <f t="shared" si="49"/>
        <v>30926.5</v>
      </c>
      <c r="Q789" t="s">
        <v>2034</v>
      </c>
      <c r="R789" t="s">
        <v>2035</v>
      </c>
      <c r="S789" s="10">
        <f t="shared" si="50"/>
        <v>40684</v>
      </c>
      <c r="T789" s="10">
        <f t="shared" si="51"/>
        <v>40693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8">
        <f t="shared" si="49"/>
        <v>1602.5</v>
      </c>
      <c r="Q790" t="s">
        <v>2040</v>
      </c>
      <c r="R790" t="s">
        <v>2048</v>
      </c>
      <c r="S790" s="10">
        <f t="shared" si="50"/>
        <v>41202</v>
      </c>
      <c r="T790" s="10">
        <f t="shared" si="51"/>
        <v>41223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8">
        <f t="shared" si="49"/>
        <v>1698</v>
      </c>
      <c r="Q791" t="s">
        <v>2038</v>
      </c>
      <c r="R791" t="s">
        <v>2039</v>
      </c>
      <c r="S791" s="10">
        <f t="shared" si="50"/>
        <v>41786</v>
      </c>
      <c r="T791" s="10">
        <f t="shared" si="51"/>
        <v>41823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8">
        <f t="shared" si="49"/>
        <v>28943.5</v>
      </c>
      <c r="Q792" t="s">
        <v>2038</v>
      </c>
      <c r="R792" t="s">
        <v>2039</v>
      </c>
      <c r="S792" s="10">
        <f t="shared" si="50"/>
        <v>40223</v>
      </c>
      <c r="T792" s="10">
        <f t="shared" si="51"/>
        <v>40229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8">
        <f t="shared" si="49"/>
        <v>273</v>
      </c>
      <c r="Q793" t="s">
        <v>2032</v>
      </c>
      <c r="R793" t="s">
        <v>2033</v>
      </c>
      <c r="S793" s="10">
        <f t="shared" si="50"/>
        <v>42715</v>
      </c>
      <c r="T793" s="10">
        <f t="shared" si="51"/>
        <v>42731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8">
        <f t="shared" si="49"/>
        <v>343.5</v>
      </c>
      <c r="Q794" t="s">
        <v>2038</v>
      </c>
      <c r="R794" t="s">
        <v>2039</v>
      </c>
      <c r="S794" s="10">
        <f t="shared" si="50"/>
        <v>41451</v>
      </c>
      <c r="T794" s="10">
        <f t="shared" si="51"/>
        <v>41479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8">
        <f t="shared" si="49"/>
        <v>6613</v>
      </c>
      <c r="Q795" t="s">
        <v>2046</v>
      </c>
      <c r="R795" t="s">
        <v>2047</v>
      </c>
      <c r="S795" s="10">
        <f t="shared" si="50"/>
        <v>41450</v>
      </c>
      <c r="T795" s="10">
        <f t="shared" si="51"/>
        <v>41454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8">
        <f t="shared" si="49"/>
        <v>4193</v>
      </c>
      <c r="Q796" t="s">
        <v>2034</v>
      </c>
      <c r="R796" t="s">
        <v>2035</v>
      </c>
      <c r="S796" s="10">
        <f t="shared" si="50"/>
        <v>43091</v>
      </c>
      <c r="T796" s="10">
        <f t="shared" si="51"/>
        <v>43103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8">
        <f t="shared" si="49"/>
        <v>526.5</v>
      </c>
      <c r="Q797" t="s">
        <v>2040</v>
      </c>
      <c r="R797" t="s">
        <v>2043</v>
      </c>
      <c r="S797" s="10">
        <f t="shared" si="50"/>
        <v>42675</v>
      </c>
      <c r="T797" s="10">
        <f t="shared" si="51"/>
        <v>42678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8">
        <f t="shared" si="49"/>
        <v>2176.5</v>
      </c>
      <c r="Q798" t="s">
        <v>2049</v>
      </c>
      <c r="R798" t="s">
        <v>2060</v>
      </c>
      <c r="S798" s="10">
        <f t="shared" si="50"/>
        <v>41859</v>
      </c>
      <c r="T798" s="10">
        <f t="shared" si="51"/>
        <v>41866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8">
        <f t="shared" si="49"/>
        <v>4258.5</v>
      </c>
      <c r="Q799" t="s">
        <v>2036</v>
      </c>
      <c r="R799" t="s">
        <v>2037</v>
      </c>
      <c r="S799" s="10">
        <f t="shared" si="50"/>
        <v>43464</v>
      </c>
      <c r="T799" s="10">
        <f t="shared" si="51"/>
        <v>43487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8">
        <f t="shared" si="49"/>
        <v>3264.5</v>
      </c>
      <c r="Q800" t="s">
        <v>2038</v>
      </c>
      <c r="R800" t="s">
        <v>2039</v>
      </c>
      <c r="S800" s="10">
        <f t="shared" si="50"/>
        <v>41060</v>
      </c>
      <c r="T800" s="10">
        <f t="shared" si="51"/>
        <v>41088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8">
        <f t="shared" si="49"/>
        <v>37373.5</v>
      </c>
      <c r="Q801" t="s">
        <v>2038</v>
      </c>
      <c r="R801" t="s">
        <v>2039</v>
      </c>
      <c r="S801" s="10">
        <f t="shared" si="50"/>
        <v>42399</v>
      </c>
      <c r="T801" s="10">
        <f t="shared" si="51"/>
        <v>42403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8">
        <f t="shared" si="49"/>
        <v>1</v>
      </c>
      <c r="Q802" t="s">
        <v>2034</v>
      </c>
      <c r="R802" t="s">
        <v>2035</v>
      </c>
      <c r="S802" s="10">
        <f t="shared" si="50"/>
        <v>42167</v>
      </c>
      <c r="T802" s="10">
        <f t="shared" si="51"/>
        <v>42171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8">
        <f t="shared" si="49"/>
        <v>2386.5</v>
      </c>
      <c r="Q803" t="s">
        <v>2053</v>
      </c>
      <c r="R803" t="s">
        <v>2054</v>
      </c>
      <c r="S803" s="10">
        <f t="shared" si="50"/>
        <v>43830</v>
      </c>
      <c r="T803" s="10">
        <f t="shared" si="51"/>
        <v>43852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8">
        <f t="shared" si="49"/>
        <v>6179</v>
      </c>
      <c r="Q804" t="s">
        <v>2053</v>
      </c>
      <c r="R804" t="s">
        <v>2054</v>
      </c>
      <c r="S804" s="10">
        <f t="shared" si="50"/>
        <v>43650</v>
      </c>
      <c r="T804" s="10">
        <f t="shared" si="51"/>
        <v>43652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8">
        <f t="shared" si="49"/>
        <v>3380</v>
      </c>
      <c r="Q805" t="s">
        <v>2038</v>
      </c>
      <c r="R805" t="s">
        <v>2039</v>
      </c>
      <c r="S805" s="10">
        <f t="shared" si="50"/>
        <v>43492</v>
      </c>
      <c r="T805" s="10">
        <f t="shared" si="51"/>
        <v>43526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8">
        <f t="shared" si="49"/>
        <v>3602.5</v>
      </c>
      <c r="Q806" t="s">
        <v>2034</v>
      </c>
      <c r="R806" t="s">
        <v>2035</v>
      </c>
      <c r="S806" s="10">
        <f t="shared" si="50"/>
        <v>43102</v>
      </c>
      <c r="T806" s="10">
        <f t="shared" si="51"/>
        <v>43122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8">
        <f t="shared" si="49"/>
        <v>2499.5</v>
      </c>
      <c r="Q807" t="s">
        <v>2040</v>
      </c>
      <c r="R807" t="s">
        <v>2041</v>
      </c>
      <c r="S807" s="10">
        <f t="shared" si="50"/>
        <v>41958</v>
      </c>
      <c r="T807" s="10">
        <f t="shared" si="51"/>
        <v>42009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8">
        <f t="shared" si="49"/>
        <v>4169</v>
      </c>
      <c r="Q808" t="s">
        <v>2040</v>
      </c>
      <c r="R808" t="s">
        <v>2043</v>
      </c>
      <c r="S808" s="10">
        <f t="shared" si="50"/>
        <v>40973</v>
      </c>
      <c r="T808" s="10">
        <f t="shared" si="51"/>
        <v>40997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8">
        <f t="shared" si="49"/>
        <v>945.5</v>
      </c>
      <c r="Q809" t="s">
        <v>2038</v>
      </c>
      <c r="R809" t="s">
        <v>2039</v>
      </c>
      <c r="S809" s="10">
        <f t="shared" si="50"/>
        <v>43753</v>
      </c>
      <c r="T809" s="10">
        <f t="shared" si="51"/>
        <v>43797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8">
        <f t="shared" si="49"/>
        <v>801</v>
      </c>
      <c r="Q810" t="s">
        <v>2032</v>
      </c>
      <c r="R810" t="s">
        <v>2033</v>
      </c>
      <c r="S810" s="10">
        <f t="shared" si="50"/>
        <v>42507</v>
      </c>
      <c r="T810" s="10">
        <f t="shared" si="51"/>
        <v>42524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8">
        <f t="shared" si="49"/>
        <v>45322</v>
      </c>
      <c r="Q811" t="s">
        <v>2040</v>
      </c>
      <c r="R811" t="s">
        <v>2041</v>
      </c>
      <c r="S811" s="10">
        <f t="shared" si="50"/>
        <v>41135</v>
      </c>
      <c r="T811" s="10">
        <f t="shared" si="51"/>
        <v>41136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8">
        <f t="shared" si="49"/>
        <v>6290.5</v>
      </c>
      <c r="Q812" t="s">
        <v>2038</v>
      </c>
      <c r="R812" t="s">
        <v>2039</v>
      </c>
      <c r="S812" s="10">
        <f t="shared" si="50"/>
        <v>43067</v>
      </c>
      <c r="T812" s="10">
        <f t="shared" si="51"/>
        <v>43077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8">
        <f t="shared" si="49"/>
        <v>35999.5</v>
      </c>
      <c r="Q813" t="s">
        <v>2049</v>
      </c>
      <c r="R813" t="s">
        <v>2050</v>
      </c>
      <c r="S813" s="10">
        <f t="shared" si="50"/>
        <v>42378</v>
      </c>
      <c r="T813" s="10">
        <f t="shared" si="51"/>
        <v>42380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8">
        <f t="shared" si="49"/>
        <v>68722.5</v>
      </c>
      <c r="Q814" t="s">
        <v>2046</v>
      </c>
      <c r="R814" t="s">
        <v>2047</v>
      </c>
      <c r="S814" s="10">
        <f t="shared" si="50"/>
        <v>43206</v>
      </c>
      <c r="T814" s="10">
        <f t="shared" si="51"/>
        <v>43211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8">
        <f t="shared" si="49"/>
        <v>3864.5</v>
      </c>
      <c r="Q815" t="s">
        <v>2049</v>
      </c>
      <c r="R815" t="s">
        <v>2050</v>
      </c>
      <c r="S815" s="10">
        <f t="shared" si="50"/>
        <v>41148</v>
      </c>
      <c r="T815" s="10">
        <f t="shared" si="51"/>
        <v>41158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8">
        <f t="shared" si="49"/>
        <v>1493</v>
      </c>
      <c r="Q816" t="s">
        <v>2034</v>
      </c>
      <c r="R816" t="s">
        <v>2035</v>
      </c>
      <c r="S816" s="10">
        <f t="shared" si="50"/>
        <v>42517</v>
      </c>
      <c r="T816" s="10">
        <f t="shared" si="51"/>
        <v>42519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8">
        <f t="shared" si="49"/>
        <v>5952</v>
      </c>
      <c r="Q817" t="s">
        <v>2034</v>
      </c>
      <c r="R817" t="s">
        <v>2035</v>
      </c>
      <c r="S817" s="10">
        <f t="shared" si="50"/>
        <v>43068</v>
      </c>
      <c r="T817" s="10">
        <f t="shared" si="51"/>
        <v>43094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8">
        <f t="shared" si="49"/>
        <v>7141.5</v>
      </c>
      <c r="Q818" t="s">
        <v>2038</v>
      </c>
      <c r="R818" t="s">
        <v>2039</v>
      </c>
      <c r="S818" s="10">
        <f t="shared" si="50"/>
        <v>41680</v>
      </c>
      <c r="T818" s="10">
        <f t="shared" si="51"/>
        <v>41682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8">
        <f t="shared" si="49"/>
        <v>95840.5</v>
      </c>
      <c r="Q819" t="s">
        <v>2046</v>
      </c>
      <c r="R819" t="s">
        <v>2047</v>
      </c>
      <c r="S819" s="10">
        <f t="shared" si="50"/>
        <v>43589</v>
      </c>
      <c r="T819" s="10">
        <f t="shared" si="51"/>
        <v>43617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8">
        <f t="shared" si="49"/>
        <v>3866.5</v>
      </c>
      <c r="Q820" t="s">
        <v>2038</v>
      </c>
      <c r="R820" t="s">
        <v>2039</v>
      </c>
      <c r="S820" s="10">
        <f t="shared" si="50"/>
        <v>43486</v>
      </c>
      <c r="T820" s="10">
        <f t="shared" si="51"/>
        <v>43499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8">
        <f t="shared" si="49"/>
        <v>2278</v>
      </c>
      <c r="Q821" t="s">
        <v>2049</v>
      </c>
      <c r="R821" t="s">
        <v>2050</v>
      </c>
      <c r="S821" s="10">
        <f t="shared" si="50"/>
        <v>41237</v>
      </c>
      <c r="T821" s="10">
        <f t="shared" si="51"/>
        <v>41252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8">
        <f t="shared" si="49"/>
        <v>6144</v>
      </c>
      <c r="Q822" t="s">
        <v>2034</v>
      </c>
      <c r="R822" t="s">
        <v>2035</v>
      </c>
      <c r="S822" s="10">
        <f t="shared" si="50"/>
        <v>43310</v>
      </c>
      <c r="T822" s="10">
        <f t="shared" si="51"/>
        <v>43323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8">
        <f t="shared" si="49"/>
        <v>7241.5</v>
      </c>
      <c r="Q823" t="s">
        <v>2040</v>
      </c>
      <c r="R823" t="s">
        <v>2041</v>
      </c>
      <c r="S823" s="10">
        <f t="shared" si="50"/>
        <v>42794</v>
      </c>
      <c r="T823" s="10">
        <f t="shared" si="51"/>
        <v>42807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8">
        <f t="shared" si="49"/>
        <v>95541</v>
      </c>
      <c r="Q824" t="s">
        <v>2034</v>
      </c>
      <c r="R824" t="s">
        <v>2035</v>
      </c>
      <c r="S824" s="10">
        <f t="shared" si="50"/>
        <v>41698</v>
      </c>
      <c r="T824" s="10">
        <f t="shared" si="51"/>
        <v>41715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8">
        <f t="shared" si="49"/>
        <v>7446</v>
      </c>
      <c r="Q825" t="s">
        <v>2034</v>
      </c>
      <c r="R825" t="s">
        <v>2035</v>
      </c>
      <c r="S825" s="10">
        <f t="shared" si="50"/>
        <v>41892</v>
      </c>
      <c r="T825" s="10">
        <f t="shared" si="51"/>
        <v>41917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8">
        <f t="shared" si="49"/>
        <v>54398</v>
      </c>
      <c r="Q826" t="s">
        <v>2046</v>
      </c>
      <c r="R826" t="s">
        <v>2047</v>
      </c>
      <c r="S826" s="10">
        <f t="shared" si="50"/>
        <v>40348</v>
      </c>
      <c r="T826" s="10">
        <f t="shared" si="51"/>
        <v>40380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8">
        <f t="shared" si="49"/>
        <v>7053.5</v>
      </c>
      <c r="Q827" t="s">
        <v>2040</v>
      </c>
      <c r="R827" t="s">
        <v>2051</v>
      </c>
      <c r="S827" s="10">
        <f t="shared" si="50"/>
        <v>42941</v>
      </c>
      <c r="T827" s="10">
        <f t="shared" si="51"/>
        <v>42953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8">
        <f t="shared" si="49"/>
        <v>6495.5</v>
      </c>
      <c r="Q828" t="s">
        <v>2038</v>
      </c>
      <c r="R828" t="s">
        <v>2039</v>
      </c>
      <c r="S828" s="10">
        <f t="shared" si="50"/>
        <v>40525</v>
      </c>
      <c r="T828" s="10">
        <f t="shared" si="51"/>
        <v>40553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8">
        <f t="shared" si="49"/>
        <v>3108</v>
      </c>
      <c r="Q829" t="s">
        <v>2040</v>
      </c>
      <c r="R829" t="s">
        <v>2043</v>
      </c>
      <c r="S829" s="10">
        <f t="shared" si="50"/>
        <v>40666</v>
      </c>
      <c r="T829" s="10">
        <f t="shared" si="51"/>
        <v>40678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8">
        <f t="shared" si="49"/>
        <v>2484.5</v>
      </c>
      <c r="Q830" t="s">
        <v>2038</v>
      </c>
      <c r="R830" t="s">
        <v>2039</v>
      </c>
      <c r="S830" s="10">
        <f t="shared" si="50"/>
        <v>43340</v>
      </c>
      <c r="T830" s="10">
        <f t="shared" si="51"/>
        <v>43365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8">
        <f t="shared" si="49"/>
        <v>2541.5</v>
      </c>
      <c r="Q831" t="s">
        <v>2038</v>
      </c>
      <c r="R831" t="s">
        <v>2039</v>
      </c>
      <c r="S831" s="10">
        <f t="shared" si="50"/>
        <v>42164</v>
      </c>
      <c r="T831" s="10">
        <f t="shared" si="51"/>
        <v>42179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8">
        <f t="shared" si="49"/>
        <v>723</v>
      </c>
      <c r="Q832" t="s">
        <v>2038</v>
      </c>
      <c r="R832" t="s">
        <v>2039</v>
      </c>
      <c r="S832" s="10">
        <f t="shared" si="50"/>
        <v>43103</v>
      </c>
      <c r="T832" s="10">
        <f t="shared" si="51"/>
        <v>43162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8">
        <f t="shared" si="49"/>
        <v>55025</v>
      </c>
      <c r="Q833" t="s">
        <v>2053</v>
      </c>
      <c r="R833" t="s">
        <v>2054</v>
      </c>
      <c r="S833" s="10">
        <f t="shared" si="50"/>
        <v>40994</v>
      </c>
      <c r="T833" s="10">
        <f t="shared" si="51"/>
        <v>41028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8">
        <f t="shared" si="49"/>
        <v>68726.5</v>
      </c>
      <c r="Q834" t="s">
        <v>2046</v>
      </c>
      <c r="R834" t="s">
        <v>2058</v>
      </c>
      <c r="S834" s="10">
        <f t="shared" si="50"/>
        <v>42299</v>
      </c>
      <c r="T834" s="10">
        <f t="shared" si="51"/>
        <v>42333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IF(D835=0, "", E835/D835)</f>
        <v>1.5769117647058823</v>
      </c>
      <c r="P835" s="8">
        <f t="shared" ref="P835:P898" si="53">AVERAGE(G835,E835)</f>
        <v>5444</v>
      </c>
      <c r="Q835" t="s">
        <v>2046</v>
      </c>
      <c r="R835" t="s">
        <v>2058</v>
      </c>
      <c r="S835" s="10">
        <f t="shared" ref="S835:S898" si="54">DATE(1970,1,1 + J835/86400)</f>
        <v>40588</v>
      </c>
      <c r="T835" s="10">
        <f t="shared" ref="T835:T898" si="55">DATE(1970,1,1 + K835/86400)</f>
        <v>40599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8">
        <f t="shared" si="53"/>
        <v>5673.5</v>
      </c>
      <c r="Q836" t="s">
        <v>2038</v>
      </c>
      <c r="R836" t="s">
        <v>2039</v>
      </c>
      <c r="S836" s="10">
        <f t="shared" si="54"/>
        <v>41448</v>
      </c>
      <c r="T836" s="10">
        <f t="shared" si="55"/>
        <v>41454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8">
        <f t="shared" si="53"/>
        <v>39556.5</v>
      </c>
      <c r="Q837" t="s">
        <v>2036</v>
      </c>
      <c r="R837" t="s">
        <v>2037</v>
      </c>
      <c r="S837" s="10">
        <f t="shared" si="54"/>
        <v>42063</v>
      </c>
      <c r="T837" s="10">
        <f t="shared" si="55"/>
        <v>42069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8">
        <f t="shared" si="53"/>
        <v>3090</v>
      </c>
      <c r="Q838" t="s">
        <v>2034</v>
      </c>
      <c r="R838" t="s">
        <v>2044</v>
      </c>
      <c r="S838" s="10">
        <f t="shared" si="54"/>
        <v>40214</v>
      </c>
      <c r="T838" s="10">
        <f t="shared" si="55"/>
        <v>40225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8">
        <f t="shared" si="53"/>
        <v>76378.5</v>
      </c>
      <c r="Q839" t="s">
        <v>2034</v>
      </c>
      <c r="R839" t="s">
        <v>2057</v>
      </c>
      <c r="S839" s="10">
        <f t="shared" si="54"/>
        <v>40629</v>
      </c>
      <c r="T839" s="10">
        <f t="shared" si="55"/>
        <v>40683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8">
        <f t="shared" si="53"/>
        <v>4575.5</v>
      </c>
      <c r="Q840" t="s">
        <v>2038</v>
      </c>
      <c r="R840" t="s">
        <v>2039</v>
      </c>
      <c r="S840" s="10">
        <f t="shared" si="54"/>
        <v>43370</v>
      </c>
      <c r="T840" s="10">
        <f t="shared" si="55"/>
        <v>43379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8">
        <f t="shared" si="53"/>
        <v>7400.5</v>
      </c>
      <c r="Q841" t="s">
        <v>2040</v>
      </c>
      <c r="R841" t="s">
        <v>2041</v>
      </c>
      <c r="S841" s="10">
        <f t="shared" si="54"/>
        <v>41715</v>
      </c>
      <c r="T841" s="10">
        <f t="shared" si="55"/>
        <v>41760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8">
        <f t="shared" si="53"/>
        <v>60058</v>
      </c>
      <c r="Q842" t="s">
        <v>2038</v>
      </c>
      <c r="R842" t="s">
        <v>2039</v>
      </c>
      <c r="S842" s="10">
        <f t="shared" si="54"/>
        <v>41836</v>
      </c>
      <c r="T842" s="10">
        <f t="shared" si="55"/>
        <v>41838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8">
        <f t="shared" si="53"/>
        <v>6573</v>
      </c>
      <c r="Q843" t="s">
        <v>2036</v>
      </c>
      <c r="R843" t="s">
        <v>2037</v>
      </c>
      <c r="S843" s="10">
        <f t="shared" si="54"/>
        <v>42419</v>
      </c>
      <c r="T843" s="10">
        <f t="shared" si="55"/>
        <v>42435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8">
        <f t="shared" si="53"/>
        <v>4289.5</v>
      </c>
      <c r="Q844" t="s">
        <v>2036</v>
      </c>
      <c r="R844" t="s">
        <v>2045</v>
      </c>
      <c r="S844" s="10">
        <f t="shared" si="54"/>
        <v>43266</v>
      </c>
      <c r="T844" s="10">
        <f t="shared" si="55"/>
        <v>43269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8">
        <f t="shared" si="53"/>
        <v>1368</v>
      </c>
      <c r="Q845" t="s">
        <v>2053</v>
      </c>
      <c r="R845" t="s">
        <v>2054</v>
      </c>
      <c r="S845" s="10">
        <f t="shared" si="54"/>
        <v>43338</v>
      </c>
      <c r="T845" s="10">
        <f t="shared" si="55"/>
        <v>43344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8">
        <f t="shared" si="53"/>
        <v>4420.5</v>
      </c>
      <c r="Q846" t="s">
        <v>2040</v>
      </c>
      <c r="R846" t="s">
        <v>2041</v>
      </c>
      <c r="S846" s="10">
        <f t="shared" si="54"/>
        <v>40930</v>
      </c>
      <c r="T846" s="10">
        <f t="shared" si="55"/>
        <v>40933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8">
        <f t="shared" si="53"/>
        <v>69720.5</v>
      </c>
      <c r="Q847" t="s">
        <v>2036</v>
      </c>
      <c r="R847" t="s">
        <v>2037</v>
      </c>
      <c r="S847" s="10">
        <f t="shared" si="54"/>
        <v>43235</v>
      </c>
      <c r="T847" s="10">
        <f t="shared" si="55"/>
        <v>43272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8">
        <f t="shared" si="53"/>
        <v>2566.5</v>
      </c>
      <c r="Q848" t="s">
        <v>2036</v>
      </c>
      <c r="R848" t="s">
        <v>2037</v>
      </c>
      <c r="S848" s="10">
        <f t="shared" si="54"/>
        <v>43302</v>
      </c>
      <c r="T848" s="10">
        <f t="shared" si="55"/>
        <v>43338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8">
        <f t="shared" si="53"/>
        <v>5642</v>
      </c>
      <c r="Q849" t="s">
        <v>2032</v>
      </c>
      <c r="R849" t="s">
        <v>2033</v>
      </c>
      <c r="S849" s="10">
        <f t="shared" si="54"/>
        <v>43107</v>
      </c>
      <c r="T849" s="10">
        <f t="shared" si="55"/>
        <v>43110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8">
        <f t="shared" si="53"/>
        <v>5501.5</v>
      </c>
      <c r="Q850" t="s">
        <v>2040</v>
      </c>
      <c r="R850" t="s">
        <v>2043</v>
      </c>
      <c r="S850" s="10">
        <f t="shared" si="54"/>
        <v>40341</v>
      </c>
      <c r="T850" s="10">
        <f t="shared" si="55"/>
        <v>40350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8">
        <f t="shared" si="53"/>
        <v>4612</v>
      </c>
      <c r="Q851" t="s">
        <v>2034</v>
      </c>
      <c r="R851" t="s">
        <v>2044</v>
      </c>
      <c r="S851" s="10">
        <f t="shared" si="54"/>
        <v>40948</v>
      </c>
      <c r="T851" s="10">
        <f t="shared" si="55"/>
        <v>40951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8">
        <f t="shared" si="53"/>
        <v>1</v>
      </c>
      <c r="Q852" t="s">
        <v>2034</v>
      </c>
      <c r="R852" t="s">
        <v>2035</v>
      </c>
      <c r="S852" s="10">
        <f t="shared" si="54"/>
        <v>40866</v>
      </c>
      <c r="T852" s="10">
        <f t="shared" si="55"/>
        <v>40881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8">
        <f t="shared" si="53"/>
        <v>6314</v>
      </c>
      <c r="Q853" t="s">
        <v>2034</v>
      </c>
      <c r="R853" t="s">
        <v>2042</v>
      </c>
      <c r="S853" s="10">
        <f t="shared" si="54"/>
        <v>41031</v>
      </c>
      <c r="T853" s="10">
        <f t="shared" si="55"/>
        <v>41064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8">
        <f t="shared" si="53"/>
        <v>1268</v>
      </c>
      <c r="Q854" t="s">
        <v>2049</v>
      </c>
      <c r="R854" t="s">
        <v>2050</v>
      </c>
      <c r="S854" s="10">
        <f t="shared" si="54"/>
        <v>40740</v>
      </c>
      <c r="T854" s="10">
        <f t="shared" si="55"/>
        <v>40750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8">
        <f t="shared" si="53"/>
        <v>56484.5</v>
      </c>
      <c r="Q855" t="s">
        <v>2034</v>
      </c>
      <c r="R855" t="s">
        <v>2044</v>
      </c>
      <c r="S855" s="10">
        <f t="shared" si="54"/>
        <v>40714</v>
      </c>
      <c r="T855" s="10">
        <f t="shared" si="55"/>
        <v>40719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8">
        <f t="shared" si="53"/>
        <v>98485.5</v>
      </c>
      <c r="Q856" t="s">
        <v>2046</v>
      </c>
      <c r="R856" t="s">
        <v>2052</v>
      </c>
      <c r="S856" s="10">
        <f t="shared" si="54"/>
        <v>43787</v>
      </c>
      <c r="T856" s="10">
        <f t="shared" si="55"/>
        <v>43814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8">
        <f t="shared" si="53"/>
        <v>12204</v>
      </c>
      <c r="Q857" t="s">
        <v>2038</v>
      </c>
      <c r="R857" t="s">
        <v>2039</v>
      </c>
      <c r="S857" s="10">
        <f t="shared" si="54"/>
        <v>40712</v>
      </c>
      <c r="T857" s="10">
        <f t="shared" si="55"/>
        <v>40743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8">
        <f t="shared" si="53"/>
        <v>4358</v>
      </c>
      <c r="Q858" t="s">
        <v>2032</v>
      </c>
      <c r="R858" t="s">
        <v>2033</v>
      </c>
      <c r="S858" s="10">
        <f t="shared" si="54"/>
        <v>41023</v>
      </c>
      <c r="T858" s="10">
        <f t="shared" si="55"/>
        <v>41040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8">
        <f t="shared" si="53"/>
        <v>3819</v>
      </c>
      <c r="Q859" t="s">
        <v>2040</v>
      </c>
      <c r="R859" t="s">
        <v>2051</v>
      </c>
      <c r="S859" s="10">
        <f t="shared" si="54"/>
        <v>40944</v>
      </c>
      <c r="T859" s="10">
        <f t="shared" si="55"/>
        <v>40967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8">
        <f t="shared" si="53"/>
        <v>1406.5</v>
      </c>
      <c r="Q860" t="s">
        <v>2032</v>
      </c>
      <c r="R860" t="s">
        <v>2033</v>
      </c>
      <c r="S860" s="10">
        <f t="shared" si="54"/>
        <v>43211</v>
      </c>
      <c r="T860" s="10">
        <f t="shared" si="55"/>
        <v>43218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8">
        <f t="shared" si="53"/>
        <v>1328.5</v>
      </c>
      <c r="Q861" t="s">
        <v>2038</v>
      </c>
      <c r="R861" t="s">
        <v>2039</v>
      </c>
      <c r="S861" s="10">
        <f t="shared" si="54"/>
        <v>41334</v>
      </c>
      <c r="T861" s="10">
        <f t="shared" si="55"/>
        <v>41352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8">
        <f t="shared" si="53"/>
        <v>2549</v>
      </c>
      <c r="Q862" t="s">
        <v>2036</v>
      </c>
      <c r="R862" t="s">
        <v>2045</v>
      </c>
      <c r="S862" s="10">
        <f t="shared" si="54"/>
        <v>43515</v>
      </c>
      <c r="T862" s="10">
        <f t="shared" si="55"/>
        <v>43525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8">
        <f t="shared" si="53"/>
        <v>4740</v>
      </c>
      <c r="Q863" t="s">
        <v>2038</v>
      </c>
      <c r="R863" t="s">
        <v>2039</v>
      </c>
      <c r="S863" s="10">
        <f t="shared" si="54"/>
        <v>40258</v>
      </c>
      <c r="T863" s="10">
        <f t="shared" si="55"/>
        <v>40266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8">
        <f t="shared" si="53"/>
        <v>3322.5</v>
      </c>
      <c r="Q864" t="s">
        <v>2038</v>
      </c>
      <c r="R864" t="s">
        <v>2039</v>
      </c>
      <c r="S864" s="10">
        <f t="shared" si="54"/>
        <v>40756</v>
      </c>
      <c r="T864" s="10">
        <f t="shared" si="55"/>
        <v>40760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8">
        <f t="shared" si="53"/>
        <v>2816</v>
      </c>
      <c r="Q865" t="s">
        <v>2040</v>
      </c>
      <c r="R865" t="s">
        <v>2059</v>
      </c>
      <c r="S865" s="10">
        <f t="shared" si="54"/>
        <v>42172</v>
      </c>
      <c r="T865" s="10">
        <f t="shared" si="55"/>
        <v>42195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8">
        <f t="shared" si="53"/>
        <v>7363.5</v>
      </c>
      <c r="Q866" t="s">
        <v>2040</v>
      </c>
      <c r="R866" t="s">
        <v>2051</v>
      </c>
      <c r="S866" s="10">
        <f t="shared" si="54"/>
        <v>42601</v>
      </c>
      <c r="T866" s="10">
        <f t="shared" si="55"/>
        <v>42606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8">
        <f t="shared" si="53"/>
        <v>76893.5</v>
      </c>
      <c r="Q867" t="s">
        <v>2038</v>
      </c>
      <c r="R867" t="s">
        <v>2039</v>
      </c>
      <c r="S867" s="10">
        <f t="shared" si="54"/>
        <v>41897</v>
      </c>
      <c r="T867" s="10">
        <f t="shared" si="55"/>
        <v>41906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8">
        <f t="shared" si="53"/>
        <v>39971.5</v>
      </c>
      <c r="Q868" t="s">
        <v>2053</v>
      </c>
      <c r="R868" t="s">
        <v>2054</v>
      </c>
      <c r="S868" s="10">
        <f t="shared" si="54"/>
        <v>40671</v>
      </c>
      <c r="T868" s="10">
        <f t="shared" si="55"/>
        <v>40672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8">
        <f t="shared" si="53"/>
        <v>4048.5</v>
      </c>
      <c r="Q869" t="s">
        <v>2032</v>
      </c>
      <c r="R869" t="s">
        <v>2033</v>
      </c>
      <c r="S869" s="10">
        <f t="shared" si="54"/>
        <v>43382</v>
      </c>
      <c r="T869" s="10">
        <f t="shared" si="55"/>
        <v>43388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8">
        <f t="shared" si="53"/>
        <v>6532.5</v>
      </c>
      <c r="Q870" t="s">
        <v>2038</v>
      </c>
      <c r="R870" t="s">
        <v>2039</v>
      </c>
      <c r="S870" s="10">
        <f t="shared" si="54"/>
        <v>41559</v>
      </c>
      <c r="T870" s="10">
        <f t="shared" si="55"/>
        <v>41570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8">
        <f t="shared" si="53"/>
        <v>19451</v>
      </c>
      <c r="Q871" t="s">
        <v>2040</v>
      </c>
      <c r="R871" t="s">
        <v>2043</v>
      </c>
      <c r="S871" s="10">
        <f t="shared" si="54"/>
        <v>40350</v>
      </c>
      <c r="T871" s="10">
        <f t="shared" si="55"/>
        <v>40364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8">
        <f t="shared" si="53"/>
        <v>3520.5</v>
      </c>
      <c r="Q872" t="s">
        <v>2038</v>
      </c>
      <c r="R872" t="s">
        <v>2039</v>
      </c>
      <c r="S872" s="10">
        <f t="shared" si="54"/>
        <v>42240</v>
      </c>
      <c r="T872" s="10">
        <f t="shared" si="55"/>
        <v>42265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8">
        <f t="shared" si="53"/>
        <v>98616</v>
      </c>
      <c r="Q873" t="s">
        <v>2038</v>
      </c>
      <c r="R873" t="s">
        <v>2039</v>
      </c>
      <c r="S873" s="10">
        <f t="shared" si="54"/>
        <v>43040</v>
      </c>
      <c r="T873" s="10">
        <f t="shared" si="55"/>
        <v>43058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8">
        <f t="shared" si="53"/>
        <v>4036.5</v>
      </c>
      <c r="Q874" t="s">
        <v>2040</v>
      </c>
      <c r="R874" t="s">
        <v>2062</v>
      </c>
      <c r="S874" s="10">
        <f t="shared" si="54"/>
        <v>43346</v>
      </c>
      <c r="T874" s="10">
        <f t="shared" si="55"/>
        <v>43351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8">
        <f t="shared" si="53"/>
        <v>40577.5</v>
      </c>
      <c r="Q875" t="s">
        <v>2053</v>
      </c>
      <c r="R875" t="s">
        <v>2054</v>
      </c>
      <c r="S875" s="10">
        <f t="shared" si="54"/>
        <v>41647</v>
      </c>
      <c r="T875" s="10">
        <f t="shared" si="55"/>
        <v>41652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8">
        <f t="shared" si="53"/>
        <v>71913</v>
      </c>
      <c r="Q876" t="s">
        <v>2053</v>
      </c>
      <c r="R876" t="s">
        <v>2054</v>
      </c>
      <c r="S876" s="10">
        <f t="shared" si="54"/>
        <v>40291</v>
      </c>
      <c r="T876" s="10">
        <f t="shared" si="55"/>
        <v>40329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8">
        <f t="shared" si="53"/>
        <v>2766</v>
      </c>
      <c r="Q877" t="s">
        <v>2034</v>
      </c>
      <c r="R877" t="s">
        <v>2035</v>
      </c>
      <c r="S877" s="10">
        <f t="shared" si="54"/>
        <v>40556</v>
      </c>
      <c r="T877" s="10">
        <f t="shared" si="55"/>
        <v>40557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8">
        <f t="shared" si="53"/>
        <v>1084</v>
      </c>
      <c r="Q878" t="s">
        <v>2053</v>
      </c>
      <c r="R878" t="s">
        <v>2054</v>
      </c>
      <c r="S878" s="10">
        <f t="shared" si="54"/>
        <v>43624</v>
      </c>
      <c r="T878" s="10">
        <f t="shared" si="55"/>
        <v>43648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8">
        <f t="shared" si="53"/>
        <v>63928.5</v>
      </c>
      <c r="Q879" t="s">
        <v>2032</v>
      </c>
      <c r="R879" t="s">
        <v>2033</v>
      </c>
      <c r="S879" s="10">
        <f t="shared" si="54"/>
        <v>42577</v>
      </c>
      <c r="T879" s="10">
        <f t="shared" si="55"/>
        <v>42578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8">
        <f t="shared" si="53"/>
        <v>512</v>
      </c>
      <c r="Q880" t="s">
        <v>2034</v>
      </c>
      <c r="R880" t="s">
        <v>2056</v>
      </c>
      <c r="S880" s="10">
        <f t="shared" si="54"/>
        <v>43845</v>
      </c>
      <c r="T880" s="10">
        <f t="shared" si="55"/>
        <v>43869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8">
        <f t="shared" si="53"/>
        <v>2745.5</v>
      </c>
      <c r="Q881" t="s">
        <v>2046</v>
      </c>
      <c r="R881" t="s">
        <v>2047</v>
      </c>
      <c r="S881" s="10">
        <f t="shared" si="54"/>
        <v>42788</v>
      </c>
      <c r="T881" s="10">
        <f t="shared" si="55"/>
        <v>42797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8">
        <f t="shared" si="53"/>
        <v>97757.5</v>
      </c>
      <c r="Q882" t="s">
        <v>2034</v>
      </c>
      <c r="R882" t="s">
        <v>2042</v>
      </c>
      <c r="S882" s="10">
        <f t="shared" si="54"/>
        <v>43667</v>
      </c>
      <c r="T882" s="10">
        <f t="shared" si="55"/>
        <v>43669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8">
        <f t="shared" si="53"/>
        <v>16058.5</v>
      </c>
      <c r="Q883" t="s">
        <v>2038</v>
      </c>
      <c r="R883" t="s">
        <v>2039</v>
      </c>
      <c r="S883" s="10">
        <f t="shared" si="54"/>
        <v>42194</v>
      </c>
      <c r="T883" s="10">
        <f t="shared" si="55"/>
        <v>42223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8">
        <f t="shared" si="53"/>
        <v>1520</v>
      </c>
      <c r="Q884" t="s">
        <v>2038</v>
      </c>
      <c r="R884" t="s">
        <v>2039</v>
      </c>
      <c r="S884" s="10">
        <f t="shared" si="54"/>
        <v>42025</v>
      </c>
      <c r="T884" s="10">
        <f t="shared" si="55"/>
        <v>42029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8">
        <f t="shared" si="53"/>
        <v>4141</v>
      </c>
      <c r="Q885" t="s">
        <v>2040</v>
      </c>
      <c r="R885" t="s">
        <v>2051</v>
      </c>
      <c r="S885" s="10">
        <f t="shared" si="54"/>
        <v>40323</v>
      </c>
      <c r="T885" s="10">
        <f t="shared" si="55"/>
        <v>40359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8">
        <f t="shared" si="53"/>
        <v>55630</v>
      </c>
      <c r="Q886" t="s">
        <v>2038</v>
      </c>
      <c r="R886" t="s">
        <v>2039</v>
      </c>
      <c r="S886" s="10">
        <f t="shared" si="54"/>
        <v>41763</v>
      </c>
      <c r="T886" s="10">
        <f t="shared" si="55"/>
        <v>41765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8">
        <f t="shared" si="53"/>
        <v>1090.5</v>
      </c>
      <c r="Q887" t="s">
        <v>2038</v>
      </c>
      <c r="R887" t="s">
        <v>2039</v>
      </c>
      <c r="S887" s="10">
        <f t="shared" si="54"/>
        <v>40335</v>
      </c>
      <c r="T887" s="10">
        <f t="shared" si="55"/>
        <v>40373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8">
        <f t="shared" si="53"/>
        <v>64785</v>
      </c>
      <c r="Q888" t="s">
        <v>2034</v>
      </c>
      <c r="R888" t="s">
        <v>2044</v>
      </c>
      <c r="S888" s="10">
        <f t="shared" si="54"/>
        <v>40416</v>
      </c>
      <c r="T888" s="10">
        <f t="shared" si="55"/>
        <v>40434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8">
        <f t="shared" si="53"/>
        <v>1160</v>
      </c>
      <c r="Q889" t="s">
        <v>2038</v>
      </c>
      <c r="R889" t="s">
        <v>2039</v>
      </c>
      <c r="S889" s="10">
        <f t="shared" si="54"/>
        <v>42202</v>
      </c>
      <c r="T889" s="10">
        <f t="shared" si="55"/>
        <v>42249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8">
        <f t="shared" si="53"/>
        <v>6232</v>
      </c>
      <c r="Q890" t="s">
        <v>2038</v>
      </c>
      <c r="R890" t="s">
        <v>2039</v>
      </c>
      <c r="S890" s="10">
        <f t="shared" si="54"/>
        <v>42836</v>
      </c>
      <c r="T890" s="10">
        <f t="shared" si="55"/>
        <v>42855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8">
        <f t="shared" si="53"/>
        <v>4815</v>
      </c>
      <c r="Q891" t="s">
        <v>2034</v>
      </c>
      <c r="R891" t="s">
        <v>2042</v>
      </c>
      <c r="S891" s="10">
        <f t="shared" si="54"/>
        <v>41710</v>
      </c>
      <c r="T891" s="10">
        <f t="shared" si="55"/>
        <v>41717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8">
        <f t="shared" si="53"/>
        <v>78659.5</v>
      </c>
      <c r="Q892" t="s">
        <v>2034</v>
      </c>
      <c r="R892" t="s">
        <v>2044</v>
      </c>
      <c r="S892" s="10">
        <f t="shared" si="54"/>
        <v>43640</v>
      </c>
      <c r="T892" s="10">
        <f t="shared" si="55"/>
        <v>43641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8">
        <f t="shared" si="53"/>
        <v>3961.5</v>
      </c>
      <c r="Q893" t="s">
        <v>2040</v>
      </c>
      <c r="R893" t="s">
        <v>2041</v>
      </c>
      <c r="S893" s="10">
        <f t="shared" si="54"/>
        <v>40880</v>
      </c>
      <c r="T893" s="10">
        <f t="shared" si="55"/>
        <v>40924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8">
        <f t="shared" si="53"/>
        <v>7008.5</v>
      </c>
      <c r="Q894" t="s">
        <v>2046</v>
      </c>
      <c r="R894" t="s">
        <v>2058</v>
      </c>
      <c r="S894" s="10">
        <f t="shared" si="54"/>
        <v>40319</v>
      </c>
      <c r="T894" s="10">
        <f t="shared" si="55"/>
        <v>40360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8">
        <f t="shared" si="53"/>
        <v>5484.5</v>
      </c>
      <c r="Q895" t="s">
        <v>2040</v>
      </c>
      <c r="R895" t="s">
        <v>2041</v>
      </c>
      <c r="S895" s="10">
        <f t="shared" si="54"/>
        <v>42170</v>
      </c>
      <c r="T895" s="10">
        <f t="shared" si="55"/>
        <v>42174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8">
        <f t="shared" si="53"/>
        <v>1632</v>
      </c>
      <c r="Q896" t="s">
        <v>2040</v>
      </c>
      <c r="R896" t="s">
        <v>2059</v>
      </c>
      <c r="S896" s="10">
        <f t="shared" si="54"/>
        <v>41466</v>
      </c>
      <c r="T896" s="10">
        <f t="shared" si="55"/>
        <v>41496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8">
        <f t="shared" si="53"/>
        <v>5607.5</v>
      </c>
      <c r="Q897" t="s">
        <v>2038</v>
      </c>
      <c r="R897" t="s">
        <v>2039</v>
      </c>
      <c r="S897" s="10">
        <f t="shared" si="54"/>
        <v>43134</v>
      </c>
      <c r="T897" s="10">
        <f t="shared" si="55"/>
        <v>43143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8">
        <f t="shared" si="53"/>
        <v>77399</v>
      </c>
      <c r="Q898" t="s">
        <v>2032</v>
      </c>
      <c r="R898" t="s">
        <v>2033</v>
      </c>
      <c r="S898" s="10">
        <f t="shared" si="54"/>
        <v>40738</v>
      </c>
      <c r="T898" s="10">
        <f t="shared" si="55"/>
        <v>40741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IF(D899=0, "", E899/D899)</f>
        <v>0.27693181818181817</v>
      </c>
      <c r="P899" s="8">
        <f t="shared" ref="P899:P962" si="57">AVERAGE(G899,E899)</f>
        <v>1232</v>
      </c>
      <c r="Q899" t="s">
        <v>2038</v>
      </c>
      <c r="R899" t="s">
        <v>2039</v>
      </c>
      <c r="S899" s="10">
        <f t="shared" ref="S899:S962" si="58">DATE(1970,1,1 + J899/86400)</f>
        <v>43583</v>
      </c>
      <c r="T899" s="10">
        <f t="shared" ref="T899:T962" si="59">DATE(1970,1,1 + K899/86400)</f>
        <v>43585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8">
        <f t="shared" si="57"/>
        <v>47606</v>
      </c>
      <c r="Q900" t="s">
        <v>2040</v>
      </c>
      <c r="R900" t="s">
        <v>2041</v>
      </c>
      <c r="S900" s="10">
        <f t="shared" si="58"/>
        <v>43815</v>
      </c>
      <c r="T900" s="10">
        <f t="shared" si="59"/>
        <v>43821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8">
        <f t="shared" si="57"/>
        <v>6371.5</v>
      </c>
      <c r="Q901" t="s">
        <v>2034</v>
      </c>
      <c r="R901" t="s">
        <v>2057</v>
      </c>
      <c r="S901" s="10">
        <f t="shared" si="58"/>
        <v>41554</v>
      </c>
      <c r="T901" s="10">
        <f t="shared" si="59"/>
        <v>41572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8">
        <f t="shared" si="57"/>
        <v>1.5</v>
      </c>
      <c r="Q902" t="s">
        <v>2036</v>
      </c>
      <c r="R902" t="s">
        <v>2037</v>
      </c>
      <c r="S902" s="10">
        <f t="shared" si="58"/>
        <v>41901</v>
      </c>
      <c r="T902" s="10">
        <f t="shared" si="59"/>
        <v>41902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8">
        <f t="shared" si="57"/>
        <v>4452.5</v>
      </c>
      <c r="Q903" t="s">
        <v>2034</v>
      </c>
      <c r="R903" t="s">
        <v>2035</v>
      </c>
      <c r="S903" s="10">
        <f t="shared" si="58"/>
        <v>43298</v>
      </c>
      <c r="T903" s="10">
        <f t="shared" si="59"/>
        <v>43331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8">
        <f t="shared" si="57"/>
        <v>1822</v>
      </c>
      <c r="Q904" t="s">
        <v>2036</v>
      </c>
      <c r="R904" t="s">
        <v>2037</v>
      </c>
      <c r="S904" s="10">
        <f t="shared" si="58"/>
        <v>42399</v>
      </c>
      <c r="T904" s="10">
        <f t="shared" si="59"/>
        <v>42441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8">
        <f t="shared" si="57"/>
        <v>361.5</v>
      </c>
      <c r="Q905" t="s">
        <v>2046</v>
      </c>
      <c r="R905" t="s">
        <v>2047</v>
      </c>
      <c r="S905" s="10">
        <f t="shared" si="58"/>
        <v>41034</v>
      </c>
      <c r="T905" s="10">
        <f t="shared" si="59"/>
        <v>41049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8">
        <f t="shared" si="57"/>
        <v>405.5</v>
      </c>
      <c r="Q906" t="s">
        <v>2046</v>
      </c>
      <c r="R906" t="s">
        <v>2055</v>
      </c>
      <c r="S906" s="10">
        <f t="shared" si="58"/>
        <v>41186</v>
      </c>
      <c r="T906" s="10">
        <f t="shared" si="59"/>
        <v>41190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8">
        <f t="shared" si="57"/>
        <v>6595.5</v>
      </c>
      <c r="Q907" t="s">
        <v>2038</v>
      </c>
      <c r="R907" t="s">
        <v>2039</v>
      </c>
      <c r="S907" s="10">
        <f t="shared" si="58"/>
        <v>41536</v>
      </c>
      <c r="T907" s="10">
        <f t="shared" si="59"/>
        <v>41539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8">
        <f t="shared" si="57"/>
        <v>4577.5</v>
      </c>
      <c r="Q908" t="s">
        <v>2040</v>
      </c>
      <c r="R908" t="s">
        <v>2041</v>
      </c>
      <c r="S908" s="10">
        <f t="shared" si="58"/>
        <v>42868</v>
      </c>
      <c r="T908" s="10">
        <f t="shared" si="59"/>
        <v>42904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8">
        <f t="shared" si="57"/>
        <v>942</v>
      </c>
      <c r="Q909" t="s">
        <v>2038</v>
      </c>
      <c r="R909" t="s">
        <v>2039</v>
      </c>
      <c r="S909" s="10">
        <f t="shared" si="58"/>
        <v>40660</v>
      </c>
      <c r="T909" s="10">
        <f t="shared" si="59"/>
        <v>40667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8">
        <f t="shared" si="57"/>
        <v>62942</v>
      </c>
      <c r="Q910" t="s">
        <v>2049</v>
      </c>
      <c r="R910" t="s">
        <v>2050</v>
      </c>
      <c r="S910" s="10">
        <f t="shared" si="58"/>
        <v>41031</v>
      </c>
      <c r="T910" s="10">
        <f t="shared" si="59"/>
        <v>41042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8">
        <f t="shared" si="57"/>
        <v>4350.5</v>
      </c>
      <c r="Q911" t="s">
        <v>2038</v>
      </c>
      <c r="R911" t="s">
        <v>2039</v>
      </c>
      <c r="S911" s="10">
        <f t="shared" si="58"/>
        <v>43255</v>
      </c>
      <c r="T911" s="10">
        <f t="shared" si="59"/>
        <v>43282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8">
        <f t="shared" si="57"/>
        <v>15255.5</v>
      </c>
      <c r="Q912" t="s">
        <v>2038</v>
      </c>
      <c r="R912" t="s">
        <v>2039</v>
      </c>
      <c r="S912" s="10">
        <f t="shared" si="58"/>
        <v>42026</v>
      </c>
      <c r="T912" s="10">
        <f t="shared" si="59"/>
        <v>42027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8">
        <f t="shared" si="57"/>
        <v>6000.5</v>
      </c>
      <c r="Q913" t="s">
        <v>2036</v>
      </c>
      <c r="R913" t="s">
        <v>2037</v>
      </c>
      <c r="S913" s="10">
        <f t="shared" si="58"/>
        <v>43717</v>
      </c>
      <c r="T913" s="10">
        <f t="shared" si="59"/>
        <v>43719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8">
        <f t="shared" si="57"/>
        <v>7244.5</v>
      </c>
      <c r="Q914" t="s">
        <v>2040</v>
      </c>
      <c r="R914" t="s">
        <v>2043</v>
      </c>
      <c r="S914" s="10">
        <f t="shared" si="58"/>
        <v>41157</v>
      </c>
      <c r="T914" s="10">
        <f t="shared" si="59"/>
        <v>41170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8">
        <f t="shared" si="57"/>
        <v>18029.5</v>
      </c>
      <c r="Q915" t="s">
        <v>2040</v>
      </c>
      <c r="R915" t="s">
        <v>2043</v>
      </c>
      <c r="S915" s="10">
        <f t="shared" si="58"/>
        <v>43597</v>
      </c>
      <c r="T915" s="10">
        <f t="shared" si="59"/>
        <v>43610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8">
        <f t="shared" si="57"/>
        <v>1908.5</v>
      </c>
      <c r="Q916" t="s">
        <v>2038</v>
      </c>
      <c r="R916" t="s">
        <v>2039</v>
      </c>
      <c r="S916" s="10">
        <f t="shared" si="58"/>
        <v>41490</v>
      </c>
      <c r="T916" s="10">
        <f t="shared" si="59"/>
        <v>41502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8">
        <f t="shared" si="57"/>
        <v>98901</v>
      </c>
      <c r="Q917" t="s">
        <v>2040</v>
      </c>
      <c r="R917" t="s">
        <v>2059</v>
      </c>
      <c r="S917" s="10">
        <f t="shared" si="58"/>
        <v>42976</v>
      </c>
      <c r="T917" s="10">
        <f t="shared" si="59"/>
        <v>42985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8">
        <f t="shared" si="57"/>
        <v>697.5</v>
      </c>
      <c r="Q918" t="s">
        <v>2053</v>
      </c>
      <c r="R918" t="s">
        <v>2054</v>
      </c>
      <c r="S918" s="10">
        <f t="shared" si="58"/>
        <v>41991</v>
      </c>
      <c r="T918" s="10">
        <f t="shared" si="59"/>
        <v>42000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8">
        <f t="shared" si="57"/>
        <v>1062</v>
      </c>
      <c r="Q919" t="s">
        <v>2040</v>
      </c>
      <c r="R919" t="s">
        <v>2051</v>
      </c>
      <c r="S919" s="10">
        <f t="shared" si="58"/>
        <v>40722</v>
      </c>
      <c r="T919" s="10">
        <f t="shared" si="59"/>
        <v>40746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8">
        <f t="shared" si="57"/>
        <v>4588.5</v>
      </c>
      <c r="Q920" t="s">
        <v>2046</v>
      </c>
      <c r="R920" t="s">
        <v>2055</v>
      </c>
      <c r="S920" s="10">
        <f t="shared" si="58"/>
        <v>41117</v>
      </c>
      <c r="T920" s="10">
        <f t="shared" si="59"/>
        <v>41128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8">
        <f t="shared" si="57"/>
        <v>10570</v>
      </c>
      <c r="Q921" t="s">
        <v>2038</v>
      </c>
      <c r="R921" t="s">
        <v>2039</v>
      </c>
      <c r="S921" s="10">
        <f t="shared" si="58"/>
        <v>43022</v>
      </c>
      <c r="T921" s="10">
        <f t="shared" si="59"/>
        <v>43054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8">
        <f t="shared" si="57"/>
        <v>4965.5</v>
      </c>
      <c r="Q922" t="s">
        <v>2040</v>
      </c>
      <c r="R922" t="s">
        <v>2048</v>
      </c>
      <c r="S922" s="10">
        <f t="shared" si="58"/>
        <v>43503</v>
      </c>
      <c r="T922" s="10">
        <f t="shared" si="59"/>
        <v>43523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8">
        <f t="shared" si="57"/>
        <v>624</v>
      </c>
      <c r="Q923" t="s">
        <v>2036</v>
      </c>
      <c r="R923" t="s">
        <v>2037</v>
      </c>
      <c r="S923" s="10">
        <f t="shared" si="58"/>
        <v>40951</v>
      </c>
      <c r="T923" s="10">
        <f t="shared" si="59"/>
        <v>40965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8">
        <f t="shared" si="57"/>
        <v>46350.5</v>
      </c>
      <c r="Q924" t="s">
        <v>2034</v>
      </c>
      <c r="R924" t="s">
        <v>2061</v>
      </c>
      <c r="S924" s="10">
        <f t="shared" si="58"/>
        <v>43443</v>
      </c>
      <c r="T924" s="10">
        <f t="shared" si="59"/>
        <v>43452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8">
        <f t="shared" si="57"/>
        <v>2042</v>
      </c>
      <c r="Q925" t="s">
        <v>2038</v>
      </c>
      <c r="R925" t="s">
        <v>2039</v>
      </c>
      <c r="S925" s="10">
        <f t="shared" si="58"/>
        <v>40373</v>
      </c>
      <c r="T925" s="10">
        <f t="shared" si="59"/>
        <v>40374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8">
        <f t="shared" si="57"/>
        <v>97290.5</v>
      </c>
      <c r="Q926" t="s">
        <v>2038</v>
      </c>
      <c r="R926" t="s">
        <v>2039</v>
      </c>
      <c r="S926" s="10">
        <f t="shared" si="58"/>
        <v>43769</v>
      </c>
      <c r="T926" s="10">
        <f t="shared" si="59"/>
        <v>43780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8">
        <f t="shared" si="57"/>
        <v>3393.5</v>
      </c>
      <c r="Q927" t="s">
        <v>2038</v>
      </c>
      <c r="R927" t="s">
        <v>2039</v>
      </c>
      <c r="S927" s="10">
        <f t="shared" si="58"/>
        <v>43000</v>
      </c>
      <c r="T927" s="10">
        <f t="shared" si="59"/>
        <v>43012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8">
        <f t="shared" si="57"/>
        <v>796</v>
      </c>
      <c r="Q928" t="s">
        <v>2032</v>
      </c>
      <c r="R928" t="s">
        <v>2033</v>
      </c>
      <c r="S928" s="10">
        <f t="shared" si="58"/>
        <v>42502</v>
      </c>
      <c r="T928" s="10">
        <f t="shared" si="59"/>
        <v>42506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8">
        <f t="shared" si="57"/>
        <v>1669</v>
      </c>
      <c r="Q929" t="s">
        <v>2038</v>
      </c>
      <c r="R929" t="s">
        <v>2039</v>
      </c>
      <c r="S929" s="10">
        <f t="shared" si="58"/>
        <v>41102</v>
      </c>
      <c r="T929" s="10">
        <f t="shared" si="59"/>
        <v>41131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8">
        <f t="shared" si="57"/>
        <v>100081.5</v>
      </c>
      <c r="Q930" t="s">
        <v>2036</v>
      </c>
      <c r="R930" t="s">
        <v>2037</v>
      </c>
      <c r="S930" s="10">
        <f t="shared" si="58"/>
        <v>41637</v>
      </c>
      <c r="T930" s="10">
        <f t="shared" si="59"/>
        <v>41646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8">
        <f t="shared" si="57"/>
        <v>6068</v>
      </c>
      <c r="Q931" t="s">
        <v>2038</v>
      </c>
      <c r="R931" t="s">
        <v>2039</v>
      </c>
      <c r="S931" s="10">
        <f t="shared" si="58"/>
        <v>42858</v>
      </c>
      <c r="T931" s="10">
        <f t="shared" si="59"/>
        <v>42872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8">
        <f t="shared" si="57"/>
        <v>2007.5</v>
      </c>
      <c r="Q932" t="s">
        <v>2038</v>
      </c>
      <c r="R932" t="s">
        <v>2039</v>
      </c>
      <c r="S932" s="10">
        <f t="shared" si="58"/>
        <v>42060</v>
      </c>
      <c r="T932" s="10">
        <f t="shared" si="59"/>
        <v>42067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8">
        <f t="shared" si="57"/>
        <v>2920.5</v>
      </c>
      <c r="Q933" t="s">
        <v>2038</v>
      </c>
      <c r="R933" t="s">
        <v>2039</v>
      </c>
      <c r="S933" s="10">
        <f t="shared" si="58"/>
        <v>41818</v>
      </c>
      <c r="T933" s="10">
        <f t="shared" si="59"/>
        <v>41820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8">
        <f t="shared" si="57"/>
        <v>2513.5</v>
      </c>
      <c r="Q934" t="s">
        <v>2034</v>
      </c>
      <c r="R934" t="s">
        <v>2035</v>
      </c>
      <c r="S934" s="10">
        <f t="shared" si="58"/>
        <v>41709</v>
      </c>
      <c r="T934" s="10">
        <f t="shared" si="59"/>
        <v>41712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8">
        <f t="shared" si="57"/>
        <v>88458.5</v>
      </c>
      <c r="Q935" t="s">
        <v>2038</v>
      </c>
      <c r="R935" t="s">
        <v>2039</v>
      </c>
      <c r="S935" s="10">
        <f t="shared" si="58"/>
        <v>41372</v>
      </c>
      <c r="T935" s="10">
        <f t="shared" si="59"/>
        <v>41385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8">
        <f t="shared" si="57"/>
        <v>5692.5</v>
      </c>
      <c r="Q936" t="s">
        <v>2038</v>
      </c>
      <c r="R936" t="s">
        <v>2039</v>
      </c>
      <c r="S936" s="10">
        <f t="shared" si="58"/>
        <v>42422</v>
      </c>
      <c r="T936" s="10">
        <f t="shared" si="59"/>
        <v>42428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8">
        <f t="shared" si="57"/>
        <v>5072</v>
      </c>
      <c r="Q937" t="s">
        <v>2038</v>
      </c>
      <c r="R937" t="s">
        <v>2039</v>
      </c>
      <c r="S937" s="10">
        <f t="shared" si="58"/>
        <v>42209</v>
      </c>
      <c r="T937" s="10">
        <f t="shared" si="59"/>
        <v>42216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8">
        <f t="shared" si="57"/>
        <v>855.5</v>
      </c>
      <c r="Q938" t="s">
        <v>2038</v>
      </c>
      <c r="R938" t="s">
        <v>2039</v>
      </c>
      <c r="S938" s="10">
        <f t="shared" si="58"/>
        <v>43668</v>
      </c>
      <c r="T938" s="10">
        <f t="shared" si="59"/>
        <v>43671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8">
        <f t="shared" si="57"/>
        <v>42933.5</v>
      </c>
      <c r="Q939" t="s">
        <v>2040</v>
      </c>
      <c r="R939" t="s">
        <v>2041</v>
      </c>
      <c r="S939" s="10">
        <f t="shared" si="58"/>
        <v>42334</v>
      </c>
      <c r="T939" s="10">
        <f t="shared" si="59"/>
        <v>42343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8">
        <f t="shared" si="57"/>
        <v>5094.5</v>
      </c>
      <c r="Q940" t="s">
        <v>2046</v>
      </c>
      <c r="R940" t="s">
        <v>2052</v>
      </c>
      <c r="S940" s="10">
        <f t="shared" si="58"/>
        <v>43263</v>
      </c>
      <c r="T940" s="10">
        <f t="shared" si="59"/>
        <v>43299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8">
        <f t="shared" si="57"/>
        <v>1953</v>
      </c>
      <c r="Q941" t="s">
        <v>2049</v>
      </c>
      <c r="R941" t="s">
        <v>2050</v>
      </c>
      <c r="S941" s="10">
        <f t="shared" si="58"/>
        <v>40670</v>
      </c>
      <c r="T941" s="10">
        <f t="shared" si="59"/>
        <v>40687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8">
        <f t="shared" si="57"/>
        <v>3113.5</v>
      </c>
      <c r="Q942" t="s">
        <v>2036</v>
      </c>
      <c r="R942" t="s">
        <v>2037</v>
      </c>
      <c r="S942" s="10">
        <f t="shared" si="58"/>
        <v>41244</v>
      </c>
      <c r="T942" s="10">
        <f t="shared" si="59"/>
        <v>41266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8">
        <f t="shared" si="57"/>
        <v>2846.5</v>
      </c>
      <c r="Q943" t="s">
        <v>2038</v>
      </c>
      <c r="R943" t="s">
        <v>2039</v>
      </c>
      <c r="S943" s="10">
        <f t="shared" si="58"/>
        <v>40552</v>
      </c>
      <c r="T943" s="10">
        <f t="shared" si="59"/>
        <v>40587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8">
        <f t="shared" si="57"/>
        <v>3136</v>
      </c>
      <c r="Q944" t="s">
        <v>2038</v>
      </c>
      <c r="R944" t="s">
        <v>2039</v>
      </c>
      <c r="S944" s="10">
        <f t="shared" si="58"/>
        <v>40568</v>
      </c>
      <c r="T944" s="10">
        <f t="shared" si="59"/>
        <v>40571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8">
        <f t="shared" si="57"/>
        <v>6041.5</v>
      </c>
      <c r="Q945" t="s">
        <v>2032</v>
      </c>
      <c r="R945" t="s">
        <v>2033</v>
      </c>
      <c r="S945" s="10">
        <f t="shared" si="58"/>
        <v>41906</v>
      </c>
      <c r="T945" s="10">
        <f t="shared" si="59"/>
        <v>41941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8">
        <f t="shared" si="57"/>
        <v>4202.5</v>
      </c>
      <c r="Q946" t="s">
        <v>2053</v>
      </c>
      <c r="R946" t="s">
        <v>2054</v>
      </c>
      <c r="S946" s="10">
        <f t="shared" si="58"/>
        <v>42776</v>
      </c>
      <c r="T946" s="10">
        <f t="shared" si="59"/>
        <v>42795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8">
        <f t="shared" si="57"/>
        <v>28748</v>
      </c>
      <c r="Q947" t="s">
        <v>2053</v>
      </c>
      <c r="R947" t="s">
        <v>2054</v>
      </c>
      <c r="S947" s="10">
        <f t="shared" si="58"/>
        <v>41004</v>
      </c>
      <c r="T947" s="10">
        <f t="shared" si="59"/>
        <v>41019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8">
        <f t="shared" si="57"/>
        <v>7709.5</v>
      </c>
      <c r="Q948" t="s">
        <v>2038</v>
      </c>
      <c r="R948" t="s">
        <v>2039</v>
      </c>
      <c r="S948" s="10">
        <f t="shared" si="58"/>
        <v>40710</v>
      </c>
      <c r="T948" s="10">
        <f t="shared" si="59"/>
        <v>40712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8">
        <f t="shared" si="57"/>
        <v>487</v>
      </c>
      <c r="Q949" t="s">
        <v>2038</v>
      </c>
      <c r="R949" t="s">
        <v>2039</v>
      </c>
      <c r="S949" s="10">
        <f t="shared" si="58"/>
        <v>41908</v>
      </c>
      <c r="T949" s="10">
        <f t="shared" si="59"/>
        <v>41915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8">
        <f t="shared" si="57"/>
        <v>3039</v>
      </c>
      <c r="Q950" t="s">
        <v>2040</v>
      </c>
      <c r="R950" t="s">
        <v>2041</v>
      </c>
      <c r="S950" s="10">
        <f t="shared" si="58"/>
        <v>41985</v>
      </c>
      <c r="T950" s="10">
        <f t="shared" si="59"/>
        <v>41995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8">
        <f t="shared" si="57"/>
        <v>4861.5</v>
      </c>
      <c r="Q951" t="s">
        <v>2036</v>
      </c>
      <c r="R951" t="s">
        <v>2037</v>
      </c>
      <c r="S951" s="10">
        <f t="shared" si="58"/>
        <v>42112</v>
      </c>
      <c r="T951" s="10">
        <f t="shared" si="59"/>
        <v>42131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8">
        <f t="shared" si="57"/>
        <v>3</v>
      </c>
      <c r="Q952" t="s">
        <v>2038</v>
      </c>
      <c r="R952" t="s">
        <v>2039</v>
      </c>
      <c r="S952" s="10">
        <f t="shared" si="58"/>
        <v>43571</v>
      </c>
      <c r="T952" s="10">
        <f t="shared" si="59"/>
        <v>43576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8">
        <f t="shared" si="57"/>
        <v>80307.5</v>
      </c>
      <c r="Q953" t="s">
        <v>2034</v>
      </c>
      <c r="R953" t="s">
        <v>2035</v>
      </c>
      <c r="S953" s="10">
        <f t="shared" si="58"/>
        <v>42730</v>
      </c>
      <c r="T953" s="10">
        <f t="shared" si="59"/>
        <v>42731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8">
        <f t="shared" si="57"/>
        <v>52126.5</v>
      </c>
      <c r="Q954" t="s">
        <v>2040</v>
      </c>
      <c r="R954" t="s">
        <v>2041</v>
      </c>
      <c r="S954" s="10">
        <f t="shared" si="58"/>
        <v>42591</v>
      </c>
      <c r="T954" s="10">
        <f t="shared" si="59"/>
        <v>42605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8">
        <f t="shared" si="57"/>
        <v>1000.5</v>
      </c>
      <c r="Q955" t="s">
        <v>2040</v>
      </c>
      <c r="R955" t="s">
        <v>2062</v>
      </c>
      <c r="S955" s="10">
        <f t="shared" si="58"/>
        <v>42358</v>
      </c>
      <c r="T955" s="10">
        <f t="shared" si="59"/>
        <v>42394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8">
        <f t="shared" si="57"/>
        <v>78966</v>
      </c>
      <c r="Q956" t="s">
        <v>2036</v>
      </c>
      <c r="R956" t="s">
        <v>2037</v>
      </c>
      <c r="S956" s="10">
        <f t="shared" si="58"/>
        <v>41174</v>
      </c>
      <c r="T956" s="10">
        <f t="shared" si="59"/>
        <v>41198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8">
        <f t="shared" si="57"/>
        <v>3921.5</v>
      </c>
      <c r="Q957" t="s">
        <v>2038</v>
      </c>
      <c r="R957" t="s">
        <v>2039</v>
      </c>
      <c r="S957" s="10">
        <f t="shared" si="58"/>
        <v>41238</v>
      </c>
      <c r="T957" s="10">
        <f t="shared" si="59"/>
        <v>41240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8">
        <f t="shared" si="57"/>
        <v>18264</v>
      </c>
      <c r="Q958" t="s">
        <v>2040</v>
      </c>
      <c r="R958" t="s">
        <v>2062</v>
      </c>
      <c r="S958" s="10">
        <f t="shared" si="58"/>
        <v>42360</v>
      </c>
      <c r="T958" s="10">
        <f t="shared" si="59"/>
        <v>42364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8">
        <f t="shared" si="57"/>
        <v>6282.5</v>
      </c>
      <c r="Q959" t="s">
        <v>2038</v>
      </c>
      <c r="R959" t="s">
        <v>2039</v>
      </c>
      <c r="S959" s="10">
        <f t="shared" si="58"/>
        <v>40955</v>
      </c>
      <c r="T959" s="10">
        <f t="shared" si="59"/>
        <v>40958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8">
        <f t="shared" si="57"/>
        <v>4096.5</v>
      </c>
      <c r="Q960" t="s">
        <v>2040</v>
      </c>
      <c r="R960" t="s">
        <v>2048</v>
      </c>
      <c r="S960" s="10">
        <f t="shared" si="58"/>
        <v>40350</v>
      </c>
      <c r="T960" s="10">
        <f t="shared" si="59"/>
        <v>40372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8">
        <f t="shared" si="57"/>
        <v>3380.5</v>
      </c>
      <c r="Q961" t="s">
        <v>2046</v>
      </c>
      <c r="R961" t="s">
        <v>2058</v>
      </c>
      <c r="S961" s="10">
        <f t="shared" si="58"/>
        <v>40357</v>
      </c>
      <c r="T961" s="10">
        <f t="shared" si="59"/>
        <v>40385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8">
        <f t="shared" si="57"/>
        <v>2366.5</v>
      </c>
      <c r="Q962" t="s">
        <v>2036</v>
      </c>
      <c r="R962" t="s">
        <v>2037</v>
      </c>
      <c r="S962" s="10">
        <f t="shared" si="58"/>
        <v>42408</v>
      </c>
      <c r="T962" s="10">
        <f t="shared" si="59"/>
        <v>42445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IF(D963=0, "", E963/D963)</f>
        <v>1.1929824561403508</v>
      </c>
      <c r="P963" s="8">
        <f t="shared" ref="P963:P1001" si="61">AVERAGE(G963,E963)</f>
        <v>3477.5</v>
      </c>
      <c r="Q963" t="s">
        <v>2046</v>
      </c>
      <c r="R963" t="s">
        <v>2058</v>
      </c>
      <c r="S963" s="10">
        <f t="shared" ref="S963:S1001" si="62">DATE(1970,1,1 + J963/86400)</f>
        <v>40591</v>
      </c>
      <c r="T963" s="10">
        <f t="shared" ref="T963:T1001" si="63">DATE(1970,1,1 + K963/86400)</f>
        <v>40595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8">
        <f t="shared" si="61"/>
        <v>5461.5</v>
      </c>
      <c r="Q964" t="s">
        <v>2032</v>
      </c>
      <c r="R964" t="s">
        <v>2033</v>
      </c>
      <c r="S964" s="10">
        <f t="shared" si="62"/>
        <v>41592</v>
      </c>
      <c r="T964" s="10">
        <f t="shared" si="63"/>
        <v>41613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8">
        <f t="shared" si="61"/>
        <v>2555.5</v>
      </c>
      <c r="Q965" t="s">
        <v>2053</v>
      </c>
      <c r="R965" t="s">
        <v>2054</v>
      </c>
      <c r="S965" s="10">
        <f t="shared" si="62"/>
        <v>40607</v>
      </c>
      <c r="T965" s="10">
        <f t="shared" si="63"/>
        <v>40613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8">
        <f t="shared" si="61"/>
        <v>6659.5</v>
      </c>
      <c r="Q966" t="s">
        <v>2038</v>
      </c>
      <c r="R966" t="s">
        <v>2039</v>
      </c>
      <c r="S966" s="10">
        <f t="shared" si="62"/>
        <v>42135</v>
      </c>
      <c r="T966" s="10">
        <f t="shared" si="63"/>
        <v>42140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8">
        <f t="shared" si="61"/>
        <v>4354</v>
      </c>
      <c r="Q967" t="s">
        <v>2034</v>
      </c>
      <c r="R967" t="s">
        <v>2035</v>
      </c>
      <c r="S967" s="10">
        <f t="shared" si="62"/>
        <v>40203</v>
      </c>
      <c r="T967" s="10">
        <f t="shared" si="63"/>
        <v>40243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8">
        <f t="shared" si="61"/>
        <v>6856.5</v>
      </c>
      <c r="Q968" t="s">
        <v>2038</v>
      </c>
      <c r="R968" t="s">
        <v>2039</v>
      </c>
      <c r="S968" s="10">
        <f t="shared" si="62"/>
        <v>42901</v>
      </c>
      <c r="T968" s="10">
        <f t="shared" si="63"/>
        <v>42903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8">
        <f t="shared" si="61"/>
        <v>61355.5</v>
      </c>
      <c r="Q969" t="s">
        <v>2034</v>
      </c>
      <c r="R969" t="s">
        <v>2061</v>
      </c>
      <c r="S969" s="10">
        <f t="shared" si="62"/>
        <v>41005</v>
      </c>
      <c r="T969" s="10">
        <f t="shared" si="63"/>
        <v>41042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8">
        <f t="shared" si="61"/>
        <v>4115.5</v>
      </c>
      <c r="Q970" t="s">
        <v>2032</v>
      </c>
      <c r="R970" t="s">
        <v>2033</v>
      </c>
      <c r="S970" s="10">
        <f t="shared" si="62"/>
        <v>40544</v>
      </c>
      <c r="T970" s="10">
        <f t="shared" si="63"/>
        <v>40559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8">
        <f t="shared" si="61"/>
        <v>4321.5</v>
      </c>
      <c r="Q971" t="s">
        <v>2038</v>
      </c>
      <c r="R971" t="s">
        <v>2039</v>
      </c>
      <c r="S971" s="10">
        <f t="shared" si="62"/>
        <v>43821</v>
      </c>
      <c r="T971" s="10">
        <f t="shared" si="63"/>
        <v>43828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8">
        <f t="shared" si="61"/>
        <v>29126.5</v>
      </c>
      <c r="Q972" t="s">
        <v>2038</v>
      </c>
      <c r="R972" t="s">
        <v>2039</v>
      </c>
      <c r="S972" s="10">
        <f t="shared" si="62"/>
        <v>40672</v>
      </c>
      <c r="T972" s="10">
        <f t="shared" si="63"/>
        <v>40673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8">
        <f t="shared" si="61"/>
        <v>719</v>
      </c>
      <c r="Q973" t="s">
        <v>2040</v>
      </c>
      <c r="R973" t="s">
        <v>2059</v>
      </c>
      <c r="S973" s="10">
        <f t="shared" si="62"/>
        <v>41555</v>
      </c>
      <c r="T973" s="10">
        <f t="shared" si="63"/>
        <v>41561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8">
        <f t="shared" si="61"/>
        <v>49602.5</v>
      </c>
      <c r="Q974" t="s">
        <v>2036</v>
      </c>
      <c r="R974" t="s">
        <v>2037</v>
      </c>
      <c r="S974" s="10">
        <f t="shared" si="62"/>
        <v>41792</v>
      </c>
      <c r="T974" s="10">
        <f t="shared" si="63"/>
        <v>41801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8">
        <f t="shared" si="61"/>
        <v>13214</v>
      </c>
      <c r="Q975" t="s">
        <v>2038</v>
      </c>
      <c r="R975" t="s">
        <v>2039</v>
      </c>
      <c r="S975" s="10">
        <f t="shared" si="62"/>
        <v>40522</v>
      </c>
      <c r="T975" s="10">
        <f t="shared" si="63"/>
        <v>40524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8">
        <f t="shared" si="61"/>
        <v>1511.5</v>
      </c>
      <c r="Q976" t="s">
        <v>2034</v>
      </c>
      <c r="R976" t="s">
        <v>2044</v>
      </c>
      <c r="S976" s="10">
        <f t="shared" si="62"/>
        <v>41412</v>
      </c>
      <c r="T976" s="10">
        <f t="shared" si="63"/>
        <v>41413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8">
        <f t="shared" si="61"/>
        <v>4250.5</v>
      </c>
      <c r="Q977" t="s">
        <v>2038</v>
      </c>
      <c r="R977" t="s">
        <v>2039</v>
      </c>
      <c r="S977" s="10">
        <f t="shared" si="62"/>
        <v>42337</v>
      </c>
      <c r="T977" s="10">
        <f t="shared" si="63"/>
        <v>42376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8">
        <f t="shared" si="61"/>
        <v>6513</v>
      </c>
      <c r="Q978" t="s">
        <v>2038</v>
      </c>
      <c r="R978" t="s">
        <v>2039</v>
      </c>
      <c r="S978" s="10">
        <f t="shared" si="62"/>
        <v>40571</v>
      </c>
      <c r="T978" s="10">
        <f t="shared" si="63"/>
        <v>40577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8">
        <f t="shared" si="61"/>
        <v>2622</v>
      </c>
      <c r="Q979" t="s">
        <v>2032</v>
      </c>
      <c r="R979" t="s">
        <v>2033</v>
      </c>
      <c r="S979" s="10">
        <f t="shared" si="62"/>
        <v>43138</v>
      </c>
      <c r="T979" s="10">
        <f t="shared" si="63"/>
        <v>43170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8">
        <f t="shared" si="61"/>
        <v>4366.5</v>
      </c>
      <c r="Q980" t="s">
        <v>2049</v>
      </c>
      <c r="R980" t="s">
        <v>2050</v>
      </c>
      <c r="S980" s="10">
        <f t="shared" si="62"/>
        <v>42686</v>
      </c>
      <c r="T980" s="10">
        <f t="shared" si="63"/>
        <v>42708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8">
        <f t="shared" si="61"/>
        <v>43629.5</v>
      </c>
      <c r="Q981" t="s">
        <v>2038</v>
      </c>
      <c r="R981" t="s">
        <v>2039</v>
      </c>
      <c r="S981" s="10">
        <f t="shared" si="62"/>
        <v>42078</v>
      </c>
      <c r="T981" s="10">
        <f t="shared" si="63"/>
        <v>42084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8">
        <f t="shared" si="61"/>
        <v>39686</v>
      </c>
      <c r="Q982" t="s">
        <v>2046</v>
      </c>
      <c r="R982" t="s">
        <v>2047</v>
      </c>
      <c r="S982" s="10">
        <f t="shared" si="62"/>
        <v>42307</v>
      </c>
      <c r="T982" s="10">
        <f t="shared" si="63"/>
        <v>42312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8">
        <f t="shared" si="61"/>
        <v>6132</v>
      </c>
      <c r="Q983" t="s">
        <v>2036</v>
      </c>
      <c r="R983" t="s">
        <v>2037</v>
      </c>
      <c r="S983" s="10">
        <f t="shared" si="62"/>
        <v>43094</v>
      </c>
      <c r="T983" s="10">
        <f t="shared" si="63"/>
        <v>43127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8">
        <f t="shared" si="61"/>
        <v>3095</v>
      </c>
      <c r="Q984" t="s">
        <v>2040</v>
      </c>
      <c r="R984" t="s">
        <v>2041</v>
      </c>
      <c r="S984" s="10">
        <f t="shared" si="62"/>
        <v>40743</v>
      </c>
      <c r="T984" s="10">
        <f t="shared" si="63"/>
        <v>40745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8">
        <f t="shared" si="61"/>
        <v>95365</v>
      </c>
      <c r="Q985" t="s">
        <v>2040</v>
      </c>
      <c r="R985" t="s">
        <v>2041</v>
      </c>
      <c r="S985" s="10">
        <f t="shared" si="62"/>
        <v>43681</v>
      </c>
      <c r="T985" s="10">
        <f t="shared" si="63"/>
        <v>43696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8">
        <f t="shared" si="61"/>
        <v>5145.5</v>
      </c>
      <c r="Q986" t="s">
        <v>2038</v>
      </c>
      <c r="R986" t="s">
        <v>2039</v>
      </c>
      <c r="S986" s="10">
        <f t="shared" si="62"/>
        <v>43716</v>
      </c>
      <c r="T986" s="10">
        <f t="shared" si="63"/>
        <v>43742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8">
        <f t="shared" si="61"/>
        <v>59464</v>
      </c>
      <c r="Q987" t="s">
        <v>2034</v>
      </c>
      <c r="R987" t="s">
        <v>2035</v>
      </c>
      <c r="S987" s="10">
        <f t="shared" si="62"/>
        <v>41614</v>
      </c>
      <c r="T987" s="10">
        <f t="shared" si="63"/>
        <v>41640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8">
        <f t="shared" si="61"/>
        <v>1618</v>
      </c>
      <c r="Q988" t="s">
        <v>2034</v>
      </c>
      <c r="R988" t="s">
        <v>2035</v>
      </c>
      <c r="S988" s="10">
        <f t="shared" si="62"/>
        <v>40638</v>
      </c>
      <c r="T988" s="10">
        <f t="shared" si="63"/>
        <v>40652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8">
        <f t="shared" si="61"/>
        <v>6960.5</v>
      </c>
      <c r="Q989" t="s">
        <v>2040</v>
      </c>
      <c r="R989" t="s">
        <v>2041</v>
      </c>
      <c r="S989" s="10">
        <f t="shared" si="62"/>
        <v>42852</v>
      </c>
      <c r="T989" s="10">
        <f t="shared" si="63"/>
        <v>42866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8">
        <f t="shared" si="61"/>
        <v>2481.5</v>
      </c>
      <c r="Q990" t="s">
        <v>2046</v>
      </c>
      <c r="R990" t="s">
        <v>2055</v>
      </c>
      <c r="S990" s="10">
        <f t="shared" si="62"/>
        <v>42686</v>
      </c>
      <c r="T990" s="10">
        <f t="shared" si="63"/>
        <v>42707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8">
        <f t="shared" si="61"/>
        <v>6108</v>
      </c>
      <c r="Q991" t="s">
        <v>2046</v>
      </c>
      <c r="R991" t="s">
        <v>2058</v>
      </c>
      <c r="S991" s="10">
        <f t="shared" si="62"/>
        <v>43571</v>
      </c>
      <c r="T991" s="10">
        <f t="shared" si="63"/>
        <v>43576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8">
        <f t="shared" si="61"/>
        <v>3451.5</v>
      </c>
      <c r="Q992" t="s">
        <v>2040</v>
      </c>
      <c r="R992" t="s">
        <v>2043</v>
      </c>
      <c r="S992" s="10">
        <f t="shared" si="62"/>
        <v>42432</v>
      </c>
      <c r="T992" s="10">
        <f t="shared" si="63"/>
        <v>42454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8">
        <f t="shared" si="61"/>
        <v>5666</v>
      </c>
      <c r="Q993" t="s">
        <v>2034</v>
      </c>
      <c r="R993" t="s">
        <v>2035</v>
      </c>
      <c r="S993" s="10">
        <f t="shared" si="62"/>
        <v>41907</v>
      </c>
      <c r="T993" s="10">
        <f t="shared" si="63"/>
        <v>41911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8">
        <f t="shared" si="61"/>
        <v>6677.5</v>
      </c>
      <c r="Q994" t="s">
        <v>2040</v>
      </c>
      <c r="R994" t="s">
        <v>2043</v>
      </c>
      <c r="S994" s="10">
        <f t="shared" si="62"/>
        <v>43227</v>
      </c>
      <c r="T994" s="10">
        <f t="shared" si="63"/>
        <v>43241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8">
        <f t="shared" si="61"/>
        <v>3841.5</v>
      </c>
      <c r="Q995" t="s">
        <v>2053</v>
      </c>
      <c r="R995" t="s">
        <v>2054</v>
      </c>
      <c r="S995" s="10">
        <f t="shared" si="62"/>
        <v>42362</v>
      </c>
      <c r="T995" s="10">
        <f t="shared" si="63"/>
        <v>42379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8">
        <f t="shared" si="61"/>
        <v>37457.5</v>
      </c>
      <c r="Q996" t="s">
        <v>2046</v>
      </c>
      <c r="R996" t="s">
        <v>2058</v>
      </c>
      <c r="S996" s="10">
        <f t="shared" si="62"/>
        <v>41929</v>
      </c>
      <c r="T996" s="10">
        <f t="shared" si="63"/>
        <v>41935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8">
        <f t="shared" si="61"/>
        <v>77629.5</v>
      </c>
      <c r="Q997" t="s">
        <v>2032</v>
      </c>
      <c r="R997" t="s">
        <v>2033</v>
      </c>
      <c r="S997" s="10">
        <f t="shared" si="62"/>
        <v>43408</v>
      </c>
      <c r="T997" s="10">
        <f t="shared" si="63"/>
        <v>43437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8">
        <f t="shared" si="61"/>
        <v>2463</v>
      </c>
      <c r="Q998" t="s">
        <v>2038</v>
      </c>
      <c r="R998" t="s">
        <v>2039</v>
      </c>
      <c r="S998" s="10">
        <f t="shared" si="62"/>
        <v>41276</v>
      </c>
      <c r="T998" s="10">
        <f t="shared" si="63"/>
        <v>41306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8">
        <f t="shared" si="61"/>
        <v>2371</v>
      </c>
      <c r="Q999" t="s">
        <v>2038</v>
      </c>
      <c r="R999" t="s">
        <v>2039</v>
      </c>
      <c r="S999" s="10">
        <f t="shared" si="62"/>
        <v>41659</v>
      </c>
      <c r="T999" s="10">
        <f t="shared" si="63"/>
        <v>41664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8">
        <f t="shared" si="61"/>
        <v>19098.5</v>
      </c>
      <c r="Q1000" t="s">
        <v>2034</v>
      </c>
      <c r="R1000" t="s">
        <v>2044</v>
      </c>
      <c r="S1000" s="10">
        <f t="shared" si="62"/>
        <v>40220</v>
      </c>
      <c r="T1000" s="10">
        <f t="shared" si="63"/>
        <v>40234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8">
        <f t="shared" si="61"/>
        <v>31970.5</v>
      </c>
      <c r="Q1001" t="s">
        <v>2032</v>
      </c>
      <c r="R1001" t="s">
        <v>2033</v>
      </c>
      <c r="S1001" s="10">
        <f t="shared" si="62"/>
        <v>42550</v>
      </c>
      <c r="T1001" s="10">
        <f t="shared" si="63"/>
        <v>42557</v>
      </c>
    </row>
  </sheetData>
  <phoneticPr fontId="18" type="noConversion"/>
  <conditionalFormatting sqref="F1:F1001">
    <cfRule type="cellIs" dxfId="13" priority="31" operator="equal">
      <formula>"successful"</formula>
    </cfRule>
  </conditionalFormatting>
  <conditionalFormatting sqref="F1:F1048576">
    <cfRule type="containsText" dxfId="12" priority="33" operator="containsText" text="successful, failed, cancelled">
      <formula>NOT(ISERROR(SEARCH("successful, failed, cancelled",F1)))</formula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ellIs" dxfId="11" priority="28" operator="equal">
      <formula>"failed"</formula>
    </cfRule>
  </conditionalFormatting>
  <conditionalFormatting sqref="F2:F1001">
    <cfRule type="cellIs" dxfId="10" priority="20" operator="equal">
      <formula>"live"</formula>
    </cfRule>
    <cfRule type="cellIs" dxfId="9" priority="21" operator="equal">
      <formula>"live"</formula>
    </cfRule>
    <cfRule type="cellIs" dxfId="8" priority="22" operator="equal">
      <formula>"successful"</formula>
    </cfRule>
    <cfRule type="cellIs" dxfId="7" priority="23" operator="equal">
      <formula>"canceled"</formula>
    </cfRule>
    <cfRule type="cellIs" dxfId="6" priority="24" operator="equal">
      <formula>"live"</formula>
    </cfRule>
    <cfRule type="cellIs" dxfId="5" priority="25" operator="equal">
      <formula>"canceled"</formula>
    </cfRule>
    <cfRule type="cellIs" dxfId="4" priority="26" operator="equal">
      <formula>"successful"</formula>
    </cfRule>
    <cfRule type="cellIs" dxfId="3" priority="27" operator="equal">
      <formula>"failed"</formula>
    </cfRule>
    <cfRule type="cellIs" dxfId="2" priority="32" operator="equal">
      <formula>"failed"</formula>
    </cfRule>
  </conditionalFormatting>
  <conditionalFormatting sqref="F10:F15">
    <cfRule type="cellIs" dxfId="1" priority="30" operator="equal">
      <formula>"live"</formula>
    </cfRule>
  </conditionalFormatting>
  <conditionalFormatting sqref="F11:F13">
    <cfRule type="cellIs" dxfId="0" priority="29" operator="equal">
      <formula>"failed"</formula>
    </cfRule>
  </conditionalFormatting>
  <conditionalFormatting sqref="O1">
    <cfRule type="colorScale" priority="1">
      <colorScale>
        <cfvo type="percent" val="0"/>
        <cfvo type="percent" val="&quot;100%&lt;&quot;"/>
        <cfvo type="percent" val="&quot;200%&lt;&quot;"/>
        <color rgb="FFF8696B"/>
        <color theme="9"/>
        <color theme="4"/>
      </colorScale>
    </cfRule>
  </conditionalFormatting>
  <conditionalFormatting sqref="O1:O1048576">
    <cfRule type="colorScale" priority="4">
      <colorScale>
        <cfvo type="percentile" val="0"/>
        <cfvo type="percentile" val="50"/>
        <cfvo type="percentile" val="90"/>
        <color rgb="FFF8696B"/>
        <color theme="9"/>
        <color theme="4"/>
      </colorScale>
    </cfRule>
    <cfRule type="colorScale" priority="6">
      <colorScale>
        <cfvo type="formula" val="0"/>
        <cfvo type="formula" val="100"/>
        <cfvo type="formula" val="200"/>
        <color rgb="FFFF0000"/>
        <color theme="9"/>
        <color theme="4"/>
      </colorScale>
    </cfRule>
    <cfRule type="colorScale" priority="8">
      <colorScale>
        <cfvo type="percent" val="0"/>
        <cfvo type="percent" val="100"/>
        <cfvo type="percent" val="100"/>
        <color rgb="FFF8696B"/>
        <color theme="9"/>
        <color theme="4"/>
      </colorScale>
    </cfRule>
    <cfRule type="colorScale" priority="9">
      <colorScale>
        <cfvo type="num" val="0"/>
        <cfvo type="num" val="100"/>
        <cfvo type="num" val="200"/>
        <color rgb="FFFF0000"/>
        <color theme="9"/>
        <color theme="4"/>
      </colorScale>
    </cfRule>
    <cfRule type="colorScale" priority="12">
      <colorScale>
        <cfvo type="percent" val="0"/>
        <cfvo type="percent" val="1"/>
        <cfvo type="percent" val="2"/>
        <color rgb="FFF8696B"/>
        <color theme="9"/>
        <color theme="4"/>
      </colorScale>
    </cfRule>
    <cfRule type="colorScale" priority="14">
      <colorScale>
        <cfvo type="percent" val="0"/>
        <cfvo type="percent" val="1"/>
        <cfvo type="percent" val="2"/>
        <color rgb="FFF8696B"/>
        <color theme="9"/>
        <color rgb="FF0070C0"/>
      </colorScale>
    </cfRule>
    <cfRule type="colorScale" priority="16">
      <colorScale>
        <cfvo type="percent" val="0"/>
        <cfvo type="percent" val="50"/>
        <cfvo type="percent" val="100"/>
        <color rgb="FFFF0000"/>
        <color theme="9"/>
        <color theme="8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3521-49B4-49EE-9DBE-A7E32A17917E}">
  <dimension ref="A1:F14"/>
  <sheetViews>
    <sheetView workbookViewId="0">
      <selection activeCell="C3" sqref="C3:F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2068</v>
      </c>
      <c r="B3" s="6" t="s">
        <v>2069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2063</v>
      </c>
      <c r="E8">
        <v>4</v>
      </c>
      <c r="F8">
        <v>4</v>
      </c>
    </row>
    <row r="9" spans="1:6" x14ac:dyDescent="0.25">
      <c r="A9" s="7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78FC-70EF-490F-971A-262B51859D35}">
  <dimension ref="A1:F29"/>
  <sheetViews>
    <sheetView topLeftCell="A13" workbookViewId="0">
      <selection activeCell="N17" sqref="N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2068</v>
      </c>
      <c r="B3" s="6" t="s">
        <v>2069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2048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2064</v>
      </c>
      <c r="E6">
        <v>4</v>
      </c>
      <c r="F6">
        <v>4</v>
      </c>
    </row>
    <row r="7" spans="1:6" x14ac:dyDescent="0.25">
      <c r="A7" s="7" t="s">
        <v>2041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7" t="s">
        <v>2043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7" t="s">
        <v>2042</v>
      </c>
      <c r="C9">
        <v>8</v>
      </c>
      <c r="E9">
        <v>10</v>
      </c>
      <c r="F9">
        <v>18</v>
      </c>
    </row>
    <row r="10" spans="1:6" x14ac:dyDescent="0.25">
      <c r="A10" s="7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7" t="s">
        <v>2033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7" t="s">
        <v>2044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7" t="s">
        <v>2057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7" t="s">
        <v>2056</v>
      </c>
      <c r="C14">
        <v>3</v>
      </c>
      <c r="E14">
        <v>4</v>
      </c>
      <c r="F14">
        <v>7</v>
      </c>
    </row>
    <row r="15" spans="1:6" x14ac:dyDescent="0.25">
      <c r="A15" s="7" t="s">
        <v>2060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7" t="s">
        <v>2047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7" t="s">
        <v>2054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7" t="s">
        <v>2039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7" t="s">
        <v>2055</v>
      </c>
      <c r="C19">
        <v>4</v>
      </c>
      <c r="E19">
        <v>4</v>
      </c>
      <c r="F19">
        <v>8</v>
      </c>
    </row>
    <row r="20" spans="1:6" x14ac:dyDescent="0.25">
      <c r="A20" s="7" t="s">
        <v>2035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7" t="s">
        <v>2062</v>
      </c>
      <c r="C21">
        <v>9</v>
      </c>
      <c r="E21">
        <v>5</v>
      </c>
      <c r="F21">
        <v>14</v>
      </c>
    </row>
    <row r="22" spans="1:6" x14ac:dyDescent="0.25">
      <c r="A22" s="7" t="s">
        <v>2051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7" t="s">
        <v>2059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7" t="s">
        <v>2058</v>
      </c>
      <c r="C24">
        <v>7</v>
      </c>
      <c r="E24">
        <v>14</v>
      </c>
      <c r="F24">
        <v>21</v>
      </c>
    </row>
    <row r="25" spans="1:6" x14ac:dyDescent="0.25">
      <c r="A25" s="7" t="s">
        <v>2050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7" t="s">
        <v>2045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2037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2061</v>
      </c>
      <c r="E28">
        <v>3</v>
      </c>
      <c r="F28">
        <v>3</v>
      </c>
    </row>
    <row r="29" spans="1:6" x14ac:dyDescent="0.25">
      <c r="A29" s="7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08B5-A176-430F-BEE2-104366283468}">
  <dimension ref="A1:F885"/>
  <sheetViews>
    <sheetView workbookViewId="0">
      <selection activeCell="F4" sqref="F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2065</v>
      </c>
      <c r="B1" t="s">
        <v>2070</v>
      </c>
    </row>
    <row r="2" spans="1:6" x14ac:dyDescent="0.25">
      <c r="A2" s="6" t="s">
        <v>2073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2">
        <v>40187</v>
      </c>
      <c r="E6">
        <v>1</v>
      </c>
      <c r="F6">
        <v>1</v>
      </c>
    </row>
    <row r="7" spans="1:6" x14ac:dyDescent="0.25">
      <c r="A7" s="12">
        <v>40197</v>
      </c>
      <c r="E7">
        <v>1</v>
      </c>
      <c r="F7">
        <v>1</v>
      </c>
    </row>
    <row r="8" spans="1:6" x14ac:dyDescent="0.25">
      <c r="A8" s="12">
        <v>40203</v>
      </c>
      <c r="C8">
        <v>2</v>
      </c>
      <c r="E8">
        <v>2</v>
      </c>
      <c r="F8">
        <v>4</v>
      </c>
    </row>
    <row r="9" spans="1:6" x14ac:dyDescent="0.25">
      <c r="A9" s="12">
        <v>40214</v>
      </c>
      <c r="C9">
        <v>1</v>
      </c>
      <c r="F9">
        <v>1</v>
      </c>
    </row>
    <row r="10" spans="1:6" x14ac:dyDescent="0.25">
      <c r="A10" s="12">
        <v>40218</v>
      </c>
      <c r="E10">
        <v>1</v>
      </c>
      <c r="F10">
        <v>1</v>
      </c>
    </row>
    <row r="11" spans="1:6" x14ac:dyDescent="0.25">
      <c r="A11" s="12">
        <v>40220</v>
      </c>
      <c r="C11">
        <v>1</v>
      </c>
      <c r="F11">
        <v>1</v>
      </c>
    </row>
    <row r="12" spans="1:6" x14ac:dyDescent="0.25">
      <c r="A12" s="12">
        <v>40223</v>
      </c>
      <c r="B12">
        <v>1</v>
      </c>
      <c r="F12">
        <v>1</v>
      </c>
    </row>
    <row r="13" spans="1:6" x14ac:dyDescent="0.25">
      <c r="A13" s="12">
        <v>40236</v>
      </c>
      <c r="B13">
        <v>1</v>
      </c>
      <c r="F13">
        <v>1</v>
      </c>
    </row>
    <row r="14" spans="1:6" x14ac:dyDescent="0.25">
      <c r="A14" s="12">
        <v>40238</v>
      </c>
      <c r="B14">
        <v>1</v>
      </c>
      <c r="F14">
        <v>1</v>
      </c>
    </row>
    <row r="15" spans="1:6" x14ac:dyDescent="0.25">
      <c r="A15" s="12">
        <v>40241</v>
      </c>
      <c r="E15">
        <v>1</v>
      </c>
      <c r="F15">
        <v>1</v>
      </c>
    </row>
    <row r="16" spans="1:6" x14ac:dyDescent="0.25">
      <c r="A16" s="12">
        <v>40248</v>
      </c>
      <c r="E16">
        <v>1</v>
      </c>
      <c r="F16">
        <v>1</v>
      </c>
    </row>
    <row r="17" spans="1:6" x14ac:dyDescent="0.25">
      <c r="A17" s="12">
        <v>40253</v>
      </c>
      <c r="E17">
        <v>1</v>
      </c>
      <c r="F17">
        <v>1</v>
      </c>
    </row>
    <row r="18" spans="1:6" x14ac:dyDescent="0.25">
      <c r="A18" s="12">
        <v>40255</v>
      </c>
      <c r="E18">
        <v>1</v>
      </c>
      <c r="F18">
        <v>1</v>
      </c>
    </row>
    <row r="19" spans="1:6" x14ac:dyDescent="0.25">
      <c r="A19" s="12">
        <v>40258</v>
      </c>
      <c r="E19">
        <v>1</v>
      </c>
      <c r="F19">
        <v>1</v>
      </c>
    </row>
    <row r="20" spans="1:6" x14ac:dyDescent="0.25">
      <c r="A20" s="12">
        <v>40259</v>
      </c>
      <c r="E20">
        <v>1</v>
      </c>
      <c r="F20">
        <v>1</v>
      </c>
    </row>
    <row r="21" spans="1:6" x14ac:dyDescent="0.25">
      <c r="A21" s="12">
        <v>40262</v>
      </c>
      <c r="C21">
        <v>3</v>
      </c>
      <c r="F21">
        <v>3</v>
      </c>
    </row>
    <row r="22" spans="1:6" x14ac:dyDescent="0.25">
      <c r="A22" s="12">
        <v>40265</v>
      </c>
      <c r="E22">
        <v>1</v>
      </c>
      <c r="F22">
        <v>1</v>
      </c>
    </row>
    <row r="23" spans="1:6" x14ac:dyDescent="0.25">
      <c r="A23" s="12">
        <v>40276</v>
      </c>
      <c r="E23">
        <v>1</v>
      </c>
      <c r="F23">
        <v>1</v>
      </c>
    </row>
    <row r="24" spans="1:6" x14ac:dyDescent="0.25">
      <c r="A24" s="12">
        <v>40277</v>
      </c>
      <c r="C24">
        <v>1</v>
      </c>
      <c r="F24">
        <v>1</v>
      </c>
    </row>
    <row r="25" spans="1:6" x14ac:dyDescent="0.25">
      <c r="A25" s="12">
        <v>40283</v>
      </c>
      <c r="E25">
        <v>1</v>
      </c>
      <c r="F25">
        <v>1</v>
      </c>
    </row>
    <row r="26" spans="1:6" x14ac:dyDescent="0.25">
      <c r="A26" s="12">
        <v>40285</v>
      </c>
      <c r="E26">
        <v>1</v>
      </c>
      <c r="F26">
        <v>1</v>
      </c>
    </row>
    <row r="27" spans="1:6" x14ac:dyDescent="0.25">
      <c r="A27" s="12">
        <v>40288</v>
      </c>
      <c r="C27">
        <v>1</v>
      </c>
      <c r="F27">
        <v>1</v>
      </c>
    </row>
    <row r="28" spans="1:6" x14ac:dyDescent="0.25">
      <c r="A28" s="12">
        <v>40291</v>
      </c>
      <c r="E28">
        <v>1</v>
      </c>
      <c r="F28">
        <v>1</v>
      </c>
    </row>
    <row r="29" spans="1:6" x14ac:dyDescent="0.25">
      <c r="A29" s="12">
        <v>40294</v>
      </c>
      <c r="C29">
        <v>1</v>
      </c>
      <c r="F29">
        <v>1</v>
      </c>
    </row>
    <row r="30" spans="1:6" x14ac:dyDescent="0.25">
      <c r="A30" s="12">
        <v>40310</v>
      </c>
      <c r="C30">
        <v>2</v>
      </c>
      <c r="F30">
        <v>2</v>
      </c>
    </row>
    <row r="31" spans="1:6" x14ac:dyDescent="0.25">
      <c r="A31" s="12">
        <v>40319</v>
      </c>
      <c r="E31">
        <v>1</v>
      </c>
      <c r="F31">
        <v>1</v>
      </c>
    </row>
    <row r="32" spans="1:6" x14ac:dyDescent="0.25">
      <c r="A32" s="12">
        <v>40321</v>
      </c>
      <c r="E32">
        <v>2</v>
      </c>
      <c r="F32">
        <v>2</v>
      </c>
    </row>
    <row r="33" spans="1:6" x14ac:dyDescent="0.25">
      <c r="A33" s="12">
        <v>40323</v>
      </c>
      <c r="E33">
        <v>1</v>
      </c>
      <c r="F33">
        <v>1</v>
      </c>
    </row>
    <row r="34" spans="1:6" x14ac:dyDescent="0.25">
      <c r="A34" s="12">
        <v>40328</v>
      </c>
      <c r="C34">
        <v>1</v>
      </c>
      <c r="F34">
        <v>1</v>
      </c>
    </row>
    <row r="35" spans="1:6" x14ac:dyDescent="0.25">
      <c r="A35" s="12">
        <v>40334</v>
      </c>
      <c r="E35">
        <v>1</v>
      </c>
      <c r="F35">
        <v>1</v>
      </c>
    </row>
    <row r="36" spans="1:6" x14ac:dyDescent="0.25">
      <c r="A36" s="12">
        <v>40335</v>
      </c>
      <c r="E36">
        <v>1</v>
      </c>
      <c r="F36">
        <v>1</v>
      </c>
    </row>
    <row r="37" spans="1:6" x14ac:dyDescent="0.25">
      <c r="A37" s="12">
        <v>40336</v>
      </c>
      <c r="B37">
        <v>1</v>
      </c>
      <c r="F37">
        <v>1</v>
      </c>
    </row>
    <row r="38" spans="1:6" x14ac:dyDescent="0.25">
      <c r="A38" s="12">
        <v>40341</v>
      </c>
      <c r="E38">
        <v>1</v>
      </c>
      <c r="F38">
        <v>1</v>
      </c>
    </row>
    <row r="39" spans="1:6" x14ac:dyDescent="0.25">
      <c r="A39" s="12">
        <v>40344</v>
      </c>
      <c r="E39">
        <v>1</v>
      </c>
      <c r="F39">
        <v>1</v>
      </c>
    </row>
    <row r="40" spans="1:6" x14ac:dyDescent="0.25">
      <c r="A40" s="12">
        <v>40345</v>
      </c>
      <c r="E40">
        <v>1</v>
      </c>
      <c r="F40">
        <v>1</v>
      </c>
    </row>
    <row r="41" spans="1:6" x14ac:dyDescent="0.25">
      <c r="A41" s="12">
        <v>40348</v>
      </c>
      <c r="E41">
        <v>1</v>
      </c>
      <c r="F41">
        <v>1</v>
      </c>
    </row>
    <row r="42" spans="1:6" x14ac:dyDescent="0.25">
      <c r="A42" s="12">
        <v>40350</v>
      </c>
      <c r="C42">
        <v>1</v>
      </c>
      <c r="E42">
        <v>1</v>
      </c>
      <c r="F42">
        <v>2</v>
      </c>
    </row>
    <row r="43" spans="1:6" x14ac:dyDescent="0.25">
      <c r="A43" s="12">
        <v>40352</v>
      </c>
      <c r="E43">
        <v>1</v>
      </c>
      <c r="F43">
        <v>1</v>
      </c>
    </row>
    <row r="44" spans="1:6" x14ac:dyDescent="0.25">
      <c r="A44" s="12">
        <v>40355</v>
      </c>
      <c r="C44">
        <v>1</v>
      </c>
      <c r="F44">
        <v>1</v>
      </c>
    </row>
    <row r="45" spans="1:6" x14ac:dyDescent="0.25">
      <c r="A45" s="12">
        <v>40357</v>
      </c>
      <c r="C45">
        <v>1</v>
      </c>
      <c r="E45">
        <v>1</v>
      </c>
      <c r="F45">
        <v>2</v>
      </c>
    </row>
    <row r="46" spans="1:6" x14ac:dyDescent="0.25">
      <c r="A46" s="12">
        <v>40358</v>
      </c>
      <c r="E46">
        <v>1</v>
      </c>
      <c r="F46">
        <v>1</v>
      </c>
    </row>
    <row r="47" spans="1:6" x14ac:dyDescent="0.25">
      <c r="A47" s="12">
        <v>40360</v>
      </c>
      <c r="C47">
        <v>1</v>
      </c>
      <c r="F47">
        <v>1</v>
      </c>
    </row>
    <row r="48" spans="1:6" x14ac:dyDescent="0.25">
      <c r="A48" s="12">
        <v>40365</v>
      </c>
      <c r="C48">
        <v>1</v>
      </c>
      <c r="F48">
        <v>1</v>
      </c>
    </row>
    <row r="49" spans="1:6" x14ac:dyDescent="0.25">
      <c r="A49" s="12">
        <v>40367</v>
      </c>
      <c r="E49">
        <v>1</v>
      </c>
      <c r="F49">
        <v>1</v>
      </c>
    </row>
    <row r="50" spans="1:6" x14ac:dyDescent="0.25">
      <c r="A50" s="12">
        <v>40373</v>
      </c>
      <c r="E50">
        <v>2</v>
      </c>
      <c r="F50">
        <v>2</v>
      </c>
    </row>
    <row r="51" spans="1:6" x14ac:dyDescent="0.25">
      <c r="A51" s="12">
        <v>40374</v>
      </c>
      <c r="E51">
        <v>1</v>
      </c>
      <c r="F51">
        <v>1</v>
      </c>
    </row>
    <row r="52" spans="1:6" x14ac:dyDescent="0.25">
      <c r="A52" s="12">
        <v>40378</v>
      </c>
      <c r="E52">
        <v>1</v>
      </c>
      <c r="F52">
        <v>1</v>
      </c>
    </row>
    <row r="53" spans="1:6" x14ac:dyDescent="0.25">
      <c r="A53" s="12">
        <v>40386</v>
      </c>
      <c r="C53">
        <v>1</v>
      </c>
      <c r="F53">
        <v>1</v>
      </c>
    </row>
    <row r="54" spans="1:6" x14ac:dyDescent="0.25">
      <c r="A54" s="12">
        <v>40390</v>
      </c>
      <c r="E54">
        <v>1</v>
      </c>
      <c r="F54">
        <v>1</v>
      </c>
    </row>
    <row r="55" spans="1:6" x14ac:dyDescent="0.25">
      <c r="A55" s="12">
        <v>40395</v>
      </c>
      <c r="B55">
        <v>1</v>
      </c>
      <c r="F55">
        <v>1</v>
      </c>
    </row>
    <row r="56" spans="1:6" x14ac:dyDescent="0.25">
      <c r="A56" s="12">
        <v>40396</v>
      </c>
      <c r="C56">
        <v>2</v>
      </c>
      <c r="E56">
        <v>1</v>
      </c>
      <c r="F56">
        <v>3</v>
      </c>
    </row>
    <row r="57" spans="1:6" x14ac:dyDescent="0.25">
      <c r="A57" s="12">
        <v>40397</v>
      </c>
      <c r="C57">
        <v>1</v>
      </c>
      <c r="F57">
        <v>1</v>
      </c>
    </row>
    <row r="58" spans="1:6" x14ac:dyDescent="0.25">
      <c r="A58" s="12">
        <v>40399</v>
      </c>
      <c r="D58">
        <v>1</v>
      </c>
      <c r="E58">
        <v>1</v>
      </c>
      <c r="F58">
        <v>2</v>
      </c>
    </row>
    <row r="59" spans="1:6" x14ac:dyDescent="0.25">
      <c r="A59" s="12">
        <v>40402</v>
      </c>
      <c r="B59">
        <v>1</v>
      </c>
      <c r="F59">
        <v>1</v>
      </c>
    </row>
    <row r="60" spans="1:6" x14ac:dyDescent="0.25">
      <c r="A60" s="12">
        <v>40404</v>
      </c>
      <c r="E60">
        <v>1</v>
      </c>
      <c r="F60">
        <v>1</v>
      </c>
    </row>
    <row r="61" spans="1:6" x14ac:dyDescent="0.25">
      <c r="A61" s="12">
        <v>40406</v>
      </c>
      <c r="E61">
        <v>1</v>
      </c>
      <c r="F61">
        <v>1</v>
      </c>
    </row>
    <row r="62" spans="1:6" x14ac:dyDescent="0.25">
      <c r="A62" s="12">
        <v>40409</v>
      </c>
      <c r="E62">
        <v>1</v>
      </c>
      <c r="F62">
        <v>1</v>
      </c>
    </row>
    <row r="63" spans="1:6" x14ac:dyDescent="0.25">
      <c r="A63" s="12">
        <v>40414</v>
      </c>
      <c r="E63">
        <v>1</v>
      </c>
      <c r="F63">
        <v>1</v>
      </c>
    </row>
    <row r="64" spans="1:6" x14ac:dyDescent="0.25">
      <c r="A64" s="12">
        <v>40415</v>
      </c>
      <c r="C64">
        <v>1</v>
      </c>
      <c r="F64">
        <v>1</v>
      </c>
    </row>
    <row r="65" spans="1:6" x14ac:dyDescent="0.25">
      <c r="A65" s="12">
        <v>40416</v>
      </c>
      <c r="C65">
        <v>1</v>
      </c>
      <c r="F65">
        <v>1</v>
      </c>
    </row>
    <row r="66" spans="1:6" x14ac:dyDescent="0.25">
      <c r="A66" s="12">
        <v>40417</v>
      </c>
      <c r="B66">
        <v>1</v>
      </c>
      <c r="F66">
        <v>1</v>
      </c>
    </row>
    <row r="67" spans="1:6" x14ac:dyDescent="0.25">
      <c r="A67" s="12">
        <v>40421</v>
      </c>
      <c r="C67">
        <v>1</v>
      </c>
      <c r="F67">
        <v>1</v>
      </c>
    </row>
    <row r="68" spans="1:6" x14ac:dyDescent="0.25">
      <c r="A68" s="12">
        <v>40423</v>
      </c>
      <c r="E68">
        <v>1</v>
      </c>
      <c r="F68">
        <v>1</v>
      </c>
    </row>
    <row r="69" spans="1:6" x14ac:dyDescent="0.25">
      <c r="A69" s="12">
        <v>40430</v>
      </c>
      <c r="B69">
        <v>1</v>
      </c>
      <c r="C69">
        <v>1</v>
      </c>
      <c r="F69">
        <v>2</v>
      </c>
    </row>
    <row r="70" spans="1:6" x14ac:dyDescent="0.25">
      <c r="A70" s="12">
        <v>40436</v>
      </c>
      <c r="C70">
        <v>1</v>
      </c>
      <c r="F70">
        <v>1</v>
      </c>
    </row>
    <row r="71" spans="1:6" x14ac:dyDescent="0.25">
      <c r="A71" s="12">
        <v>40442</v>
      </c>
      <c r="C71">
        <v>1</v>
      </c>
      <c r="F71">
        <v>1</v>
      </c>
    </row>
    <row r="72" spans="1:6" x14ac:dyDescent="0.25">
      <c r="A72" s="12">
        <v>40448</v>
      </c>
      <c r="C72">
        <v>1</v>
      </c>
      <c r="F72">
        <v>1</v>
      </c>
    </row>
    <row r="73" spans="1:6" x14ac:dyDescent="0.25">
      <c r="A73" s="12">
        <v>40449</v>
      </c>
      <c r="E73">
        <v>1</v>
      </c>
      <c r="F73">
        <v>1</v>
      </c>
    </row>
    <row r="74" spans="1:6" x14ac:dyDescent="0.25">
      <c r="A74" s="12">
        <v>40451</v>
      </c>
      <c r="B74">
        <v>1</v>
      </c>
      <c r="F74">
        <v>1</v>
      </c>
    </row>
    <row r="75" spans="1:6" x14ac:dyDescent="0.25">
      <c r="A75" s="12">
        <v>40455</v>
      </c>
      <c r="E75">
        <v>1</v>
      </c>
      <c r="F75">
        <v>1</v>
      </c>
    </row>
    <row r="76" spans="1:6" x14ac:dyDescent="0.25">
      <c r="A76" s="12">
        <v>40456</v>
      </c>
      <c r="B76">
        <v>1</v>
      </c>
      <c r="F76">
        <v>1</v>
      </c>
    </row>
    <row r="77" spans="1:6" x14ac:dyDescent="0.25">
      <c r="A77" s="12">
        <v>40457</v>
      </c>
      <c r="E77">
        <v>1</v>
      </c>
      <c r="F77">
        <v>1</v>
      </c>
    </row>
    <row r="78" spans="1:6" x14ac:dyDescent="0.25">
      <c r="A78" s="12">
        <v>40458</v>
      </c>
      <c r="C78">
        <v>1</v>
      </c>
      <c r="F78">
        <v>1</v>
      </c>
    </row>
    <row r="79" spans="1:6" x14ac:dyDescent="0.25">
      <c r="A79" s="12">
        <v>40464</v>
      </c>
      <c r="E79">
        <v>1</v>
      </c>
      <c r="F79">
        <v>1</v>
      </c>
    </row>
    <row r="80" spans="1:6" x14ac:dyDescent="0.25">
      <c r="A80" s="12">
        <v>40469</v>
      </c>
      <c r="E80">
        <v>1</v>
      </c>
      <c r="F80">
        <v>1</v>
      </c>
    </row>
    <row r="81" spans="1:6" x14ac:dyDescent="0.25">
      <c r="A81" s="12">
        <v>40471</v>
      </c>
      <c r="C81">
        <v>1</v>
      </c>
      <c r="F81">
        <v>1</v>
      </c>
    </row>
    <row r="82" spans="1:6" x14ac:dyDescent="0.25">
      <c r="A82" s="12">
        <v>40474</v>
      </c>
      <c r="E82">
        <v>1</v>
      </c>
      <c r="F82">
        <v>1</v>
      </c>
    </row>
    <row r="83" spans="1:6" x14ac:dyDescent="0.25">
      <c r="A83" s="12">
        <v>40475</v>
      </c>
      <c r="C83">
        <v>1</v>
      </c>
      <c r="F83">
        <v>1</v>
      </c>
    </row>
    <row r="84" spans="1:6" x14ac:dyDescent="0.25">
      <c r="A84" s="12">
        <v>40476</v>
      </c>
      <c r="B84">
        <v>1</v>
      </c>
      <c r="F84">
        <v>1</v>
      </c>
    </row>
    <row r="85" spans="1:6" x14ac:dyDescent="0.25">
      <c r="A85" s="12">
        <v>40479</v>
      </c>
      <c r="E85">
        <v>1</v>
      </c>
      <c r="F85">
        <v>1</v>
      </c>
    </row>
    <row r="86" spans="1:6" x14ac:dyDescent="0.25">
      <c r="A86" s="12">
        <v>40482</v>
      </c>
      <c r="B86">
        <v>1</v>
      </c>
      <c r="F86">
        <v>1</v>
      </c>
    </row>
    <row r="87" spans="1:6" x14ac:dyDescent="0.25">
      <c r="A87" s="12">
        <v>40484</v>
      </c>
      <c r="E87">
        <v>1</v>
      </c>
      <c r="F87">
        <v>1</v>
      </c>
    </row>
    <row r="88" spans="1:6" x14ac:dyDescent="0.25">
      <c r="A88" s="12">
        <v>40488</v>
      </c>
      <c r="E88">
        <v>1</v>
      </c>
      <c r="F88">
        <v>1</v>
      </c>
    </row>
    <row r="89" spans="1:6" x14ac:dyDescent="0.25">
      <c r="A89" s="12">
        <v>40497</v>
      </c>
      <c r="E89">
        <v>1</v>
      </c>
      <c r="F89">
        <v>1</v>
      </c>
    </row>
    <row r="90" spans="1:6" x14ac:dyDescent="0.25">
      <c r="A90" s="12">
        <v>40499</v>
      </c>
      <c r="E90">
        <v>1</v>
      </c>
      <c r="F90">
        <v>1</v>
      </c>
    </row>
    <row r="91" spans="1:6" x14ac:dyDescent="0.25">
      <c r="A91" s="12">
        <v>40505</v>
      </c>
      <c r="C91">
        <v>1</v>
      </c>
      <c r="F91">
        <v>1</v>
      </c>
    </row>
    <row r="92" spans="1:6" x14ac:dyDescent="0.25">
      <c r="A92" s="12">
        <v>40507</v>
      </c>
      <c r="E92">
        <v>1</v>
      </c>
      <c r="F92">
        <v>1</v>
      </c>
    </row>
    <row r="93" spans="1:6" x14ac:dyDescent="0.25">
      <c r="A93" s="12">
        <v>40514</v>
      </c>
      <c r="B93">
        <v>1</v>
      </c>
      <c r="F93">
        <v>1</v>
      </c>
    </row>
    <row r="94" spans="1:6" x14ac:dyDescent="0.25">
      <c r="A94" s="12">
        <v>40515</v>
      </c>
      <c r="E94">
        <v>1</v>
      </c>
      <c r="F94">
        <v>1</v>
      </c>
    </row>
    <row r="95" spans="1:6" x14ac:dyDescent="0.25">
      <c r="A95" s="12">
        <v>40522</v>
      </c>
      <c r="C95">
        <v>1</v>
      </c>
      <c r="F95">
        <v>1</v>
      </c>
    </row>
    <row r="96" spans="1:6" x14ac:dyDescent="0.25">
      <c r="A96" s="12">
        <v>40525</v>
      </c>
      <c r="E96">
        <v>1</v>
      </c>
      <c r="F96">
        <v>1</v>
      </c>
    </row>
    <row r="97" spans="1:6" x14ac:dyDescent="0.25">
      <c r="A97" s="12">
        <v>40527</v>
      </c>
      <c r="C97">
        <v>1</v>
      </c>
      <c r="F97">
        <v>1</v>
      </c>
    </row>
    <row r="98" spans="1:6" x14ac:dyDescent="0.25">
      <c r="A98" s="12">
        <v>40531</v>
      </c>
      <c r="B98">
        <v>1</v>
      </c>
      <c r="F98">
        <v>1</v>
      </c>
    </row>
    <row r="99" spans="1:6" x14ac:dyDescent="0.25">
      <c r="A99" s="12">
        <v>40534</v>
      </c>
      <c r="E99">
        <v>1</v>
      </c>
      <c r="F99">
        <v>1</v>
      </c>
    </row>
    <row r="100" spans="1:6" x14ac:dyDescent="0.25">
      <c r="A100" s="12">
        <v>40544</v>
      </c>
      <c r="E100">
        <v>2</v>
      </c>
      <c r="F100">
        <v>2</v>
      </c>
    </row>
    <row r="101" spans="1:6" x14ac:dyDescent="0.25">
      <c r="A101" s="12">
        <v>40545</v>
      </c>
      <c r="C101">
        <v>1</v>
      </c>
      <c r="F101">
        <v>1</v>
      </c>
    </row>
    <row r="102" spans="1:6" x14ac:dyDescent="0.25">
      <c r="A102" s="12">
        <v>40546</v>
      </c>
      <c r="E102">
        <v>1</v>
      </c>
      <c r="F102">
        <v>1</v>
      </c>
    </row>
    <row r="103" spans="1:6" x14ac:dyDescent="0.25">
      <c r="A103" s="12">
        <v>40549</v>
      </c>
      <c r="C103">
        <v>1</v>
      </c>
      <c r="F103">
        <v>1</v>
      </c>
    </row>
    <row r="104" spans="1:6" x14ac:dyDescent="0.25">
      <c r="A104" s="12">
        <v>40552</v>
      </c>
      <c r="C104">
        <v>1</v>
      </c>
      <c r="F104">
        <v>1</v>
      </c>
    </row>
    <row r="105" spans="1:6" x14ac:dyDescent="0.25">
      <c r="A105" s="12">
        <v>40554</v>
      </c>
      <c r="E105">
        <v>1</v>
      </c>
      <c r="F105">
        <v>1</v>
      </c>
    </row>
    <row r="106" spans="1:6" x14ac:dyDescent="0.25">
      <c r="A106" s="12">
        <v>40555</v>
      </c>
      <c r="E106">
        <v>1</v>
      </c>
      <c r="F106">
        <v>1</v>
      </c>
    </row>
    <row r="107" spans="1:6" x14ac:dyDescent="0.25">
      <c r="A107" s="12">
        <v>40556</v>
      </c>
      <c r="C107">
        <v>1</v>
      </c>
      <c r="F107">
        <v>1</v>
      </c>
    </row>
    <row r="108" spans="1:6" x14ac:dyDescent="0.25">
      <c r="A108" s="12">
        <v>40560</v>
      </c>
      <c r="C108">
        <v>1</v>
      </c>
      <c r="F108">
        <v>1</v>
      </c>
    </row>
    <row r="109" spans="1:6" x14ac:dyDescent="0.25">
      <c r="A109" s="12">
        <v>40565</v>
      </c>
      <c r="E109">
        <v>1</v>
      </c>
      <c r="F109">
        <v>1</v>
      </c>
    </row>
    <row r="110" spans="1:6" x14ac:dyDescent="0.25">
      <c r="A110" s="12">
        <v>40568</v>
      </c>
      <c r="C110">
        <v>1</v>
      </c>
      <c r="F110">
        <v>1</v>
      </c>
    </row>
    <row r="111" spans="1:6" x14ac:dyDescent="0.25">
      <c r="A111" s="12">
        <v>40570</v>
      </c>
      <c r="C111">
        <v>1</v>
      </c>
      <c r="E111">
        <v>2</v>
      </c>
      <c r="F111">
        <v>3</v>
      </c>
    </row>
    <row r="112" spans="1:6" x14ac:dyDescent="0.25">
      <c r="A112" s="12">
        <v>40571</v>
      </c>
      <c r="E112">
        <v>1</v>
      </c>
      <c r="F112">
        <v>1</v>
      </c>
    </row>
    <row r="113" spans="1:6" x14ac:dyDescent="0.25">
      <c r="A113" s="12">
        <v>40576</v>
      </c>
      <c r="C113">
        <v>1</v>
      </c>
      <c r="F113">
        <v>1</v>
      </c>
    </row>
    <row r="114" spans="1:6" x14ac:dyDescent="0.25">
      <c r="A114" s="12">
        <v>40585</v>
      </c>
      <c r="C114">
        <v>1</v>
      </c>
      <c r="F114">
        <v>1</v>
      </c>
    </row>
    <row r="115" spans="1:6" x14ac:dyDescent="0.25">
      <c r="A115" s="12">
        <v>40588</v>
      </c>
      <c r="E115">
        <v>1</v>
      </c>
      <c r="F115">
        <v>1</v>
      </c>
    </row>
    <row r="116" spans="1:6" x14ac:dyDescent="0.25">
      <c r="A116" s="12">
        <v>40590</v>
      </c>
      <c r="E116">
        <v>2</v>
      </c>
      <c r="F116">
        <v>2</v>
      </c>
    </row>
    <row r="117" spans="1:6" x14ac:dyDescent="0.25">
      <c r="A117" s="12">
        <v>40591</v>
      </c>
      <c r="E117">
        <v>1</v>
      </c>
      <c r="F117">
        <v>1</v>
      </c>
    </row>
    <row r="118" spans="1:6" x14ac:dyDescent="0.25">
      <c r="A118" s="12">
        <v>40595</v>
      </c>
      <c r="C118">
        <v>1</v>
      </c>
      <c r="F118">
        <v>1</v>
      </c>
    </row>
    <row r="119" spans="1:6" x14ac:dyDescent="0.25">
      <c r="A119" s="12">
        <v>40600</v>
      </c>
      <c r="E119">
        <v>1</v>
      </c>
      <c r="F119">
        <v>1</v>
      </c>
    </row>
    <row r="120" spans="1:6" x14ac:dyDescent="0.25">
      <c r="A120" s="12">
        <v>40603</v>
      </c>
      <c r="E120">
        <v>1</v>
      </c>
      <c r="F120">
        <v>1</v>
      </c>
    </row>
    <row r="121" spans="1:6" x14ac:dyDescent="0.25">
      <c r="A121" s="12">
        <v>40607</v>
      </c>
      <c r="C121">
        <v>1</v>
      </c>
      <c r="F121">
        <v>1</v>
      </c>
    </row>
    <row r="122" spans="1:6" x14ac:dyDescent="0.25">
      <c r="A122" s="12">
        <v>40610</v>
      </c>
      <c r="C122">
        <v>1</v>
      </c>
      <c r="F122">
        <v>1</v>
      </c>
    </row>
    <row r="123" spans="1:6" x14ac:dyDescent="0.25">
      <c r="A123" s="12">
        <v>40612</v>
      </c>
      <c r="E123">
        <v>1</v>
      </c>
      <c r="F123">
        <v>1</v>
      </c>
    </row>
    <row r="124" spans="1:6" x14ac:dyDescent="0.25">
      <c r="A124" s="12">
        <v>40613</v>
      </c>
      <c r="B124">
        <v>1</v>
      </c>
      <c r="F124">
        <v>1</v>
      </c>
    </row>
    <row r="125" spans="1:6" x14ac:dyDescent="0.25">
      <c r="A125" s="12">
        <v>40629</v>
      </c>
      <c r="E125">
        <v>2</v>
      </c>
      <c r="F125">
        <v>2</v>
      </c>
    </row>
    <row r="126" spans="1:6" x14ac:dyDescent="0.25">
      <c r="A126" s="12">
        <v>40634</v>
      </c>
      <c r="C126">
        <v>1</v>
      </c>
      <c r="F126">
        <v>1</v>
      </c>
    </row>
    <row r="127" spans="1:6" x14ac:dyDescent="0.25">
      <c r="A127" s="12">
        <v>40636</v>
      </c>
      <c r="C127">
        <v>1</v>
      </c>
      <c r="F127">
        <v>1</v>
      </c>
    </row>
    <row r="128" spans="1:6" x14ac:dyDescent="0.25">
      <c r="A128" s="12">
        <v>40638</v>
      </c>
      <c r="C128">
        <v>1</v>
      </c>
      <c r="E128">
        <v>1</v>
      </c>
      <c r="F128">
        <v>2</v>
      </c>
    </row>
    <row r="129" spans="1:6" x14ac:dyDescent="0.25">
      <c r="A129" s="12">
        <v>40641</v>
      </c>
      <c r="C129">
        <v>1</v>
      </c>
      <c r="F129">
        <v>1</v>
      </c>
    </row>
    <row r="130" spans="1:6" x14ac:dyDescent="0.25">
      <c r="A130" s="12">
        <v>40651</v>
      </c>
      <c r="C130">
        <v>1</v>
      </c>
      <c r="F130">
        <v>1</v>
      </c>
    </row>
    <row r="131" spans="1:6" x14ac:dyDescent="0.25">
      <c r="A131" s="12">
        <v>40660</v>
      </c>
      <c r="C131">
        <v>1</v>
      </c>
      <c r="F131">
        <v>1</v>
      </c>
    </row>
    <row r="132" spans="1:6" x14ac:dyDescent="0.25">
      <c r="A132" s="12">
        <v>40662</v>
      </c>
      <c r="C132">
        <v>1</v>
      </c>
      <c r="F132">
        <v>1</v>
      </c>
    </row>
    <row r="133" spans="1:6" x14ac:dyDescent="0.25">
      <c r="A133" s="12">
        <v>40666</v>
      </c>
      <c r="E133">
        <v>1</v>
      </c>
      <c r="F133">
        <v>1</v>
      </c>
    </row>
    <row r="134" spans="1:6" x14ac:dyDescent="0.25">
      <c r="A134" s="12">
        <v>40669</v>
      </c>
      <c r="C134">
        <v>1</v>
      </c>
      <c r="F134">
        <v>1</v>
      </c>
    </row>
    <row r="135" spans="1:6" x14ac:dyDescent="0.25">
      <c r="A135" s="12">
        <v>40670</v>
      </c>
      <c r="C135">
        <v>1</v>
      </c>
      <c r="F135">
        <v>1</v>
      </c>
    </row>
    <row r="136" spans="1:6" x14ac:dyDescent="0.25">
      <c r="A136" s="12">
        <v>40671</v>
      </c>
      <c r="B136">
        <v>1</v>
      </c>
      <c r="F136">
        <v>1</v>
      </c>
    </row>
    <row r="137" spans="1:6" x14ac:dyDescent="0.25">
      <c r="A137" s="12">
        <v>40672</v>
      </c>
      <c r="C137">
        <v>1</v>
      </c>
      <c r="F137">
        <v>1</v>
      </c>
    </row>
    <row r="138" spans="1:6" x14ac:dyDescent="0.25">
      <c r="A138" s="12">
        <v>40673</v>
      </c>
      <c r="C138">
        <v>1</v>
      </c>
      <c r="F138">
        <v>1</v>
      </c>
    </row>
    <row r="139" spans="1:6" x14ac:dyDescent="0.25">
      <c r="A139" s="12">
        <v>40675</v>
      </c>
      <c r="E139">
        <v>1</v>
      </c>
      <c r="F139">
        <v>1</v>
      </c>
    </row>
    <row r="140" spans="1:6" x14ac:dyDescent="0.25">
      <c r="A140" s="12">
        <v>40676</v>
      </c>
      <c r="E140">
        <v>1</v>
      </c>
      <c r="F140">
        <v>1</v>
      </c>
    </row>
    <row r="141" spans="1:6" x14ac:dyDescent="0.25">
      <c r="A141" s="12">
        <v>40681</v>
      </c>
      <c r="E141">
        <v>1</v>
      </c>
      <c r="F141">
        <v>1</v>
      </c>
    </row>
    <row r="142" spans="1:6" x14ac:dyDescent="0.25">
      <c r="A142" s="12">
        <v>40684</v>
      </c>
      <c r="C142">
        <v>1</v>
      </c>
      <c r="F142">
        <v>1</v>
      </c>
    </row>
    <row r="143" spans="1:6" x14ac:dyDescent="0.25">
      <c r="A143" s="12">
        <v>40706</v>
      </c>
      <c r="E143">
        <v>1</v>
      </c>
      <c r="F143">
        <v>1</v>
      </c>
    </row>
    <row r="144" spans="1:6" x14ac:dyDescent="0.25">
      <c r="A144" s="12">
        <v>40710</v>
      </c>
      <c r="C144">
        <v>1</v>
      </c>
      <c r="F144">
        <v>1</v>
      </c>
    </row>
    <row r="145" spans="1:6" x14ac:dyDescent="0.25">
      <c r="A145" s="12">
        <v>40712</v>
      </c>
      <c r="E145">
        <v>1</v>
      </c>
      <c r="F145">
        <v>1</v>
      </c>
    </row>
    <row r="146" spans="1:6" x14ac:dyDescent="0.25">
      <c r="A146" s="12">
        <v>40713</v>
      </c>
      <c r="C146">
        <v>1</v>
      </c>
      <c r="F146">
        <v>1</v>
      </c>
    </row>
    <row r="147" spans="1:6" x14ac:dyDescent="0.25">
      <c r="A147" s="12">
        <v>40714</v>
      </c>
      <c r="E147">
        <v>1</v>
      </c>
      <c r="F147">
        <v>1</v>
      </c>
    </row>
    <row r="148" spans="1:6" x14ac:dyDescent="0.25">
      <c r="A148" s="12">
        <v>40720</v>
      </c>
      <c r="C148">
        <v>1</v>
      </c>
      <c r="F148">
        <v>1</v>
      </c>
    </row>
    <row r="149" spans="1:6" x14ac:dyDescent="0.25">
      <c r="A149" s="12">
        <v>40722</v>
      </c>
      <c r="D149">
        <v>1</v>
      </c>
      <c r="F149">
        <v>1</v>
      </c>
    </row>
    <row r="150" spans="1:6" x14ac:dyDescent="0.25">
      <c r="A150" s="12">
        <v>40725</v>
      </c>
      <c r="C150">
        <v>1</v>
      </c>
      <c r="F150">
        <v>1</v>
      </c>
    </row>
    <row r="151" spans="1:6" x14ac:dyDescent="0.25">
      <c r="A151" s="12">
        <v>40728</v>
      </c>
      <c r="E151">
        <v>1</v>
      </c>
      <c r="F151">
        <v>1</v>
      </c>
    </row>
    <row r="152" spans="1:6" x14ac:dyDescent="0.25">
      <c r="A152" s="12">
        <v>40733</v>
      </c>
      <c r="E152">
        <v>1</v>
      </c>
      <c r="F152">
        <v>1</v>
      </c>
    </row>
    <row r="153" spans="1:6" x14ac:dyDescent="0.25">
      <c r="A153" s="12">
        <v>40738</v>
      </c>
      <c r="E153">
        <v>1</v>
      </c>
      <c r="F153">
        <v>1</v>
      </c>
    </row>
    <row r="154" spans="1:6" x14ac:dyDescent="0.25">
      <c r="A154" s="12">
        <v>40740</v>
      </c>
      <c r="C154">
        <v>1</v>
      </c>
      <c r="F154">
        <v>1</v>
      </c>
    </row>
    <row r="155" spans="1:6" x14ac:dyDescent="0.25">
      <c r="A155" s="12">
        <v>40743</v>
      </c>
      <c r="C155">
        <v>1</v>
      </c>
      <c r="F155">
        <v>1</v>
      </c>
    </row>
    <row r="156" spans="1:6" x14ac:dyDescent="0.25">
      <c r="A156" s="12">
        <v>40748</v>
      </c>
      <c r="E156">
        <v>1</v>
      </c>
      <c r="F156">
        <v>1</v>
      </c>
    </row>
    <row r="157" spans="1:6" x14ac:dyDescent="0.25">
      <c r="A157" s="12">
        <v>40756</v>
      </c>
      <c r="E157">
        <v>1</v>
      </c>
      <c r="F157">
        <v>1</v>
      </c>
    </row>
    <row r="158" spans="1:6" x14ac:dyDescent="0.25">
      <c r="A158" s="12">
        <v>40762</v>
      </c>
      <c r="E158">
        <v>1</v>
      </c>
      <c r="F158">
        <v>1</v>
      </c>
    </row>
    <row r="159" spans="1:6" x14ac:dyDescent="0.25">
      <c r="A159" s="12">
        <v>40767</v>
      </c>
      <c r="E159">
        <v>1</v>
      </c>
      <c r="F159">
        <v>1</v>
      </c>
    </row>
    <row r="160" spans="1:6" x14ac:dyDescent="0.25">
      <c r="A160" s="12">
        <v>40768</v>
      </c>
      <c r="E160">
        <v>1</v>
      </c>
      <c r="F160">
        <v>1</v>
      </c>
    </row>
    <row r="161" spans="1:6" x14ac:dyDescent="0.25">
      <c r="A161" s="12">
        <v>40770</v>
      </c>
      <c r="C161">
        <v>1</v>
      </c>
      <c r="F161">
        <v>1</v>
      </c>
    </row>
    <row r="162" spans="1:6" x14ac:dyDescent="0.25">
      <c r="A162" s="12">
        <v>40774</v>
      </c>
      <c r="B162">
        <v>1</v>
      </c>
      <c r="F162">
        <v>1</v>
      </c>
    </row>
    <row r="163" spans="1:6" x14ac:dyDescent="0.25">
      <c r="A163" s="12">
        <v>40777</v>
      </c>
      <c r="E163">
        <v>1</v>
      </c>
      <c r="F163">
        <v>1</v>
      </c>
    </row>
    <row r="164" spans="1:6" x14ac:dyDescent="0.25">
      <c r="A164" s="12">
        <v>40782</v>
      </c>
      <c r="E164">
        <v>1</v>
      </c>
      <c r="F164">
        <v>1</v>
      </c>
    </row>
    <row r="165" spans="1:6" x14ac:dyDescent="0.25">
      <c r="A165" s="12">
        <v>40792</v>
      </c>
      <c r="E165">
        <v>1</v>
      </c>
      <c r="F165">
        <v>1</v>
      </c>
    </row>
    <row r="166" spans="1:6" x14ac:dyDescent="0.25">
      <c r="A166" s="12">
        <v>40797</v>
      </c>
      <c r="E166">
        <v>1</v>
      </c>
      <c r="F166">
        <v>1</v>
      </c>
    </row>
    <row r="167" spans="1:6" x14ac:dyDescent="0.25">
      <c r="A167" s="12">
        <v>40807</v>
      </c>
      <c r="B167">
        <v>1</v>
      </c>
      <c r="F167">
        <v>1</v>
      </c>
    </row>
    <row r="168" spans="1:6" x14ac:dyDescent="0.25">
      <c r="A168" s="12">
        <v>40808</v>
      </c>
      <c r="C168">
        <v>1</v>
      </c>
      <c r="E168">
        <v>1</v>
      </c>
      <c r="F168">
        <v>2</v>
      </c>
    </row>
    <row r="169" spans="1:6" x14ac:dyDescent="0.25">
      <c r="A169" s="12">
        <v>40809</v>
      </c>
      <c r="C169">
        <v>1</v>
      </c>
      <c r="E169">
        <v>1</v>
      </c>
      <c r="F169">
        <v>2</v>
      </c>
    </row>
    <row r="170" spans="1:6" x14ac:dyDescent="0.25">
      <c r="A170" s="12">
        <v>40818</v>
      </c>
      <c r="B170">
        <v>1</v>
      </c>
      <c r="F170">
        <v>1</v>
      </c>
    </row>
    <row r="171" spans="1:6" x14ac:dyDescent="0.25">
      <c r="A171" s="12">
        <v>40821</v>
      </c>
      <c r="E171">
        <v>1</v>
      </c>
      <c r="F171">
        <v>1</v>
      </c>
    </row>
    <row r="172" spans="1:6" x14ac:dyDescent="0.25">
      <c r="A172" s="12">
        <v>40825</v>
      </c>
      <c r="E172">
        <v>1</v>
      </c>
      <c r="F172">
        <v>1</v>
      </c>
    </row>
    <row r="173" spans="1:6" x14ac:dyDescent="0.25">
      <c r="A173" s="12">
        <v>40831</v>
      </c>
      <c r="E173">
        <v>1</v>
      </c>
      <c r="F173">
        <v>1</v>
      </c>
    </row>
    <row r="174" spans="1:6" x14ac:dyDescent="0.25">
      <c r="A174" s="12">
        <v>40833</v>
      </c>
      <c r="E174">
        <v>1</v>
      </c>
      <c r="F174">
        <v>1</v>
      </c>
    </row>
    <row r="175" spans="1:6" x14ac:dyDescent="0.25">
      <c r="A175" s="12">
        <v>40835</v>
      </c>
      <c r="C175">
        <v>1</v>
      </c>
      <c r="F175">
        <v>1</v>
      </c>
    </row>
    <row r="176" spans="1:6" x14ac:dyDescent="0.25">
      <c r="A176" s="12">
        <v>40842</v>
      </c>
      <c r="E176">
        <v>1</v>
      </c>
      <c r="F176">
        <v>1</v>
      </c>
    </row>
    <row r="177" spans="1:6" x14ac:dyDescent="0.25">
      <c r="A177" s="12">
        <v>40843</v>
      </c>
      <c r="C177">
        <v>1</v>
      </c>
      <c r="F177">
        <v>1</v>
      </c>
    </row>
    <row r="178" spans="1:6" x14ac:dyDescent="0.25">
      <c r="A178" s="12">
        <v>40855</v>
      </c>
      <c r="B178">
        <v>1</v>
      </c>
      <c r="F178">
        <v>1</v>
      </c>
    </row>
    <row r="179" spans="1:6" x14ac:dyDescent="0.25">
      <c r="A179" s="12">
        <v>40858</v>
      </c>
      <c r="E179">
        <v>1</v>
      </c>
      <c r="F179">
        <v>1</v>
      </c>
    </row>
    <row r="180" spans="1:6" x14ac:dyDescent="0.25">
      <c r="A180" s="12">
        <v>40862</v>
      </c>
      <c r="E180">
        <v>1</v>
      </c>
      <c r="F180">
        <v>1</v>
      </c>
    </row>
    <row r="181" spans="1:6" x14ac:dyDescent="0.25">
      <c r="A181" s="12">
        <v>40865</v>
      </c>
      <c r="E181">
        <v>1</v>
      </c>
      <c r="F181">
        <v>1</v>
      </c>
    </row>
    <row r="182" spans="1:6" x14ac:dyDescent="0.25">
      <c r="A182" s="12">
        <v>40866</v>
      </c>
      <c r="C182">
        <v>1</v>
      </c>
      <c r="F182">
        <v>1</v>
      </c>
    </row>
    <row r="183" spans="1:6" x14ac:dyDescent="0.25">
      <c r="A183" s="12">
        <v>40869</v>
      </c>
      <c r="E183">
        <v>1</v>
      </c>
      <c r="F183">
        <v>1</v>
      </c>
    </row>
    <row r="184" spans="1:6" x14ac:dyDescent="0.25">
      <c r="A184" s="12">
        <v>40871</v>
      </c>
      <c r="E184">
        <v>1</v>
      </c>
      <c r="F184">
        <v>1</v>
      </c>
    </row>
    <row r="185" spans="1:6" x14ac:dyDescent="0.25">
      <c r="A185" s="12">
        <v>40874</v>
      </c>
      <c r="E185">
        <v>1</v>
      </c>
      <c r="F185">
        <v>1</v>
      </c>
    </row>
    <row r="186" spans="1:6" x14ac:dyDescent="0.25">
      <c r="A186" s="12">
        <v>40878</v>
      </c>
      <c r="C186">
        <v>1</v>
      </c>
      <c r="F186">
        <v>1</v>
      </c>
    </row>
    <row r="187" spans="1:6" x14ac:dyDescent="0.25">
      <c r="A187" s="12">
        <v>40880</v>
      </c>
      <c r="E187">
        <v>1</v>
      </c>
      <c r="F187">
        <v>1</v>
      </c>
    </row>
    <row r="188" spans="1:6" x14ac:dyDescent="0.25">
      <c r="A188" s="12">
        <v>40885</v>
      </c>
      <c r="E188">
        <v>1</v>
      </c>
      <c r="F188">
        <v>1</v>
      </c>
    </row>
    <row r="189" spans="1:6" x14ac:dyDescent="0.25">
      <c r="A189" s="12">
        <v>40889</v>
      </c>
      <c r="C189">
        <v>1</v>
      </c>
      <c r="F189">
        <v>1</v>
      </c>
    </row>
    <row r="190" spans="1:6" x14ac:dyDescent="0.25">
      <c r="A190" s="12">
        <v>40896</v>
      </c>
      <c r="E190">
        <v>1</v>
      </c>
      <c r="F190">
        <v>1</v>
      </c>
    </row>
    <row r="191" spans="1:6" x14ac:dyDescent="0.25">
      <c r="A191" s="12">
        <v>40898</v>
      </c>
      <c r="C191">
        <v>1</v>
      </c>
      <c r="F191">
        <v>1</v>
      </c>
    </row>
    <row r="192" spans="1:6" x14ac:dyDescent="0.25">
      <c r="A192" s="12">
        <v>40899</v>
      </c>
      <c r="E192">
        <v>1</v>
      </c>
      <c r="F192">
        <v>1</v>
      </c>
    </row>
    <row r="193" spans="1:6" x14ac:dyDescent="0.25">
      <c r="A193" s="12">
        <v>40900</v>
      </c>
      <c r="C193">
        <v>1</v>
      </c>
      <c r="F193">
        <v>1</v>
      </c>
    </row>
    <row r="194" spans="1:6" x14ac:dyDescent="0.25">
      <c r="A194" s="12">
        <v>40904</v>
      </c>
      <c r="E194">
        <v>1</v>
      </c>
      <c r="F194">
        <v>1</v>
      </c>
    </row>
    <row r="195" spans="1:6" x14ac:dyDescent="0.25">
      <c r="A195" s="12">
        <v>40912</v>
      </c>
      <c r="B195">
        <v>1</v>
      </c>
      <c r="F195">
        <v>1</v>
      </c>
    </row>
    <row r="196" spans="1:6" x14ac:dyDescent="0.25">
      <c r="A196" s="12">
        <v>40914</v>
      </c>
      <c r="C196">
        <v>1</v>
      </c>
      <c r="F196">
        <v>1</v>
      </c>
    </row>
    <row r="197" spans="1:6" x14ac:dyDescent="0.25">
      <c r="A197" s="12">
        <v>40921</v>
      </c>
      <c r="C197">
        <v>1</v>
      </c>
      <c r="F197">
        <v>1</v>
      </c>
    </row>
    <row r="198" spans="1:6" x14ac:dyDescent="0.25">
      <c r="A198" s="12">
        <v>40922</v>
      </c>
      <c r="C198">
        <v>1</v>
      </c>
      <c r="F198">
        <v>1</v>
      </c>
    </row>
    <row r="199" spans="1:6" x14ac:dyDescent="0.25">
      <c r="A199" s="12">
        <v>40926</v>
      </c>
      <c r="C199">
        <v>1</v>
      </c>
      <c r="F199">
        <v>1</v>
      </c>
    </row>
    <row r="200" spans="1:6" x14ac:dyDescent="0.25">
      <c r="A200" s="12">
        <v>40930</v>
      </c>
      <c r="B200">
        <v>1</v>
      </c>
      <c r="F200">
        <v>1</v>
      </c>
    </row>
    <row r="201" spans="1:6" x14ac:dyDescent="0.25">
      <c r="A201" s="12">
        <v>40944</v>
      </c>
      <c r="E201">
        <v>1</v>
      </c>
      <c r="F201">
        <v>1</v>
      </c>
    </row>
    <row r="202" spans="1:6" x14ac:dyDescent="0.25">
      <c r="A202" s="12">
        <v>40948</v>
      </c>
      <c r="E202">
        <v>1</v>
      </c>
      <c r="F202">
        <v>1</v>
      </c>
    </row>
    <row r="203" spans="1:6" x14ac:dyDescent="0.25">
      <c r="A203" s="12">
        <v>40951</v>
      </c>
      <c r="C203">
        <v>1</v>
      </c>
      <c r="F203">
        <v>1</v>
      </c>
    </row>
    <row r="204" spans="1:6" x14ac:dyDescent="0.25">
      <c r="A204" s="12">
        <v>40955</v>
      </c>
      <c r="E204">
        <v>1</v>
      </c>
      <c r="F204">
        <v>1</v>
      </c>
    </row>
    <row r="205" spans="1:6" x14ac:dyDescent="0.25">
      <c r="A205" s="12">
        <v>40959</v>
      </c>
      <c r="C205">
        <v>1</v>
      </c>
      <c r="E205">
        <v>1</v>
      </c>
      <c r="F205">
        <v>2</v>
      </c>
    </row>
    <row r="206" spans="1:6" x14ac:dyDescent="0.25">
      <c r="A206" s="12">
        <v>40963</v>
      </c>
      <c r="C206">
        <v>1</v>
      </c>
      <c r="F206">
        <v>1</v>
      </c>
    </row>
    <row r="207" spans="1:6" x14ac:dyDescent="0.25">
      <c r="A207" s="12">
        <v>40966</v>
      </c>
      <c r="E207">
        <v>1</v>
      </c>
      <c r="F207">
        <v>1</v>
      </c>
    </row>
    <row r="208" spans="1:6" x14ac:dyDescent="0.25">
      <c r="A208" s="12">
        <v>40968</v>
      </c>
      <c r="B208">
        <v>1</v>
      </c>
      <c r="F208">
        <v>1</v>
      </c>
    </row>
    <row r="209" spans="1:6" x14ac:dyDescent="0.25">
      <c r="A209" s="12">
        <v>40973</v>
      </c>
      <c r="E209">
        <v>1</v>
      </c>
      <c r="F209">
        <v>1</v>
      </c>
    </row>
    <row r="210" spans="1:6" x14ac:dyDescent="0.25">
      <c r="A210" s="12">
        <v>40974</v>
      </c>
      <c r="C210">
        <v>1</v>
      </c>
      <c r="F210">
        <v>1</v>
      </c>
    </row>
    <row r="211" spans="1:6" x14ac:dyDescent="0.25">
      <c r="A211" s="12">
        <v>40979</v>
      </c>
      <c r="C211">
        <v>1</v>
      </c>
      <c r="F211">
        <v>1</v>
      </c>
    </row>
    <row r="212" spans="1:6" x14ac:dyDescent="0.25">
      <c r="A212" s="12">
        <v>40982</v>
      </c>
      <c r="C212">
        <v>1</v>
      </c>
      <c r="F212">
        <v>1</v>
      </c>
    </row>
    <row r="213" spans="1:6" x14ac:dyDescent="0.25">
      <c r="A213" s="12">
        <v>40984</v>
      </c>
      <c r="C213">
        <v>1</v>
      </c>
      <c r="F213">
        <v>1</v>
      </c>
    </row>
    <row r="214" spans="1:6" x14ac:dyDescent="0.25">
      <c r="A214" s="12">
        <v>40990</v>
      </c>
      <c r="E214">
        <v>1</v>
      </c>
      <c r="F214">
        <v>1</v>
      </c>
    </row>
    <row r="215" spans="1:6" x14ac:dyDescent="0.25">
      <c r="A215" s="12">
        <v>40994</v>
      </c>
      <c r="E215">
        <v>1</v>
      </c>
      <c r="F215">
        <v>1</v>
      </c>
    </row>
    <row r="216" spans="1:6" x14ac:dyDescent="0.25">
      <c r="A216" s="12">
        <v>40995</v>
      </c>
      <c r="C216">
        <v>1</v>
      </c>
      <c r="F216">
        <v>1</v>
      </c>
    </row>
    <row r="217" spans="1:6" x14ac:dyDescent="0.25">
      <c r="A217" s="12">
        <v>40996</v>
      </c>
      <c r="C217">
        <v>1</v>
      </c>
      <c r="F217">
        <v>1</v>
      </c>
    </row>
    <row r="218" spans="1:6" x14ac:dyDescent="0.25">
      <c r="A218" s="12">
        <v>41004</v>
      </c>
      <c r="C218">
        <v>1</v>
      </c>
      <c r="F218">
        <v>1</v>
      </c>
    </row>
    <row r="219" spans="1:6" x14ac:dyDescent="0.25">
      <c r="A219" s="12">
        <v>41005</v>
      </c>
      <c r="E219">
        <v>3</v>
      </c>
      <c r="F219">
        <v>3</v>
      </c>
    </row>
    <row r="220" spans="1:6" x14ac:dyDescent="0.25">
      <c r="A220" s="12">
        <v>41018</v>
      </c>
      <c r="C220">
        <v>1</v>
      </c>
      <c r="E220">
        <v>1</v>
      </c>
      <c r="F220">
        <v>2</v>
      </c>
    </row>
    <row r="221" spans="1:6" x14ac:dyDescent="0.25">
      <c r="A221" s="12">
        <v>41020</v>
      </c>
      <c r="E221">
        <v>1</v>
      </c>
      <c r="F221">
        <v>1</v>
      </c>
    </row>
    <row r="222" spans="1:6" x14ac:dyDescent="0.25">
      <c r="A222" s="12">
        <v>41023</v>
      </c>
      <c r="E222">
        <v>1</v>
      </c>
      <c r="F222">
        <v>1</v>
      </c>
    </row>
    <row r="223" spans="1:6" x14ac:dyDescent="0.25">
      <c r="A223" s="12">
        <v>41024</v>
      </c>
      <c r="E223">
        <v>1</v>
      </c>
      <c r="F223">
        <v>1</v>
      </c>
    </row>
    <row r="224" spans="1:6" x14ac:dyDescent="0.25">
      <c r="A224" s="12">
        <v>41025</v>
      </c>
      <c r="C224">
        <v>1</v>
      </c>
      <c r="F224">
        <v>1</v>
      </c>
    </row>
    <row r="225" spans="1:6" x14ac:dyDescent="0.25">
      <c r="A225" s="12">
        <v>41030</v>
      </c>
      <c r="C225">
        <v>1</v>
      </c>
      <c r="F225">
        <v>1</v>
      </c>
    </row>
    <row r="226" spans="1:6" x14ac:dyDescent="0.25">
      <c r="A226" s="12">
        <v>41031</v>
      </c>
      <c r="E226">
        <v>3</v>
      </c>
      <c r="F226">
        <v>3</v>
      </c>
    </row>
    <row r="227" spans="1:6" x14ac:dyDescent="0.25">
      <c r="A227" s="12">
        <v>41034</v>
      </c>
      <c r="C227">
        <v>1</v>
      </c>
      <c r="D227">
        <v>1</v>
      </c>
      <c r="F227">
        <v>2</v>
      </c>
    </row>
    <row r="228" spans="1:6" x14ac:dyDescent="0.25">
      <c r="A228" s="12">
        <v>41035</v>
      </c>
      <c r="C228">
        <v>1</v>
      </c>
      <c r="F228">
        <v>1</v>
      </c>
    </row>
    <row r="229" spans="1:6" x14ac:dyDescent="0.25">
      <c r="A229" s="12">
        <v>41037</v>
      </c>
      <c r="E229">
        <v>1</v>
      </c>
      <c r="F229">
        <v>1</v>
      </c>
    </row>
    <row r="230" spans="1:6" x14ac:dyDescent="0.25">
      <c r="A230" s="12">
        <v>41058</v>
      </c>
      <c r="E230">
        <v>1</v>
      </c>
      <c r="F230">
        <v>1</v>
      </c>
    </row>
    <row r="231" spans="1:6" x14ac:dyDescent="0.25">
      <c r="A231" s="12">
        <v>41060</v>
      </c>
      <c r="E231">
        <v>1</v>
      </c>
      <c r="F231">
        <v>1</v>
      </c>
    </row>
    <row r="232" spans="1:6" x14ac:dyDescent="0.25">
      <c r="A232" s="12">
        <v>41066</v>
      </c>
      <c r="E232">
        <v>1</v>
      </c>
      <c r="F232">
        <v>1</v>
      </c>
    </row>
    <row r="233" spans="1:6" x14ac:dyDescent="0.25">
      <c r="A233" s="12">
        <v>41072</v>
      </c>
      <c r="C233">
        <v>1</v>
      </c>
      <c r="F233">
        <v>1</v>
      </c>
    </row>
    <row r="234" spans="1:6" x14ac:dyDescent="0.25">
      <c r="A234" s="12">
        <v>41077</v>
      </c>
      <c r="E234">
        <v>1</v>
      </c>
      <c r="F234">
        <v>1</v>
      </c>
    </row>
    <row r="235" spans="1:6" x14ac:dyDescent="0.25">
      <c r="A235" s="12">
        <v>41081</v>
      </c>
      <c r="C235">
        <v>1</v>
      </c>
      <c r="F235">
        <v>1</v>
      </c>
    </row>
    <row r="236" spans="1:6" x14ac:dyDescent="0.25">
      <c r="A236" s="12">
        <v>41089</v>
      </c>
      <c r="C236">
        <v>1</v>
      </c>
      <c r="F236">
        <v>1</v>
      </c>
    </row>
    <row r="237" spans="1:6" x14ac:dyDescent="0.25">
      <c r="A237" s="12">
        <v>41093</v>
      </c>
      <c r="C237">
        <v>1</v>
      </c>
      <c r="F237">
        <v>1</v>
      </c>
    </row>
    <row r="238" spans="1:6" x14ac:dyDescent="0.25">
      <c r="A238" s="12">
        <v>41102</v>
      </c>
      <c r="C238">
        <v>1</v>
      </c>
      <c r="F238">
        <v>1</v>
      </c>
    </row>
    <row r="239" spans="1:6" x14ac:dyDescent="0.25">
      <c r="A239" s="12">
        <v>41107</v>
      </c>
      <c r="E239">
        <v>1</v>
      </c>
      <c r="F239">
        <v>1</v>
      </c>
    </row>
    <row r="240" spans="1:6" x14ac:dyDescent="0.25">
      <c r="A240" s="12">
        <v>41117</v>
      </c>
      <c r="E240">
        <v>2</v>
      </c>
      <c r="F240">
        <v>2</v>
      </c>
    </row>
    <row r="241" spans="1:6" x14ac:dyDescent="0.25">
      <c r="A241" s="12">
        <v>41118</v>
      </c>
      <c r="E241">
        <v>1</v>
      </c>
      <c r="F241">
        <v>1</v>
      </c>
    </row>
    <row r="242" spans="1:6" x14ac:dyDescent="0.25">
      <c r="A242" s="12">
        <v>41122</v>
      </c>
      <c r="C242">
        <v>1</v>
      </c>
      <c r="F242">
        <v>1</v>
      </c>
    </row>
    <row r="243" spans="1:6" x14ac:dyDescent="0.25">
      <c r="A243" s="12">
        <v>41135</v>
      </c>
      <c r="C243">
        <v>1</v>
      </c>
      <c r="F243">
        <v>1</v>
      </c>
    </row>
    <row r="244" spans="1:6" x14ac:dyDescent="0.25">
      <c r="A244" s="12">
        <v>41137</v>
      </c>
      <c r="E244">
        <v>1</v>
      </c>
      <c r="F244">
        <v>1</v>
      </c>
    </row>
    <row r="245" spans="1:6" x14ac:dyDescent="0.25">
      <c r="A245" s="12">
        <v>41148</v>
      </c>
      <c r="E245">
        <v>1</v>
      </c>
      <c r="F245">
        <v>1</v>
      </c>
    </row>
    <row r="246" spans="1:6" x14ac:dyDescent="0.25">
      <c r="A246" s="12">
        <v>41149</v>
      </c>
      <c r="E246">
        <v>1</v>
      </c>
      <c r="F246">
        <v>1</v>
      </c>
    </row>
    <row r="247" spans="1:6" x14ac:dyDescent="0.25">
      <c r="A247" s="12">
        <v>41156</v>
      </c>
      <c r="E247">
        <v>1</v>
      </c>
      <c r="F247">
        <v>1</v>
      </c>
    </row>
    <row r="248" spans="1:6" x14ac:dyDescent="0.25">
      <c r="A248" s="12">
        <v>41157</v>
      </c>
      <c r="E248">
        <v>1</v>
      </c>
      <c r="F248">
        <v>1</v>
      </c>
    </row>
    <row r="249" spans="1:6" x14ac:dyDescent="0.25">
      <c r="A249" s="12">
        <v>41174</v>
      </c>
      <c r="E249">
        <v>2</v>
      </c>
      <c r="F249">
        <v>2</v>
      </c>
    </row>
    <row r="250" spans="1:6" x14ac:dyDescent="0.25">
      <c r="A250" s="12">
        <v>41178</v>
      </c>
      <c r="E250">
        <v>1</v>
      </c>
      <c r="F250">
        <v>1</v>
      </c>
    </row>
    <row r="251" spans="1:6" x14ac:dyDescent="0.25">
      <c r="A251" s="12">
        <v>41180</v>
      </c>
      <c r="C251">
        <v>1</v>
      </c>
      <c r="E251">
        <v>1</v>
      </c>
      <c r="F251">
        <v>2</v>
      </c>
    </row>
    <row r="252" spans="1:6" x14ac:dyDescent="0.25">
      <c r="A252" s="12">
        <v>41185</v>
      </c>
      <c r="E252">
        <v>1</v>
      </c>
      <c r="F252">
        <v>1</v>
      </c>
    </row>
    <row r="253" spans="1:6" x14ac:dyDescent="0.25">
      <c r="A253" s="12">
        <v>41186</v>
      </c>
      <c r="C253">
        <v>1</v>
      </c>
      <c r="E253">
        <v>1</v>
      </c>
      <c r="F253">
        <v>2</v>
      </c>
    </row>
    <row r="254" spans="1:6" x14ac:dyDescent="0.25">
      <c r="A254" s="12">
        <v>41201</v>
      </c>
      <c r="C254">
        <v>1</v>
      </c>
      <c r="F254">
        <v>1</v>
      </c>
    </row>
    <row r="255" spans="1:6" x14ac:dyDescent="0.25">
      <c r="A255" s="12">
        <v>41202</v>
      </c>
      <c r="B255">
        <v>1</v>
      </c>
      <c r="D255">
        <v>1</v>
      </c>
      <c r="F255">
        <v>2</v>
      </c>
    </row>
    <row r="256" spans="1:6" x14ac:dyDescent="0.25">
      <c r="A256" s="12">
        <v>41206</v>
      </c>
      <c r="E256">
        <v>1</v>
      </c>
      <c r="F256">
        <v>1</v>
      </c>
    </row>
    <row r="257" spans="1:6" x14ac:dyDescent="0.25">
      <c r="A257" s="12">
        <v>41210</v>
      </c>
      <c r="E257">
        <v>1</v>
      </c>
      <c r="F257">
        <v>1</v>
      </c>
    </row>
    <row r="258" spans="1:6" x14ac:dyDescent="0.25">
      <c r="A258" s="12">
        <v>41237</v>
      </c>
      <c r="C258">
        <v>1</v>
      </c>
      <c r="F258">
        <v>1</v>
      </c>
    </row>
    <row r="259" spans="1:6" x14ac:dyDescent="0.25">
      <c r="A259" s="12">
        <v>41238</v>
      </c>
      <c r="E259">
        <v>1</v>
      </c>
      <c r="F259">
        <v>1</v>
      </c>
    </row>
    <row r="260" spans="1:6" x14ac:dyDescent="0.25">
      <c r="A260" s="12">
        <v>41239</v>
      </c>
      <c r="E260">
        <v>1</v>
      </c>
      <c r="F260">
        <v>1</v>
      </c>
    </row>
    <row r="261" spans="1:6" x14ac:dyDescent="0.25">
      <c r="A261" s="12">
        <v>41241</v>
      </c>
      <c r="E261">
        <v>1</v>
      </c>
      <c r="F261">
        <v>1</v>
      </c>
    </row>
    <row r="262" spans="1:6" x14ac:dyDescent="0.25">
      <c r="A262" s="12">
        <v>41244</v>
      </c>
      <c r="D262">
        <v>1</v>
      </c>
      <c r="F262">
        <v>1</v>
      </c>
    </row>
    <row r="263" spans="1:6" x14ac:dyDescent="0.25">
      <c r="A263" s="12">
        <v>41251</v>
      </c>
      <c r="E263">
        <v>1</v>
      </c>
      <c r="F263">
        <v>1</v>
      </c>
    </row>
    <row r="264" spans="1:6" x14ac:dyDescent="0.25">
      <c r="A264" s="12">
        <v>41252</v>
      </c>
      <c r="C264">
        <v>1</v>
      </c>
      <c r="F264">
        <v>1</v>
      </c>
    </row>
    <row r="265" spans="1:6" x14ac:dyDescent="0.25">
      <c r="A265" s="12">
        <v>41259</v>
      </c>
      <c r="E265">
        <v>1</v>
      </c>
      <c r="F265">
        <v>1</v>
      </c>
    </row>
    <row r="266" spans="1:6" x14ac:dyDescent="0.25">
      <c r="A266" s="12">
        <v>41261</v>
      </c>
      <c r="C266">
        <v>1</v>
      </c>
      <c r="F266">
        <v>1</v>
      </c>
    </row>
    <row r="267" spans="1:6" x14ac:dyDescent="0.25">
      <c r="A267" s="12">
        <v>41275</v>
      </c>
      <c r="E267">
        <v>1</v>
      </c>
      <c r="F267">
        <v>1</v>
      </c>
    </row>
    <row r="268" spans="1:6" x14ac:dyDescent="0.25">
      <c r="A268" s="12">
        <v>41276</v>
      </c>
      <c r="C268">
        <v>1</v>
      </c>
      <c r="F268">
        <v>1</v>
      </c>
    </row>
    <row r="269" spans="1:6" x14ac:dyDescent="0.25">
      <c r="A269" s="12">
        <v>41304</v>
      </c>
      <c r="C269">
        <v>1</v>
      </c>
      <c r="E269">
        <v>1</v>
      </c>
      <c r="F269">
        <v>2</v>
      </c>
    </row>
    <row r="270" spans="1:6" x14ac:dyDescent="0.25">
      <c r="A270" s="12">
        <v>41308</v>
      </c>
      <c r="E270">
        <v>1</v>
      </c>
      <c r="F270">
        <v>1</v>
      </c>
    </row>
    <row r="271" spans="1:6" x14ac:dyDescent="0.25">
      <c r="A271" s="12">
        <v>41309</v>
      </c>
      <c r="E271">
        <v>1</v>
      </c>
      <c r="F271">
        <v>1</v>
      </c>
    </row>
    <row r="272" spans="1:6" x14ac:dyDescent="0.25">
      <c r="A272" s="12">
        <v>41314</v>
      </c>
      <c r="E272">
        <v>1</v>
      </c>
      <c r="F272">
        <v>1</v>
      </c>
    </row>
    <row r="273" spans="1:6" x14ac:dyDescent="0.25">
      <c r="A273" s="12">
        <v>41317</v>
      </c>
      <c r="E273">
        <v>1</v>
      </c>
      <c r="F273">
        <v>1</v>
      </c>
    </row>
    <row r="274" spans="1:6" x14ac:dyDescent="0.25">
      <c r="A274" s="12">
        <v>41328</v>
      </c>
      <c r="E274">
        <v>1</v>
      </c>
      <c r="F274">
        <v>1</v>
      </c>
    </row>
    <row r="275" spans="1:6" x14ac:dyDescent="0.25">
      <c r="A275" s="12">
        <v>41330</v>
      </c>
      <c r="C275">
        <v>1</v>
      </c>
      <c r="F275">
        <v>1</v>
      </c>
    </row>
    <row r="276" spans="1:6" x14ac:dyDescent="0.25">
      <c r="A276" s="12">
        <v>41332</v>
      </c>
      <c r="E276">
        <v>1</v>
      </c>
      <c r="F276">
        <v>1</v>
      </c>
    </row>
    <row r="277" spans="1:6" x14ac:dyDescent="0.25">
      <c r="A277" s="12">
        <v>41334</v>
      </c>
      <c r="C277">
        <v>1</v>
      </c>
      <c r="F277">
        <v>1</v>
      </c>
    </row>
    <row r="278" spans="1:6" x14ac:dyDescent="0.25">
      <c r="A278" s="12">
        <v>41337</v>
      </c>
      <c r="E278">
        <v>1</v>
      </c>
      <c r="F278">
        <v>1</v>
      </c>
    </row>
    <row r="279" spans="1:6" x14ac:dyDescent="0.25">
      <c r="A279" s="12">
        <v>41338</v>
      </c>
      <c r="E279">
        <v>1</v>
      </c>
      <c r="F279">
        <v>1</v>
      </c>
    </row>
    <row r="280" spans="1:6" x14ac:dyDescent="0.25">
      <c r="A280" s="12">
        <v>41340</v>
      </c>
      <c r="C280">
        <v>1</v>
      </c>
      <c r="F280">
        <v>1</v>
      </c>
    </row>
    <row r="281" spans="1:6" x14ac:dyDescent="0.25">
      <c r="A281" s="12">
        <v>41341</v>
      </c>
      <c r="C281">
        <v>1</v>
      </c>
      <c r="F281">
        <v>1</v>
      </c>
    </row>
    <row r="282" spans="1:6" x14ac:dyDescent="0.25">
      <c r="A282" s="12">
        <v>41345</v>
      </c>
      <c r="C282">
        <v>1</v>
      </c>
      <c r="F282">
        <v>1</v>
      </c>
    </row>
    <row r="283" spans="1:6" x14ac:dyDescent="0.25">
      <c r="A283" s="12">
        <v>41346</v>
      </c>
      <c r="C283">
        <v>1</v>
      </c>
      <c r="F283">
        <v>1</v>
      </c>
    </row>
    <row r="284" spans="1:6" x14ac:dyDescent="0.25">
      <c r="A284" s="12">
        <v>41350</v>
      </c>
      <c r="E284">
        <v>1</v>
      </c>
      <c r="F284">
        <v>1</v>
      </c>
    </row>
    <row r="285" spans="1:6" x14ac:dyDescent="0.25">
      <c r="A285" s="12">
        <v>41361</v>
      </c>
      <c r="E285">
        <v>1</v>
      </c>
      <c r="F285">
        <v>1</v>
      </c>
    </row>
    <row r="286" spans="1:6" x14ac:dyDescent="0.25">
      <c r="A286" s="12">
        <v>41366</v>
      </c>
      <c r="E286">
        <v>1</v>
      </c>
      <c r="F286">
        <v>1</v>
      </c>
    </row>
    <row r="287" spans="1:6" x14ac:dyDescent="0.25">
      <c r="A287" s="12">
        <v>41372</v>
      </c>
      <c r="E287">
        <v>1</v>
      </c>
      <c r="F287">
        <v>1</v>
      </c>
    </row>
    <row r="288" spans="1:6" x14ac:dyDescent="0.25">
      <c r="A288" s="12">
        <v>41373</v>
      </c>
      <c r="C288">
        <v>1</v>
      </c>
      <c r="F288">
        <v>1</v>
      </c>
    </row>
    <row r="289" spans="1:6" x14ac:dyDescent="0.25">
      <c r="A289" s="12">
        <v>41378</v>
      </c>
      <c r="C289">
        <v>1</v>
      </c>
      <c r="F289">
        <v>1</v>
      </c>
    </row>
    <row r="290" spans="1:6" x14ac:dyDescent="0.25">
      <c r="A290" s="12">
        <v>41395</v>
      </c>
      <c r="C290">
        <v>1</v>
      </c>
      <c r="F290">
        <v>1</v>
      </c>
    </row>
    <row r="291" spans="1:6" x14ac:dyDescent="0.25">
      <c r="A291" s="12">
        <v>41396</v>
      </c>
      <c r="C291">
        <v>1</v>
      </c>
      <c r="F291">
        <v>1</v>
      </c>
    </row>
    <row r="292" spans="1:6" x14ac:dyDescent="0.25">
      <c r="A292" s="12">
        <v>41404</v>
      </c>
      <c r="C292">
        <v>1</v>
      </c>
      <c r="F292">
        <v>1</v>
      </c>
    </row>
    <row r="293" spans="1:6" x14ac:dyDescent="0.25">
      <c r="A293" s="12">
        <v>41409</v>
      </c>
      <c r="E293">
        <v>1</v>
      </c>
      <c r="F293">
        <v>1</v>
      </c>
    </row>
    <row r="294" spans="1:6" x14ac:dyDescent="0.25">
      <c r="A294" s="12">
        <v>41412</v>
      </c>
      <c r="E294">
        <v>2</v>
      </c>
      <c r="F294">
        <v>2</v>
      </c>
    </row>
    <row r="295" spans="1:6" x14ac:dyDescent="0.25">
      <c r="A295" s="12">
        <v>41415</v>
      </c>
      <c r="B295">
        <v>1</v>
      </c>
      <c r="F295">
        <v>1</v>
      </c>
    </row>
    <row r="296" spans="1:6" x14ac:dyDescent="0.25">
      <c r="A296" s="12">
        <v>41417</v>
      </c>
      <c r="E296">
        <v>1</v>
      </c>
      <c r="F296">
        <v>1</v>
      </c>
    </row>
    <row r="297" spans="1:6" x14ac:dyDescent="0.25">
      <c r="A297" s="12">
        <v>41422</v>
      </c>
      <c r="E297">
        <v>1</v>
      </c>
      <c r="F297">
        <v>1</v>
      </c>
    </row>
    <row r="298" spans="1:6" x14ac:dyDescent="0.25">
      <c r="A298" s="12">
        <v>41429</v>
      </c>
      <c r="C298">
        <v>1</v>
      </c>
      <c r="F298">
        <v>1</v>
      </c>
    </row>
    <row r="299" spans="1:6" x14ac:dyDescent="0.25">
      <c r="A299" s="12">
        <v>41435</v>
      </c>
      <c r="E299">
        <v>1</v>
      </c>
      <c r="F299">
        <v>1</v>
      </c>
    </row>
    <row r="300" spans="1:6" x14ac:dyDescent="0.25">
      <c r="A300" s="12">
        <v>41442</v>
      </c>
      <c r="E300">
        <v>1</v>
      </c>
      <c r="F300">
        <v>1</v>
      </c>
    </row>
    <row r="301" spans="1:6" x14ac:dyDescent="0.25">
      <c r="A301" s="12">
        <v>41448</v>
      </c>
      <c r="E301">
        <v>2</v>
      </c>
      <c r="F301">
        <v>2</v>
      </c>
    </row>
    <row r="302" spans="1:6" x14ac:dyDescent="0.25">
      <c r="A302" s="12">
        <v>41450</v>
      </c>
      <c r="E302">
        <v>2</v>
      </c>
      <c r="F302">
        <v>2</v>
      </c>
    </row>
    <row r="303" spans="1:6" x14ac:dyDescent="0.25">
      <c r="A303" s="12">
        <v>41451</v>
      </c>
      <c r="C303">
        <v>1</v>
      </c>
      <c r="F303">
        <v>1</v>
      </c>
    </row>
    <row r="304" spans="1:6" x14ac:dyDescent="0.25">
      <c r="A304" s="12">
        <v>41456</v>
      </c>
      <c r="E304">
        <v>1</v>
      </c>
      <c r="F304">
        <v>1</v>
      </c>
    </row>
    <row r="305" spans="1:6" x14ac:dyDescent="0.25">
      <c r="A305" s="12">
        <v>41465</v>
      </c>
      <c r="E305">
        <v>1</v>
      </c>
      <c r="F305">
        <v>1</v>
      </c>
    </row>
    <row r="306" spans="1:6" x14ac:dyDescent="0.25">
      <c r="A306" s="12">
        <v>41466</v>
      </c>
      <c r="E306">
        <v>1</v>
      </c>
      <c r="F306">
        <v>1</v>
      </c>
    </row>
    <row r="307" spans="1:6" x14ac:dyDescent="0.25">
      <c r="A307" s="12">
        <v>41475</v>
      </c>
      <c r="C307">
        <v>1</v>
      </c>
      <c r="F307">
        <v>1</v>
      </c>
    </row>
    <row r="308" spans="1:6" x14ac:dyDescent="0.25">
      <c r="A308" s="12">
        <v>41477</v>
      </c>
      <c r="C308">
        <v>1</v>
      </c>
      <c r="F308">
        <v>1</v>
      </c>
    </row>
    <row r="309" spans="1:6" x14ac:dyDescent="0.25">
      <c r="A309" s="12">
        <v>41479</v>
      </c>
      <c r="E309">
        <v>1</v>
      </c>
      <c r="F309">
        <v>1</v>
      </c>
    </row>
    <row r="310" spans="1:6" x14ac:dyDescent="0.25">
      <c r="A310" s="12">
        <v>41480</v>
      </c>
      <c r="B310">
        <v>1</v>
      </c>
      <c r="F310">
        <v>1</v>
      </c>
    </row>
    <row r="311" spans="1:6" x14ac:dyDescent="0.25">
      <c r="A311" s="12">
        <v>41484</v>
      </c>
      <c r="E311">
        <v>1</v>
      </c>
      <c r="F311">
        <v>1</v>
      </c>
    </row>
    <row r="312" spans="1:6" x14ac:dyDescent="0.25">
      <c r="A312" s="12">
        <v>41485</v>
      </c>
      <c r="C312">
        <v>1</v>
      </c>
      <c r="F312">
        <v>1</v>
      </c>
    </row>
    <row r="313" spans="1:6" x14ac:dyDescent="0.25">
      <c r="A313" s="12">
        <v>41487</v>
      </c>
      <c r="C313">
        <v>1</v>
      </c>
      <c r="F313">
        <v>1</v>
      </c>
    </row>
    <row r="314" spans="1:6" x14ac:dyDescent="0.25">
      <c r="A314" s="12">
        <v>41490</v>
      </c>
      <c r="C314">
        <v>1</v>
      </c>
      <c r="F314">
        <v>1</v>
      </c>
    </row>
    <row r="315" spans="1:6" x14ac:dyDescent="0.25">
      <c r="A315" s="12">
        <v>41491</v>
      </c>
      <c r="E315">
        <v>1</v>
      </c>
      <c r="F315">
        <v>1</v>
      </c>
    </row>
    <row r="316" spans="1:6" x14ac:dyDescent="0.25">
      <c r="A316" s="12">
        <v>41501</v>
      </c>
      <c r="C316">
        <v>1</v>
      </c>
      <c r="F316">
        <v>1</v>
      </c>
    </row>
    <row r="317" spans="1:6" x14ac:dyDescent="0.25">
      <c r="A317" s="12">
        <v>41502</v>
      </c>
      <c r="C317">
        <v>1</v>
      </c>
      <c r="F317">
        <v>1</v>
      </c>
    </row>
    <row r="318" spans="1:6" x14ac:dyDescent="0.25">
      <c r="A318" s="12">
        <v>41513</v>
      </c>
      <c r="C318">
        <v>1</v>
      </c>
      <c r="F318">
        <v>1</v>
      </c>
    </row>
    <row r="319" spans="1:6" x14ac:dyDescent="0.25">
      <c r="A319" s="12">
        <v>41516</v>
      </c>
      <c r="B319">
        <v>1</v>
      </c>
      <c r="F319">
        <v>1</v>
      </c>
    </row>
    <row r="320" spans="1:6" x14ac:dyDescent="0.25">
      <c r="A320" s="12">
        <v>41520</v>
      </c>
      <c r="E320">
        <v>1</v>
      </c>
      <c r="F320">
        <v>1</v>
      </c>
    </row>
    <row r="321" spans="1:6" x14ac:dyDescent="0.25">
      <c r="A321" s="12">
        <v>41528</v>
      </c>
      <c r="C321">
        <v>1</v>
      </c>
      <c r="F321">
        <v>1</v>
      </c>
    </row>
    <row r="322" spans="1:6" x14ac:dyDescent="0.25">
      <c r="A322" s="12">
        <v>41530</v>
      </c>
      <c r="E322">
        <v>1</v>
      </c>
      <c r="F322">
        <v>1</v>
      </c>
    </row>
    <row r="323" spans="1:6" x14ac:dyDescent="0.25">
      <c r="A323" s="12">
        <v>41536</v>
      </c>
      <c r="C323">
        <v>1</v>
      </c>
      <c r="E323">
        <v>1</v>
      </c>
      <c r="F323">
        <v>2</v>
      </c>
    </row>
    <row r="324" spans="1:6" x14ac:dyDescent="0.25">
      <c r="A324" s="12">
        <v>41537</v>
      </c>
      <c r="E324">
        <v>1</v>
      </c>
      <c r="F324">
        <v>1</v>
      </c>
    </row>
    <row r="325" spans="1:6" x14ac:dyDescent="0.25">
      <c r="A325" s="12">
        <v>41539</v>
      </c>
      <c r="C325">
        <v>1</v>
      </c>
      <c r="F325">
        <v>1</v>
      </c>
    </row>
    <row r="326" spans="1:6" x14ac:dyDescent="0.25">
      <c r="A326" s="12">
        <v>41554</v>
      </c>
      <c r="E326">
        <v>1</v>
      </c>
      <c r="F326">
        <v>1</v>
      </c>
    </row>
    <row r="327" spans="1:6" x14ac:dyDescent="0.25">
      <c r="A327" s="12">
        <v>41555</v>
      </c>
      <c r="C327">
        <v>1</v>
      </c>
      <c r="F327">
        <v>1</v>
      </c>
    </row>
    <row r="328" spans="1:6" x14ac:dyDescent="0.25">
      <c r="A328" s="12">
        <v>41559</v>
      </c>
      <c r="E328">
        <v>1</v>
      </c>
      <c r="F328">
        <v>1</v>
      </c>
    </row>
    <row r="329" spans="1:6" x14ac:dyDescent="0.25">
      <c r="A329" s="12">
        <v>41562</v>
      </c>
      <c r="C329">
        <v>1</v>
      </c>
      <c r="F329">
        <v>1</v>
      </c>
    </row>
    <row r="330" spans="1:6" x14ac:dyDescent="0.25">
      <c r="A330" s="12">
        <v>41568</v>
      </c>
      <c r="C330">
        <v>1</v>
      </c>
      <c r="F330">
        <v>1</v>
      </c>
    </row>
    <row r="331" spans="1:6" x14ac:dyDescent="0.25">
      <c r="A331" s="12">
        <v>41572</v>
      </c>
      <c r="E331">
        <v>2</v>
      </c>
      <c r="F331">
        <v>2</v>
      </c>
    </row>
    <row r="332" spans="1:6" x14ac:dyDescent="0.25">
      <c r="A332" s="12">
        <v>41576</v>
      </c>
      <c r="E332">
        <v>1</v>
      </c>
      <c r="F332">
        <v>1</v>
      </c>
    </row>
    <row r="333" spans="1:6" x14ac:dyDescent="0.25">
      <c r="A333" s="12">
        <v>41589</v>
      </c>
      <c r="D333">
        <v>1</v>
      </c>
      <c r="F333">
        <v>1</v>
      </c>
    </row>
    <row r="334" spans="1:6" x14ac:dyDescent="0.25">
      <c r="A334" s="12">
        <v>41592</v>
      </c>
      <c r="E334">
        <v>1</v>
      </c>
      <c r="F334">
        <v>1</v>
      </c>
    </row>
    <row r="335" spans="1:6" x14ac:dyDescent="0.25">
      <c r="A335" s="12">
        <v>41595</v>
      </c>
      <c r="E335">
        <v>1</v>
      </c>
      <c r="F335">
        <v>1</v>
      </c>
    </row>
    <row r="336" spans="1:6" x14ac:dyDescent="0.25">
      <c r="A336" s="12">
        <v>41597</v>
      </c>
      <c r="C336">
        <v>1</v>
      </c>
      <c r="F336">
        <v>1</v>
      </c>
    </row>
    <row r="337" spans="1:6" x14ac:dyDescent="0.25">
      <c r="A337" s="12">
        <v>41601</v>
      </c>
      <c r="C337">
        <v>1</v>
      </c>
      <c r="F337">
        <v>1</v>
      </c>
    </row>
    <row r="338" spans="1:6" x14ac:dyDescent="0.25">
      <c r="A338" s="12">
        <v>41603</v>
      </c>
      <c r="C338">
        <v>1</v>
      </c>
      <c r="F338">
        <v>1</v>
      </c>
    </row>
    <row r="339" spans="1:6" x14ac:dyDescent="0.25">
      <c r="A339" s="12">
        <v>41607</v>
      </c>
      <c r="E339">
        <v>1</v>
      </c>
      <c r="F339">
        <v>1</v>
      </c>
    </row>
    <row r="340" spans="1:6" x14ac:dyDescent="0.25">
      <c r="A340" s="12">
        <v>41614</v>
      </c>
      <c r="B340">
        <v>1</v>
      </c>
      <c r="C340">
        <v>1</v>
      </c>
      <c r="F340">
        <v>2</v>
      </c>
    </row>
    <row r="341" spans="1:6" x14ac:dyDescent="0.25">
      <c r="A341" s="12">
        <v>41619</v>
      </c>
      <c r="C341">
        <v>1</v>
      </c>
      <c r="E341">
        <v>2</v>
      </c>
      <c r="F341">
        <v>3</v>
      </c>
    </row>
    <row r="342" spans="1:6" x14ac:dyDescent="0.25">
      <c r="A342" s="12">
        <v>41625</v>
      </c>
      <c r="E342">
        <v>1</v>
      </c>
      <c r="F342">
        <v>1</v>
      </c>
    </row>
    <row r="343" spans="1:6" x14ac:dyDescent="0.25">
      <c r="A343" s="12">
        <v>41637</v>
      </c>
      <c r="E343">
        <v>1</v>
      </c>
      <c r="F343">
        <v>1</v>
      </c>
    </row>
    <row r="344" spans="1:6" x14ac:dyDescent="0.25">
      <c r="A344" s="12">
        <v>41638</v>
      </c>
      <c r="C344">
        <v>1</v>
      </c>
      <c r="F344">
        <v>1</v>
      </c>
    </row>
    <row r="345" spans="1:6" x14ac:dyDescent="0.25">
      <c r="A345" s="12">
        <v>41639</v>
      </c>
      <c r="E345">
        <v>1</v>
      </c>
      <c r="F345">
        <v>1</v>
      </c>
    </row>
    <row r="346" spans="1:6" x14ac:dyDescent="0.25">
      <c r="A346" s="12">
        <v>41642</v>
      </c>
      <c r="E346">
        <v>1</v>
      </c>
      <c r="F346">
        <v>1</v>
      </c>
    </row>
    <row r="347" spans="1:6" x14ac:dyDescent="0.25">
      <c r="A347" s="12">
        <v>41647</v>
      </c>
      <c r="E347">
        <v>1</v>
      </c>
      <c r="F347">
        <v>1</v>
      </c>
    </row>
    <row r="348" spans="1:6" x14ac:dyDescent="0.25">
      <c r="A348" s="12">
        <v>41651</v>
      </c>
      <c r="C348">
        <v>1</v>
      </c>
      <c r="F348">
        <v>1</v>
      </c>
    </row>
    <row r="349" spans="1:6" x14ac:dyDescent="0.25">
      <c r="A349" s="12">
        <v>41653</v>
      </c>
      <c r="C349">
        <v>2</v>
      </c>
      <c r="F349">
        <v>2</v>
      </c>
    </row>
    <row r="350" spans="1:6" x14ac:dyDescent="0.25">
      <c r="A350" s="12">
        <v>41659</v>
      </c>
      <c r="B350">
        <v>1</v>
      </c>
      <c r="F350">
        <v>1</v>
      </c>
    </row>
    <row r="351" spans="1:6" x14ac:dyDescent="0.25">
      <c r="A351" s="12">
        <v>41661</v>
      </c>
      <c r="E351">
        <v>1</v>
      </c>
      <c r="F351">
        <v>1</v>
      </c>
    </row>
    <row r="352" spans="1:6" x14ac:dyDescent="0.25">
      <c r="A352" s="12">
        <v>41665</v>
      </c>
      <c r="E352">
        <v>1</v>
      </c>
      <c r="F352">
        <v>1</v>
      </c>
    </row>
    <row r="353" spans="1:6" x14ac:dyDescent="0.25">
      <c r="A353" s="12">
        <v>41680</v>
      </c>
      <c r="B353">
        <v>1</v>
      </c>
      <c r="E353">
        <v>1</v>
      </c>
      <c r="F353">
        <v>2</v>
      </c>
    </row>
    <row r="354" spans="1:6" x14ac:dyDescent="0.25">
      <c r="A354" s="12">
        <v>41684</v>
      </c>
      <c r="C354">
        <v>1</v>
      </c>
      <c r="F354">
        <v>1</v>
      </c>
    </row>
    <row r="355" spans="1:6" x14ac:dyDescent="0.25">
      <c r="A355" s="12">
        <v>41692</v>
      </c>
      <c r="C355">
        <v>1</v>
      </c>
      <c r="F355">
        <v>1</v>
      </c>
    </row>
    <row r="356" spans="1:6" x14ac:dyDescent="0.25">
      <c r="A356" s="12">
        <v>41696</v>
      </c>
      <c r="E356">
        <v>1</v>
      </c>
      <c r="F356">
        <v>1</v>
      </c>
    </row>
    <row r="357" spans="1:6" x14ac:dyDescent="0.25">
      <c r="A357" s="12">
        <v>41698</v>
      </c>
      <c r="E357">
        <v>1</v>
      </c>
      <c r="F357">
        <v>1</v>
      </c>
    </row>
    <row r="358" spans="1:6" x14ac:dyDescent="0.25">
      <c r="A358" s="12">
        <v>41709</v>
      </c>
      <c r="E358">
        <v>1</v>
      </c>
      <c r="F358">
        <v>1</v>
      </c>
    </row>
    <row r="359" spans="1:6" x14ac:dyDescent="0.25">
      <c r="A359" s="12">
        <v>41710</v>
      </c>
      <c r="E359">
        <v>1</v>
      </c>
      <c r="F359">
        <v>1</v>
      </c>
    </row>
    <row r="360" spans="1:6" x14ac:dyDescent="0.25">
      <c r="A360" s="12">
        <v>41715</v>
      </c>
      <c r="E360">
        <v>1</v>
      </c>
      <c r="F360">
        <v>1</v>
      </c>
    </row>
    <row r="361" spans="1:6" x14ac:dyDescent="0.25">
      <c r="A361" s="12">
        <v>41718</v>
      </c>
      <c r="C361">
        <v>1</v>
      </c>
      <c r="F361">
        <v>1</v>
      </c>
    </row>
    <row r="362" spans="1:6" x14ac:dyDescent="0.25">
      <c r="A362" s="12">
        <v>41721</v>
      </c>
      <c r="E362">
        <v>1</v>
      </c>
      <c r="F362">
        <v>1</v>
      </c>
    </row>
    <row r="363" spans="1:6" x14ac:dyDescent="0.25">
      <c r="A363" s="12">
        <v>41724</v>
      </c>
      <c r="E363">
        <v>1</v>
      </c>
      <c r="F363">
        <v>1</v>
      </c>
    </row>
    <row r="364" spans="1:6" x14ac:dyDescent="0.25">
      <c r="A364" s="12">
        <v>41725</v>
      </c>
      <c r="C364">
        <v>1</v>
      </c>
      <c r="F364">
        <v>1</v>
      </c>
    </row>
    <row r="365" spans="1:6" x14ac:dyDescent="0.25">
      <c r="A365" s="12">
        <v>41727</v>
      </c>
      <c r="E365">
        <v>1</v>
      </c>
      <c r="F365">
        <v>1</v>
      </c>
    </row>
    <row r="366" spans="1:6" x14ac:dyDescent="0.25">
      <c r="A366" s="12">
        <v>41731</v>
      </c>
      <c r="E366">
        <v>1</v>
      </c>
      <c r="F366">
        <v>1</v>
      </c>
    </row>
    <row r="367" spans="1:6" x14ac:dyDescent="0.25">
      <c r="A367" s="12">
        <v>41736</v>
      </c>
      <c r="E367">
        <v>1</v>
      </c>
      <c r="F367">
        <v>1</v>
      </c>
    </row>
    <row r="368" spans="1:6" x14ac:dyDescent="0.25">
      <c r="A368" s="12">
        <v>41742</v>
      </c>
      <c r="E368">
        <v>1</v>
      </c>
      <c r="F368">
        <v>1</v>
      </c>
    </row>
    <row r="369" spans="1:6" x14ac:dyDescent="0.25">
      <c r="A369" s="12">
        <v>41743</v>
      </c>
      <c r="E369">
        <v>1</v>
      </c>
      <c r="F369">
        <v>1</v>
      </c>
    </row>
    <row r="370" spans="1:6" x14ac:dyDescent="0.25">
      <c r="A370" s="12">
        <v>41754</v>
      </c>
      <c r="E370">
        <v>1</v>
      </c>
      <c r="F370">
        <v>1</v>
      </c>
    </row>
    <row r="371" spans="1:6" x14ac:dyDescent="0.25">
      <c r="A371" s="12">
        <v>41757</v>
      </c>
      <c r="E371">
        <v>1</v>
      </c>
      <c r="F371">
        <v>1</v>
      </c>
    </row>
    <row r="372" spans="1:6" x14ac:dyDescent="0.25">
      <c r="A372" s="12">
        <v>41761</v>
      </c>
      <c r="C372">
        <v>1</v>
      </c>
      <c r="E372">
        <v>1</v>
      </c>
      <c r="F372">
        <v>2</v>
      </c>
    </row>
    <row r="373" spans="1:6" x14ac:dyDescent="0.25">
      <c r="A373" s="12">
        <v>41762</v>
      </c>
      <c r="E373">
        <v>1</v>
      </c>
      <c r="F373">
        <v>1</v>
      </c>
    </row>
    <row r="374" spans="1:6" x14ac:dyDescent="0.25">
      <c r="A374" s="12">
        <v>41763</v>
      </c>
      <c r="C374">
        <v>1</v>
      </c>
      <c r="F374">
        <v>1</v>
      </c>
    </row>
    <row r="375" spans="1:6" x14ac:dyDescent="0.25">
      <c r="A375" s="12">
        <v>41769</v>
      </c>
      <c r="C375">
        <v>1</v>
      </c>
      <c r="F375">
        <v>1</v>
      </c>
    </row>
    <row r="376" spans="1:6" x14ac:dyDescent="0.25">
      <c r="A376" s="12">
        <v>41779</v>
      </c>
      <c r="C376">
        <v>1</v>
      </c>
      <c r="E376">
        <v>1</v>
      </c>
      <c r="F376">
        <v>2</v>
      </c>
    </row>
    <row r="377" spans="1:6" x14ac:dyDescent="0.25">
      <c r="A377" s="12">
        <v>41782</v>
      </c>
      <c r="C377">
        <v>1</v>
      </c>
      <c r="F377">
        <v>1</v>
      </c>
    </row>
    <row r="378" spans="1:6" x14ac:dyDescent="0.25">
      <c r="A378" s="12">
        <v>41783</v>
      </c>
      <c r="C378">
        <v>1</v>
      </c>
      <c r="F378">
        <v>1</v>
      </c>
    </row>
    <row r="379" spans="1:6" x14ac:dyDescent="0.25">
      <c r="A379" s="12">
        <v>41786</v>
      </c>
      <c r="C379">
        <v>1</v>
      </c>
      <c r="F379">
        <v>1</v>
      </c>
    </row>
    <row r="380" spans="1:6" x14ac:dyDescent="0.25">
      <c r="A380" s="12">
        <v>41789</v>
      </c>
      <c r="C380">
        <v>1</v>
      </c>
      <c r="E380">
        <v>1</v>
      </c>
      <c r="F380">
        <v>2</v>
      </c>
    </row>
    <row r="381" spans="1:6" x14ac:dyDescent="0.25">
      <c r="A381" s="12">
        <v>41792</v>
      </c>
      <c r="E381">
        <v>1</v>
      </c>
      <c r="F381">
        <v>1</v>
      </c>
    </row>
    <row r="382" spans="1:6" x14ac:dyDescent="0.25">
      <c r="A382" s="12">
        <v>41794</v>
      </c>
      <c r="E382">
        <v>1</v>
      </c>
      <c r="F382">
        <v>1</v>
      </c>
    </row>
    <row r="383" spans="1:6" x14ac:dyDescent="0.25">
      <c r="A383" s="12">
        <v>41797</v>
      </c>
      <c r="B383">
        <v>1</v>
      </c>
      <c r="F383">
        <v>1</v>
      </c>
    </row>
    <row r="384" spans="1:6" x14ac:dyDescent="0.25">
      <c r="A384" s="12">
        <v>41799</v>
      </c>
      <c r="C384">
        <v>1</v>
      </c>
      <c r="F384">
        <v>1</v>
      </c>
    </row>
    <row r="385" spans="1:6" x14ac:dyDescent="0.25">
      <c r="A385" s="12">
        <v>41800</v>
      </c>
      <c r="E385">
        <v>1</v>
      </c>
      <c r="F385">
        <v>1</v>
      </c>
    </row>
    <row r="386" spans="1:6" x14ac:dyDescent="0.25">
      <c r="A386" s="12">
        <v>41806</v>
      </c>
      <c r="E386">
        <v>1</v>
      </c>
      <c r="F386">
        <v>1</v>
      </c>
    </row>
    <row r="387" spans="1:6" x14ac:dyDescent="0.25">
      <c r="A387" s="12">
        <v>41811</v>
      </c>
      <c r="E387">
        <v>1</v>
      </c>
      <c r="F387">
        <v>1</v>
      </c>
    </row>
    <row r="388" spans="1:6" x14ac:dyDescent="0.25">
      <c r="A388" s="12">
        <v>41817</v>
      </c>
      <c r="C388">
        <v>1</v>
      </c>
      <c r="F388">
        <v>1</v>
      </c>
    </row>
    <row r="389" spans="1:6" x14ac:dyDescent="0.25">
      <c r="A389" s="12">
        <v>41818</v>
      </c>
      <c r="C389">
        <v>1</v>
      </c>
      <c r="F389">
        <v>1</v>
      </c>
    </row>
    <row r="390" spans="1:6" x14ac:dyDescent="0.25">
      <c r="A390" s="12">
        <v>41825</v>
      </c>
      <c r="E390">
        <v>1</v>
      </c>
      <c r="F390">
        <v>1</v>
      </c>
    </row>
    <row r="391" spans="1:6" x14ac:dyDescent="0.25">
      <c r="A391" s="12">
        <v>41826</v>
      </c>
      <c r="E391">
        <v>1</v>
      </c>
      <c r="F391">
        <v>1</v>
      </c>
    </row>
    <row r="392" spans="1:6" x14ac:dyDescent="0.25">
      <c r="A392" s="12">
        <v>41828</v>
      </c>
      <c r="C392">
        <v>1</v>
      </c>
      <c r="F392">
        <v>1</v>
      </c>
    </row>
    <row r="393" spans="1:6" x14ac:dyDescent="0.25">
      <c r="A393" s="12">
        <v>41830</v>
      </c>
      <c r="E393">
        <v>1</v>
      </c>
      <c r="F393">
        <v>1</v>
      </c>
    </row>
    <row r="394" spans="1:6" x14ac:dyDescent="0.25">
      <c r="A394" s="12">
        <v>41834</v>
      </c>
      <c r="E394">
        <v>1</v>
      </c>
      <c r="F394">
        <v>1</v>
      </c>
    </row>
    <row r="395" spans="1:6" x14ac:dyDescent="0.25">
      <c r="A395" s="12">
        <v>41836</v>
      </c>
      <c r="E395">
        <v>1</v>
      </c>
      <c r="F395">
        <v>1</v>
      </c>
    </row>
    <row r="396" spans="1:6" x14ac:dyDescent="0.25">
      <c r="A396" s="12">
        <v>41839</v>
      </c>
      <c r="C396">
        <v>1</v>
      </c>
      <c r="F396">
        <v>1</v>
      </c>
    </row>
    <row r="397" spans="1:6" x14ac:dyDescent="0.25">
      <c r="A397" s="12">
        <v>41844</v>
      </c>
      <c r="E397">
        <v>2</v>
      </c>
      <c r="F397">
        <v>2</v>
      </c>
    </row>
    <row r="398" spans="1:6" x14ac:dyDescent="0.25">
      <c r="A398" s="12">
        <v>41845</v>
      </c>
      <c r="E398">
        <v>1</v>
      </c>
      <c r="F398">
        <v>1</v>
      </c>
    </row>
    <row r="399" spans="1:6" x14ac:dyDescent="0.25">
      <c r="A399" s="12">
        <v>41848</v>
      </c>
      <c r="E399">
        <v>1</v>
      </c>
      <c r="F399">
        <v>1</v>
      </c>
    </row>
    <row r="400" spans="1:6" x14ac:dyDescent="0.25">
      <c r="A400" s="12">
        <v>41855</v>
      </c>
      <c r="E400">
        <v>1</v>
      </c>
      <c r="F400">
        <v>1</v>
      </c>
    </row>
    <row r="401" spans="1:6" x14ac:dyDescent="0.25">
      <c r="A401" s="12">
        <v>41859</v>
      </c>
      <c r="C401">
        <v>1</v>
      </c>
      <c r="F401">
        <v>1</v>
      </c>
    </row>
    <row r="402" spans="1:6" x14ac:dyDescent="0.25">
      <c r="A402" s="12">
        <v>41870</v>
      </c>
      <c r="E402">
        <v>2</v>
      </c>
      <c r="F402">
        <v>2</v>
      </c>
    </row>
    <row r="403" spans="1:6" x14ac:dyDescent="0.25">
      <c r="A403" s="12">
        <v>41875</v>
      </c>
      <c r="E403">
        <v>1</v>
      </c>
      <c r="F403">
        <v>1</v>
      </c>
    </row>
    <row r="404" spans="1:6" x14ac:dyDescent="0.25">
      <c r="A404" s="12">
        <v>41889</v>
      </c>
      <c r="E404">
        <v>1</v>
      </c>
      <c r="F404">
        <v>1</v>
      </c>
    </row>
    <row r="405" spans="1:6" x14ac:dyDescent="0.25">
      <c r="A405" s="12">
        <v>41892</v>
      </c>
      <c r="E405">
        <v>2</v>
      </c>
      <c r="F405">
        <v>2</v>
      </c>
    </row>
    <row r="406" spans="1:6" x14ac:dyDescent="0.25">
      <c r="A406" s="12">
        <v>41895</v>
      </c>
      <c r="E406">
        <v>1</v>
      </c>
      <c r="F406">
        <v>1</v>
      </c>
    </row>
    <row r="407" spans="1:6" x14ac:dyDescent="0.25">
      <c r="A407" s="12">
        <v>41897</v>
      </c>
      <c r="E407">
        <v>1</v>
      </c>
      <c r="F407">
        <v>1</v>
      </c>
    </row>
    <row r="408" spans="1:6" x14ac:dyDescent="0.25">
      <c r="A408" s="12">
        <v>41901</v>
      </c>
      <c r="C408">
        <v>1</v>
      </c>
      <c r="F408">
        <v>1</v>
      </c>
    </row>
    <row r="409" spans="1:6" x14ac:dyDescent="0.25">
      <c r="A409" s="12">
        <v>41906</v>
      </c>
      <c r="E409">
        <v>2</v>
      </c>
      <c r="F409">
        <v>2</v>
      </c>
    </row>
    <row r="410" spans="1:6" x14ac:dyDescent="0.25">
      <c r="A410" s="12">
        <v>41907</v>
      </c>
      <c r="E410">
        <v>1</v>
      </c>
      <c r="F410">
        <v>1</v>
      </c>
    </row>
    <row r="411" spans="1:6" x14ac:dyDescent="0.25">
      <c r="A411" s="12">
        <v>41908</v>
      </c>
      <c r="C411">
        <v>1</v>
      </c>
      <c r="F411">
        <v>1</v>
      </c>
    </row>
    <row r="412" spans="1:6" x14ac:dyDescent="0.25">
      <c r="A412" s="12">
        <v>41913</v>
      </c>
      <c r="C412">
        <v>1</v>
      </c>
      <c r="F412">
        <v>1</v>
      </c>
    </row>
    <row r="413" spans="1:6" x14ac:dyDescent="0.25">
      <c r="A413" s="12">
        <v>41914</v>
      </c>
      <c r="E413">
        <v>1</v>
      </c>
      <c r="F413">
        <v>1</v>
      </c>
    </row>
    <row r="414" spans="1:6" x14ac:dyDescent="0.25">
      <c r="A414" s="12">
        <v>41917</v>
      </c>
      <c r="E414">
        <v>2</v>
      </c>
      <c r="F414">
        <v>2</v>
      </c>
    </row>
    <row r="415" spans="1:6" x14ac:dyDescent="0.25">
      <c r="A415" s="12">
        <v>41920</v>
      </c>
      <c r="E415">
        <v>1</v>
      </c>
      <c r="F415">
        <v>1</v>
      </c>
    </row>
    <row r="416" spans="1:6" x14ac:dyDescent="0.25">
      <c r="A416" s="12">
        <v>41929</v>
      </c>
      <c r="C416">
        <v>1</v>
      </c>
      <c r="F416">
        <v>1</v>
      </c>
    </row>
    <row r="417" spans="1:6" x14ac:dyDescent="0.25">
      <c r="A417" s="12">
        <v>41930</v>
      </c>
      <c r="C417">
        <v>1</v>
      </c>
      <c r="F417">
        <v>1</v>
      </c>
    </row>
    <row r="418" spans="1:6" x14ac:dyDescent="0.25">
      <c r="A418" s="12">
        <v>41934</v>
      </c>
      <c r="E418">
        <v>1</v>
      </c>
      <c r="F418">
        <v>1</v>
      </c>
    </row>
    <row r="419" spans="1:6" x14ac:dyDescent="0.25">
      <c r="A419" s="12">
        <v>41936</v>
      </c>
      <c r="E419">
        <v>1</v>
      </c>
      <c r="F419">
        <v>1</v>
      </c>
    </row>
    <row r="420" spans="1:6" x14ac:dyDescent="0.25">
      <c r="A420" s="12">
        <v>41945</v>
      </c>
      <c r="D420">
        <v>1</v>
      </c>
      <c r="F420">
        <v>1</v>
      </c>
    </row>
    <row r="421" spans="1:6" x14ac:dyDescent="0.25">
      <c r="A421" s="12">
        <v>41949</v>
      </c>
      <c r="C421">
        <v>1</v>
      </c>
      <c r="F421">
        <v>1</v>
      </c>
    </row>
    <row r="422" spans="1:6" x14ac:dyDescent="0.25">
      <c r="A422" s="12">
        <v>41950</v>
      </c>
      <c r="C422">
        <v>1</v>
      </c>
      <c r="F422">
        <v>1</v>
      </c>
    </row>
    <row r="423" spans="1:6" x14ac:dyDescent="0.25">
      <c r="A423" s="12">
        <v>41958</v>
      </c>
      <c r="C423">
        <v>2</v>
      </c>
      <c r="F423">
        <v>2</v>
      </c>
    </row>
    <row r="424" spans="1:6" x14ac:dyDescent="0.25">
      <c r="A424" s="12">
        <v>41959</v>
      </c>
      <c r="C424">
        <v>1</v>
      </c>
      <c r="F424">
        <v>1</v>
      </c>
    </row>
    <row r="425" spans="1:6" x14ac:dyDescent="0.25">
      <c r="A425" s="12">
        <v>41968</v>
      </c>
      <c r="E425">
        <v>1</v>
      </c>
      <c r="F425">
        <v>1</v>
      </c>
    </row>
    <row r="426" spans="1:6" x14ac:dyDescent="0.25">
      <c r="A426" s="12">
        <v>41970</v>
      </c>
      <c r="C426">
        <v>1</v>
      </c>
      <c r="F426">
        <v>1</v>
      </c>
    </row>
    <row r="427" spans="1:6" x14ac:dyDescent="0.25">
      <c r="A427" s="12">
        <v>41975</v>
      </c>
      <c r="C427">
        <v>1</v>
      </c>
      <c r="F427">
        <v>1</v>
      </c>
    </row>
    <row r="428" spans="1:6" x14ac:dyDescent="0.25">
      <c r="A428" s="12">
        <v>41985</v>
      </c>
      <c r="B428">
        <v>1</v>
      </c>
      <c r="F428">
        <v>1</v>
      </c>
    </row>
    <row r="429" spans="1:6" x14ac:dyDescent="0.25">
      <c r="A429" s="12">
        <v>41988</v>
      </c>
      <c r="E429">
        <v>1</v>
      </c>
      <c r="F429">
        <v>1</v>
      </c>
    </row>
    <row r="430" spans="1:6" x14ac:dyDescent="0.25">
      <c r="A430" s="12">
        <v>41989</v>
      </c>
      <c r="E430">
        <v>1</v>
      </c>
      <c r="F430">
        <v>1</v>
      </c>
    </row>
    <row r="431" spans="1:6" x14ac:dyDescent="0.25">
      <c r="A431" s="12">
        <v>41991</v>
      </c>
      <c r="C431">
        <v>1</v>
      </c>
      <c r="F431">
        <v>1</v>
      </c>
    </row>
    <row r="432" spans="1:6" x14ac:dyDescent="0.25">
      <c r="A432" s="12">
        <v>41993</v>
      </c>
      <c r="C432">
        <v>1</v>
      </c>
      <c r="E432">
        <v>1</v>
      </c>
      <c r="F432">
        <v>2</v>
      </c>
    </row>
    <row r="433" spans="1:6" x14ac:dyDescent="0.25">
      <c r="A433" s="12">
        <v>41994</v>
      </c>
      <c r="C433">
        <v>1</v>
      </c>
      <c r="F433">
        <v>1</v>
      </c>
    </row>
    <row r="434" spans="1:6" x14ac:dyDescent="0.25">
      <c r="A434" s="12">
        <v>42001</v>
      </c>
      <c r="C434">
        <v>1</v>
      </c>
      <c r="F434">
        <v>1</v>
      </c>
    </row>
    <row r="435" spans="1:6" x14ac:dyDescent="0.25">
      <c r="A435" s="12">
        <v>42004</v>
      </c>
      <c r="E435">
        <v>1</v>
      </c>
      <c r="F435">
        <v>1</v>
      </c>
    </row>
    <row r="436" spans="1:6" x14ac:dyDescent="0.25">
      <c r="A436" s="12">
        <v>42005</v>
      </c>
      <c r="C436">
        <v>1</v>
      </c>
      <c r="F436">
        <v>1</v>
      </c>
    </row>
    <row r="437" spans="1:6" x14ac:dyDescent="0.25">
      <c r="A437" s="12">
        <v>42006</v>
      </c>
      <c r="E437">
        <v>1</v>
      </c>
      <c r="F437">
        <v>1</v>
      </c>
    </row>
    <row r="438" spans="1:6" x14ac:dyDescent="0.25">
      <c r="A438" s="12">
        <v>42012</v>
      </c>
      <c r="E438">
        <v>2</v>
      </c>
      <c r="F438">
        <v>2</v>
      </c>
    </row>
    <row r="439" spans="1:6" x14ac:dyDescent="0.25">
      <c r="A439" s="12">
        <v>42014</v>
      </c>
      <c r="E439">
        <v>1</v>
      </c>
      <c r="F439">
        <v>1</v>
      </c>
    </row>
    <row r="440" spans="1:6" x14ac:dyDescent="0.25">
      <c r="A440" s="12">
        <v>42024</v>
      </c>
      <c r="E440">
        <v>1</v>
      </c>
      <c r="F440">
        <v>1</v>
      </c>
    </row>
    <row r="441" spans="1:6" x14ac:dyDescent="0.25">
      <c r="A441" s="12">
        <v>42025</v>
      </c>
      <c r="E441">
        <v>1</v>
      </c>
      <c r="F441">
        <v>1</v>
      </c>
    </row>
    <row r="442" spans="1:6" x14ac:dyDescent="0.25">
      <c r="A442" s="12">
        <v>42026</v>
      </c>
      <c r="B442">
        <v>1</v>
      </c>
      <c r="F442">
        <v>1</v>
      </c>
    </row>
    <row r="443" spans="1:6" x14ac:dyDescent="0.25">
      <c r="A443" s="12">
        <v>42027</v>
      </c>
      <c r="C443">
        <v>1</v>
      </c>
      <c r="F443">
        <v>1</v>
      </c>
    </row>
    <row r="444" spans="1:6" x14ac:dyDescent="0.25">
      <c r="A444" s="12">
        <v>42029</v>
      </c>
      <c r="E444">
        <v>2</v>
      </c>
      <c r="F444">
        <v>2</v>
      </c>
    </row>
    <row r="445" spans="1:6" x14ac:dyDescent="0.25">
      <c r="A445" s="12">
        <v>42038</v>
      </c>
      <c r="B445">
        <v>1</v>
      </c>
      <c r="F445">
        <v>1</v>
      </c>
    </row>
    <row r="446" spans="1:6" x14ac:dyDescent="0.25">
      <c r="A446" s="12">
        <v>42043</v>
      </c>
      <c r="C446">
        <v>1</v>
      </c>
      <c r="F446">
        <v>1</v>
      </c>
    </row>
    <row r="447" spans="1:6" x14ac:dyDescent="0.25">
      <c r="A447" s="12">
        <v>42046</v>
      </c>
      <c r="E447">
        <v>1</v>
      </c>
      <c r="F447">
        <v>1</v>
      </c>
    </row>
    <row r="448" spans="1:6" x14ac:dyDescent="0.25">
      <c r="A448" s="12">
        <v>42047</v>
      </c>
      <c r="C448">
        <v>1</v>
      </c>
      <c r="F448">
        <v>1</v>
      </c>
    </row>
    <row r="449" spans="1:6" x14ac:dyDescent="0.25">
      <c r="A449" s="12">
        <v>42055</v>
      </c>
      <c r="B449">
        <v>1</v>
      </c>
      <c r="F449">
        <v>1</v>
      </c>
    </row>
    <row r="450" spans="1:6" x14ac:dyDescent="0.25">
      <c r="A450" s="12">
        <v>42056</v>
      </c>
      <c r="E450">
        <v>1</v>
      </c>
      <c r="F450">
        <v>1</v>
      </c>
    </row>
    <row r="451" spans="1:6" x14ac:dyDescent="0.25">
      <c r="A451" s="12">
        <v>42060</v>
      </c>
      <c r="E451">
        <v>1</v>
      </c>
      <c r="F451">
        <v>1</v>
      </c>
    </row>
    <row r="452" spans="1:6" x14ac:dyDescent="0.25">
      <c r="A452" s="12">
        <v>42061</v>
      </c>
      <c r="E452">
        <v>1</v>
      </c>
      <c r="F452">
        <v>1</v>
      </c>
    </row>
    <row r="453" spans="1:6" x14ac:dyDescent="0.25">
      <c r="A453" s="12">
        <v>42063</v>
      </c>
      <c r="C453">
        <v>1</v>
      </c>
      <c r="F453">
        <v>1</v>
      </c>
    </row>
    <row r="454" spans="1:6" x14ac:dyDescent="0.25">
      <c r="A454" s="12">
        <v>42072</v>
      </c>
      <c r="E454">
        <v>1</v>
      </c>
      <c r="F454">
        <v>1</v>
      </c>
    </row>
    <row r="455" spans="1:6" x14ac:dyDescent="0.25">
      <c r="A455" s="12">
        <v>42078</v>
      </c>
      <c r="C455">
        <v>1</v>
      </c>
      <c r="E455">
        <v>1</v>
      </c>
      <c r="F455">
        <v>2</v>
      </c>
    </row>
    <row r="456" spans="1:6" x14ac:dyDescent="0.25">
      <c r="A456" s="12">
        <v>42102</v>
      </c>
      <c r="C456">
        <v>1</v>
      </c>
      <c r="F456">
        <v>1</v>
      </c>
    </row>
    <row r="457" spans="1:6" x14ac:dyDescent="0.25">
      <c r="A457" s="12">
        <v>42110</v>
      </c>
      <c r="E457">
        <v>1</v>
      </c>
      <c r="F457">
        <v>1</v>
      </c>
    </row>
    <row r="458" spans="1:6" x14ac:dyDescent="0.25">
      <c r="A458" s="12">
        <v>42111</v>
      </c>
      <c r="E458">
        <v>1</v>
      </c>
      <c r="F458">
        <v>1</v>
      </c>
    </row>
    <row r="459" spans="1:6" x14ac:dyDescent="0.25">
      <c r="A459" s="12">
        <v>42112</v>
      </c>
      <c r="E459">
        <v>1</v>
      </c>
      <c r="F459">
        <v>1</v>
      </c>
    </row>
    <row r="460" spans="1:6" x14ac:dyDescent="0.25">
      <c r="A460" s="12">
        <v>42114</v>
      </c>
      <c r="C460">
        <v>1</v>
      </c>
      <c r="F460">
        <v>1</v>
      </c>
    </row>
    <row r="461" spans="1:6" x14ac:dyDescent="0.25">
      <c r="A461" s="12">
        <v>42115</v>
      </c>
      <c r="C461">
        <v>1</v>
      </c>
      <c r="F461">
        <v>1</v>
      </c>
    </row>
    <row r="462" spans="1:6" x14ac:dyDescent="0.25">
      <c r="A462" s="12">
        <v>42122</v>
      </c>
      <c r="D462">
        <v>1</v>
      </c>
      <c r="E462">
        <v>1</v>
      </c>
      <c r="F462">
        <v>2</v>
      </c>
    </row>
    <row r="463" spans="1:6" x14ac:dyDescent="0.25">
      <c r="A463" s="12">
        <v>42128</v>
      </c>
      <c r="E463">
        <v>1</v>
      </c>
      <c r="F463">
        <v>1</v>
      </c>
    </row>
    <row r="464" spans="1:6" x14ac:dyDescent="0.25">
      <c r="A464" s="12">
        <v>42135</v>
      </c>
      <c r="E464">
        <v>1</v>
      </c>
      <c r="F464">
        <v>1</v>
      </c>
    </row>
    <row r="465" spans="1:6" x14ac:dyDescent="0.25">
      <c r="A465" s="12">
        <v>42139</v>
      </c>
      <c r="E465">
        <v>1</v>
      </c>
      <c r="F465">
        <v>1</v>
      </c>
    </row>
    <row r="466" spans="1:6" x14ac:dyDescent="0.25">
      <c r="A466" s="12">
        <v>42142</v>
      </c>
      <c r="C466">
        <v>1</v>
      </c>
      <c r="E466">
        <v>1</v>
      </c>
      <c r="F466">
        <v>2</v>
      </c>
    </row>
    <row r="467" spans="1:6" x14ac:dyDescent="0.25">
      <c r="A467" s="12">
        <v>42144</v>
      </c>
      <c r="C467">
        <v>1</v>
      </c>
      <c r="F467">
        <v>1</v>
      </c>
    </row>
    <row r="468" spans="1:6" x14ac:dyDescent="0.25">
      <c r="A468" s="12">
        <v>42147</v>
      </c>
      <c r="E468">
        <v>1</v>
      </c>
      <c r="F468">
        <v>1</v>
      </c>
    </row>
    <row r="469" spans="1:6" x14ac:dyDescent="0.25">
      <c r="A469" s="12">
        <v>42160</v>
      </c>
      <c r="E469">
        <v>2</v>
      </c>
      <c r="F469">
        <v>2</v>
      </c>
    </row>
    <row r="470" spans="1:6" x14ac:dyDescent="0.25">
      <c r="A470" s="12">
        <v>42163</v>
      </c>
      <c r="E470">
        <v>1</v>
      </c>
      <c r="F470">
        <v>1</v>
      </c>
    </row>
    <row r="471" spans="1:6" x14ac:dyDescent="0.25">
      <c r="A471" s="12">
        <v>42164</v>
      </c>
      <c r="C471">
        <v>1</v>
      </c>
      <c r="F471">
        <v>1</v>
      </c>
    </row>
    <row r="472" spans="1:6" x14ac:dyDescent="0.25">
      <c r="A472" s="12">
        <v>42165</v>
      </c>
      <c r="C472">
        <v>2</v>
      </c>
      <c r="F472">
        <v>2</v>
      </c>
    </row>
    <row r="473" spans="1:6" x14ac:dyDescent="0.25">
      <c r="A473" s="12">
        <v>42167</v>
      </c>
      <c r="C473">
        <v>1</v>
      </c>
      <c r="E473">
        <v>1</v>
      </c>
      <c r="F473">
        <v>2</v>
      </c>
    </row>
    <row r="474" spans="1:6" x14ac:dyDescent="0.25">
      <c r="A474" s="12">
        <v>42170</v>
      </c>
      <c r="E474">
        <v>1</v>
      </c>
      <c r="F474">
        <v>1</v>
      </c>
    </row>
    <row r="475" spans="1:6" x14ac:dyDescent="0.25">
      <c r="A475" s="12">
        <v>42172</v>
      </c>
      <c r="E475">
        <v>1</v>
      </c>
      <c r="F475">
        <v>1</v>
      </c>
    </row>
    <row r="476" spans="1:6" x14ac:dyDescent="0.25">
      <c r="A476" s="12">
        <v>42174</v>
      </c>
      <c r="C476">
        <v>1</v>
      </c>
      <c r="F476">
        <v>1</v>
      </c>
    </row>
    <row r="477" spans="1:6" x14ac:dyDescent="0.25">
      <c r="A477" s="12">
        <v>42176</v>
      </c>
      <c r="E477">
        <v>1</v>
      </c>
      <c r="F477">
        <v>1</v>
      </c>
    </row>
    <row r="478" spans="1:6" x14ac:dyDescent="0.25">
      <c r="A478" s="12">
        <v>42180</v>
      </c>
      <c r="E478">
        <v>2</v>
      </c>
      <c r="F478">
        <v>2</v>
      </c>
    </row>
    <row r="479" spans="1:6" x14ac:dyDescent="0.25">
      <c r="A479" s="12">
        <v>42186</v>
      </c>
      <c r="E479">
        <v>2</v>
      </c>
      <c r="F479">
        <v>2</v>
      </c>
    </row>
    <row r="480" spans="1:6" x14ac:dyDescent="0.25">
      <c r="A480" s="12">
        <v>42190</v>
      </c>
      <c r="C480">
        <v>1</v>
      </c>
      <c r="F480">
        <v>1</v>
      </c>
    </row>
    <row r="481" spans="1:6" x14ac:dyDescent="0.25">
      <c r="A481" s="12">
        <v>42192</v>
      </c>
      <c r="C481">
        <v>1</v>
      </c>
      <c r="F481">
        <v>1</v>
      </c>
    </row>
    <row r="482" spans="1:6" x14ac:dyDescent="0.25">
      <c r="A482" s="12">
        <v>42194</v>
      </c>
      <c r="C482">
        <v>2</v>
      </c>
      <c r="F482">
        <v>2</v>
      </c>
    </row>
    <row r="483" spans="1:6" x14ac:dyDescent="0.25">
      <c r="A483" s="12">
        <v>42201</v>
      </c>
      <c r="E483">
        <v>1</v>
      </c>
      <c r="F483">
        <v>1</v>
      </c>
    </row>
    <row r="484" spans="1:6" x14ac:dyDescent="0.25">
      <c r="A484" s="12">
        <v>42202</v>
      </c>
      <c r="C484">
        <v>1</v>
      </c>
      <c r="F484">
        <v>1</v>
      </c>
    </row>
    <row r="485" spans="1:6" x14ac:dyDescent="0.25">
      <c r="A485" s="12">
        <v>42209</v>
      </c>
      <c r="E485">
        <v>1</v>
      </c>
      <c r="F485">
        <v>1</v>
      </c>
    </row>
    <row r="486" spans="1:6" x14ac:dyDescent="0.25">
      <c r="A486" s="12">
        <v>42212</v>
      </c>
      <c r="C486">
        <v>1</v>
      </c>
      <c r="F486">
        <v>1</v>
      </c>
    </row>
    <row r="487" spans="1:6" x14ac:dyDescent="0.25">
      <c r="A487" s="12">
        <v>42213</v>
      </c>
      <c r="E487">
        <v>1</v>
      </c>
      <c r="F487">
        <v>1</v>
      </c>
    </row>
    <row r="488" spans="1:6" x14ac:dyDescent="0.25">
      <c r="A488" s="12">
        <v>42219</v>
      </c>
      <c r="E488">
        <v>1</v>
      </c>
      <c r="F488">
        <v>1</v>
      </c>
    </row>
    <row r="489" spans="1:6" x14ac:dyDescent="0.25">
      <c r="A489" s="12">
        <v>42229</v>
      </c>
      <c r="E489">
        <v>1</v>
      </c>
      <c r="F489">
        <v>1</v>
      </c>
    </row>
    <row r="490" spans="1:6" x14ac:dyDescent="0.25">
      <c r="A490" s="12">
        <v>42230</v>
      </c>
      <c r="C490">
        <v>1</v>
      </c>
      <c r="F490">
        <v>1</v>
      </c>
    </row>
    <row r="491" spans="1:6" x14ac:dyDescent="0.25">
      <c r="A491" s="12">
        <v>42237</v>
      </c>
      <c r="C491">
        <v>1</v>
      </c>
      <c r="F491">
        <v>1</v>
      </c>
    </row>
    <row r="492" spans="1:6" x14ac:dyDescent="0.25">
      <c r="A492" s="12">
        <v>42239</v>
      </c>
      <c r="C492">
        <v>1</v>
      </c>
      <c r="F492">
        <v>1</v>
      </c>
    </row>
    <row r="493" spans="1:6" x14ac:dyDescent="0.25">
      <c r="A493" s="12">
        <v>42240</v>
      </c>
      <c r="C493">
        <v>1</v>
      </c>
      <c r="E493">
        <v>2</v>
      </c>
      <c r="F493">
        <v>3</v>
      </c>
    </row>
    <row r="494" spans="1:6" x14ac:dyDescent="0.25">
      <c r="A494" s="12">
        <v>42244</v>
      </c>
      <c r="C494">
        <v>1</v>
      </c>
      <c r="F494">
        <v>1</v>
      </c>
    </row>
    <row r="495" spans="1:6" x14ac:dyDescent="0.25">
      <c r="A495" s="12">
        <v>42245</v>
      </c>
      <c r="C495">
        <v>1</v>
      </c>
      <c r="F495">
        <v>1</v>
      </c>
    </row>
    <row r="496" spans="1:6" x14ac:dyDescent="0.25">
      <c r="A496" s="12">
        <v>42246</v>
      </c>
      <c r="B496">
        <v>1</v>
      </c>
      <c r="F496">
        <v>1</v>
      </c>
    </row>
    <row r="497" spans="1:6" x14ac:dyDescent="0.25">
      <c r="A497" s="12">
        <v>42250</v>
      </c>
      <c r="E497">
        <v>1</v>
      </c>
      <c r="F497">
        <v>1</v>
      </c>
    </row>
    <row r="498" spans="1:6" x14ac:dyDescent="0.25">
      <c r="A498" s="12">
        <v>42260</v>
      </c>
      <c r="E498">
        <v>1</v>
      </c>
      <c r="F498">
        <v>1</v>
      </c>
    </row>
    <row r="499" spans="1:6" x14ac:dyDescent="0.25">
      <c r="A499" s="12">
        <v>42261</v>
      </c>
      <c r="E499">
        <v>1</v>
      </c>
      <c r="F499">
        <v>1</v>
      </c>
    </row>
    <row r="500" spans="1:6" x14ac:dyDescent="0.25">
      <c r="A500" s="12">
        <v>42265</v>
      </c>
      <c r="C500">
        <v>1</v>
      </c>
      <c r="F500">
        <v>1</v>
      </c>
    </row>
    <row r="501" spans="1:6" x14ac:dyDescent="0.25">
      <c r="A501" s="12">
        <v>42268</v>
      </c>
      <c r="E501">
        <v>1</v>
      </c>
      <c r="F501">
        <v>1</v>
      </c>
    </row>
    <row r="502" spans="1:6" x14ac:dyDescent="0.25">
      <c r="A502" s="12">
        <v>42270</v>
      </c>
      <c r="C502">
        <v>1</v>
      </c>
      <c r="F502">
        <v>1</v>
      </c>
    </row>
    <row r="503" spans="1:6" x14ac:dyDescent="0.25">
      <c r="A503" s="12">
        <v>42275</v>
      </c>
      <c r="B503">
        <v>1</v>
      </c>
      <c r="F503">
        <v>1</v>
      </c>
    </row>
    <row r="504" spans="1:6" x14ac:dyDescent="0.25">
      <c r="A504" s="12">
        <v>42279</v>
      </c>
      <c r="E504">
        <v>1</v>
      </c>
      <c r="F504">
        <v>1</v>
      </c>
    </row>
    <row r="505" spans="1:6" x14ac:dyDescent="0.25">
      <c r="A505" s="12">
        <v>42280</v>
      </c>
      <c r="C505">
        <v>1</v>
      </c>
      <c r="E505">
        <v>1</v>
      </c>
      <c r="F505">
        <v>2</v>
      </c>
    </row>
    <row r="506" spans="1:6" x14ac:dyDescent="0.25">
      <c r="A506" s="12">
        <v>42282</v>
      </c>
      <c r="E506">
        <v>1</v>
      </c>
      <c r="F506">
        <v>1</v>
      </c>
    </row>
    <row r="507" spans="1:6" x14ac:dyDescent="0.25">
      <c r="A507" s="12">
        <v>42283</v>
      </c>
      <c r="C507">
        <v>1</v>
      </c>
      <c r="F507">
        <v>1</v>
      </c>
    </row>
    <row r="508" spans="1:6" x14ac:dyDescent="0.25">
      <c r="A508" s="12">
        <v>42293</v>
      </c>
      <c r="C508">
        <v>1</v>
      </c>
      <c r="F508">
        <v>1</v>
      </c>
    </row>
    <row r="509" spans="1:6" x14ac:dyDescent="0.25">
      <c r="A509" s="12">
        <v>42298</v>
      </c>
      <c r="C509">
        <v>1</v>
      </c>
      <c r="F509">
        <v>1</v>
      </c>
    </row>
    <row r="510" spans="1:6" x14ac:dyDescent="0.25">
      <c r="A510" s="12">
        <v>42299</v>
      </c>
      <c r="E510">
        <v>1</v>
      </c>
      <c r="F510">
        <v>1</v>
      </c>
    </row>
    <row r="511" spans="1:6" x14ac:dyDescent="0.25">
      <c r="A511" s="12">
        <v>42307</v>
      </c>
      <c r="C511">
        <v>1</v>
      </c>
      <c r="F511">
        <v>1</v>
      </c>
    </row>
    <row r="512" spans="1:6" x14ac:dyDescent="0.25">
      <c r="A512" s="12">
        <v>42315</v>
      </c>
      <c r="C512">
        <v>2</v>
      </c>
      <c r="F512">
        <v>2</v>
      </c>
    </row>
    <row r="513" spans="1:6" x14ac:dyDescent="0.25">
      <c r="A513" s="12">
        <v>42322</v>
      </c>
      <c r="E513">
        <v>1</v>
      </c>
      <c r="F513">
        <v>1</v>
      </c>
    </row>
    <row r="514" spans="1:6" x14ac:dyDescent="0.25">
      <c r="A514" s="12">
        <v>42331</v>
      </c>
      <c r="E514">
        <v>1</v>
      </c>
      <c r="F514">
        <v>1</v>
      </c>
    </row>
    <row r="515" spans="1:6" x14ac:dyDescent="0.25">
      <c r="A515" s="12">
        <v>42332</v>
      </c>
      <c r="C515">
        <v>1</v>
      </c>
      <c r="F515">
        <v>1</v>
      </c>
    </row>
    <row r="516" spans="1:6" x14ac:dyDescent="0.25">
      <c r="A516" s="12">
        <v>42334</v>
      </c>
      <c r="B516">
        <v>1</v>
      </c>
      <c r="F516">
        <v>1</v>
      </c>
    </row>
    <row r="517" spans="1:6" x14ac:dyDescent="0.25">
      <c r="A517" s="12">
        <v>42336</v>
      </c>
      <c r="C517">
        <v>1</v>
      </c>
      <c r="F517">
        <v>1</v>
      </c>
    </row>
    <row r="518" spans="1:6" x14ac:dyDescent="0.25">
      <c r="A518" s="12">
        <v>42337</v>
      </c>
      <c r="E518">
        <v>1</v>
      </c>
      <c r="F518">
        <v>1</v>
      </c>
    </row>
    <row r="519" spans="1:6" x14ac:dyDescent="0.25">
      <c r="A519" s="12">
        <v>42345</v>
      </c>
      <c r="D519">
        <v>1</v>
      </c>
      <c r="F519">
        <v>1</v>
      </c>
    </row>
    <row r="520" spans="1:6" x14ac:dyDescent="0.25">
      <c r="A520" s="12">
        <v>42346</v>
      </c>
      <c r="E520">
        <v>1</v>
      </c>
      <c r="F520">
        <v>1</v>
      </c>
    </row>
    <row r="521" spans="1:6" x14ac:dyDescent="0.25">
      <c r="A521" s="12">
        <v>42358</v>
      </c>
      <c r="C521">
        <v>1</v>
      </c>
      <c r="F521">
        <v>1</v>
      </c>
    </row>
    <row r="522" spans="1:6" x14ac:dyDescent="0.25">
      <c r="A522" s="12">
        <v>42360</v>
      </c>
      <c r="C522">
        <v>1</v>
      </c>
      <c r="F522">
        <v>1</v>
      </c>
    </row>
    <row r="523" spans="1:6" x14ac:dyDescent="0.25">
      <c r="A523" s="12">
        <v>42362</v>
      </c>
      <c r="B523">
        <v>1</v>
      </c>
      <c r="F523">
        <v>1</v>
      </c>
    </row>
    <row r="524" spans="1:6" x14ac:dyDescent="0.25">
      <c r="A524" s="12">
        <v>42364</v>
      </c>
      <c r="C524">
        <v>1</v>
      </c>
      <c r="E524">
        <v>1</v>
      </c>
      <c r="F524">
        <v>2</v>
      </c>
    </row>
    <row r="525" spans="1:6" x14ac:dyDescent="0.25">
      <c r="A525" s="12">
        <v>42372</v>
      </c>
      <c r="E525">
        <v>1</v>
      </c>
      <c r="F525">
        <v>1</v>
      </c>
    </row>
    <row r="526" spans="1:6" x14ac:dyDescent="0.25">
      <c r="A526" s="12">
        <v>42374</v>
      </c>
      <c r="E526">
        <v>1</v>
      </c>
      <c r="F526">
        <v>1</v>
      </c>
    </row>
    <row r="527" spans="1:6" x14ac:dyDescent="0.25">
      <c r="A527" s="12">
        <v>42376</v>
      </c>
      <c r="C527">
        <v>1</v>
      </c>
      <c r="F527">
        <v>1</v>
      </c>
    </row>
    <row r="528" spans="1:6" x14ac:dyDescent="0.25">
      <c r="A528" s="12">
        <v>42377</v>
      </c>
      <c r="E528">
        <v>1</v>
      </c>
      <c r="F528">
        <v>1</v>
      </c>
    </row>
    <row r="529" spans="1:6" x14ac:dyDescent="0.25">
      <c r="A529" s="12">
        <v>42378</v>
      </c>
      <c r="C529">
        <v>1</v>
      </c>
      <c r="F529">
        <v>1</v>
      </c>
    </row>
    <row r="530" spans="1:6" x14ac:dyDescent="0.25">
      <c r="A530" s="12">
        <v>42387</v>
      </c>
      <c r="C530">
        <v>1</v>
      </c>
      <c r="F530">
        <v>1</v>
      </c>
    </row>
    <row r="531" spans="1:6" x14ac:dyDescent="0.25">
      <c r="A531" s="12">
        <v>42391</v>
      </c>
      <c r="C531">
        <v>1</v>
      </c>
      <c r="F531">
        <v>1</v>
      </c>
    </row>
    <row r="532" spans="1:6" x14ac:dyDescent="0.25">
      <c r="A532" s="12">
        <v>42393</v>
      </c>
      <c r="C532">
        <v>2</v>
      </c>
      <c r="F532">
        <v>2</v>
      </c>
    </row>
    <row r="533" spans="1:6" x14ac:dyDescent="0.25">
      <c r="A533" s="12">
        <v>42399</v>
      </c>
      <c r="C533">
        <v>1</v>
      </c>
      <c r="E533">
        <v>1</v>
      </c>
      <c r="F533">
        <v>2</v>
      </c>
    </row>
    <row r="534" spans="1:6" x14ac:dyDescent="0.25">
      <c r="A534" s="12">
        <v>42403</v>
      </c>
      <c r="E534">
        <v>1</v>
      </c>
      <c r="F534">
        <v>1</v>
      </c>
    </row>
    <row r="535" spans="1:6" x14ac:dyDescent="0.25">
      <c r="A535" s="12">
        <v>42405</v>
      </c>
      <c r="C535">
        <v>1</v>
      </c>
      <c r="F535">
        <v>1</v>
      </c>
    </row>
    <row r="536" spans="1:6" x14ac:dyDescent="0.25">
      <c r="A536" s="12">
        <v>42408</v>
      </c>
      <c r="C536">
        <v>1</v>
      </c>
      <c r="F536">
        <v>1</v>
      </c>
    </row>
    <row r="537" spans="1:6" x14ac:dyDescent="0.25">
      <c r="A537" s="12">
        <v>42419</v>
      </c>
      <c r="E537">
        <v>1</v>
      </c>
      <c r="F537">
        <v>1</v>
      </c>
    </row>
    <row r="538" spans="1:6" x14ac:dyDescent="0.25">
      <c r="A538" s="12">
        <v>42422</v>
      </c>
      <c r="E538">
        <v>1</v>
      </c>
      <c r="F538">
        <v>1</v>
      </c>
    </row>
    <row r="539" spans="1:6" x14ac:dyDescent="0.25">
      <c r="A539" s="12">
        <v>42424</v>
      </c>
      <c r="C539">
        <v>1</v>
      </c>
      <c r="E539">
        <v>1</v>
      </c>
      <c r="F539">
        <v>2</v>
      </c>
    </row>
    <row r="540" spans="1:6" x14ac:dyDescent="0.25">
      <c r="A540" s="12">
        <v>42425</v>
      </c>
      <c r="C540">
        <v>1</v>
      </c>
      <c r="E540">
        <v>1</v>
      </c>
      <c r="F540">
        <v>2</v>
      </c>
    </row>
    <row r="541" spans="1:6" x14ac:dyDescent="0.25">
      <c r="A541" s="12">
        <v>42426</v>
      </c>
      <c r="E541">
        <v>1</v>
      </c>
      <c r="F541">
        <v>1</v>
      </c>
    </row>
    <row r="542" spans="1:6" x14ac:dyDescent="0.25">
      <c r="A542" s="12">
        <v>42431</v>
      </c>
      <c r="E542">
        <v>1</v>
      </c>
      <c r="F542">
        <v>1</v>
      </c>
    </row>
    <row r="543" spans="1:6" x14ac:dyDescent="0.25">
      <c r="A543" s="12">
        <v>42432</v>
      </c>
      <c r="C543">
        <v>2</v>
      </c>
      <c r="F543">
        <v>2</v>
      </c>
    </row>
    <row r="544" spans="1:6" x14ac:dyDescent="0.25">
      <c r="A544" s="12">
        <v>42433</v>
      </c>
      <c r="B544">
        <v>1</v>
      </c>
      <c r="F544">
        <v>1</v>
      </c>
    </row>
    <row r="545" spans="1:6" x14ac:dyDescent="0.25">
      <c r="A545" s="12">
        <v>42434</v>
      </c>
      <c r="C545">
        <v>1</v>
      </c>
      <c r="F545">
        <v>1</v>
      </c>
    </row>
    <row r="546" spans="1:6" x14ac:dyDescent="0.25">
      <c r="A546" s="12">
        <v>42435</v>
      </c>
      <c r="E546">
        <v>1</v>
      </c>
      <c r="F546">
        <v>1</v>
      </c>
    </row>
    <row r="547" spans="1:6" x14ac:dyDescent="0.25">
      <c r="A547" s="12">
        <v>42436</v>
      </c>
      <c r="E547">
        <v>1</v>
      </c>
      <c r="F547">
        <v>1</v>
      </c>
    </row>
    <row r="548" spans="1:6" x14ac:dyDescent="0.25">
      <c r="A548" s="12">
        <v>42444</v>
      </c>
      <c r="C548">
        <v>1</v>
      </c>
      <c r="F548">
        <v>1</v>
      </c>
    </row>
    <row r="549" spans="1:6" x14ac:dyDescent="0.25">
      <c r="A549" s="12">
        <v>42445</v>
      </c>
      <c r="C549">
        <v>1</v>
      </c>
      <c r="F549">
        <v>1</v>
      </c>
    </row>
    <row r="550" spans="1:6" x14ac:dyDescent="0.25">
      <c r="A550" s="12">
        <v>42446</v>
      </c>
      <c r="E550">
        <v>1</v>
      </c>
      <c r="F550">
        <v>1</v>
      </c>
    </row>
    <row r="551" spans="1:6" x14ac:dyDescent="0.25">
      <c r="A551" s="12">
        <v>42448</v>
      </c>
      <c r="E551">
        <v>1</v>
      </c>
      <c r="F551">
        <v>1</v>
      </c>
    </row>
    <row r="552" spans="1:6" x14ac:dyDescent="0.25">
      <c r="A552" s="12">
        <v>42456</v>
      </c>
      <c r="E552">
        <v>1</v>
      </c>
      <c r="F552">
        <v>1</v>
      </c>
    </row>
    <row r="553" spans="1:6" x14ac:dyDescent="0.25">
      <c r="A553" s="12">
        <v>42459</v>
      </c>
      <c r="E553">
        <v>1</v>
      </c>
      <c r="F553">
        <v>1</v>
      </c>
    </row>
    <row r="554" spans="1:6" x14ac:dyDescent="0.25">
      <c r="A554" s="12">
        <v>42461</v>
      </c>
      <c r="E554">
        <v>1</v>
      </c>
      <c r="F554">
        <v>1</v>
      </c>
    </row>
    <row r="555" spans="1:6" x14ac:dyDescent="0.25">
      <c r="A555" s="12">
        <v>42468</v>
      </c>
      <c r="E555">
        <v>1</v>
      </c>
      <c r="F555">
        <v>1</v>
      </c>
    </row>
    <row r="556" spans="1:6" x14ac:dyDescent="0.25">
      <c r="A556" s="12">
        <v>42475</v>
      </c>
      <c r="C556">
        <v>1</v>
      </c>
      <c r="F556">
        <v>1</v>
      </c>
    </row>
    <row r="557" spans="1:6" x14ac:dyDescent="0.25">
      <c r="A557" s="12">
        <v>42489</v>
      </c>
      <c r="E557">
        <v>1</v>
      </c>
      <c r="F557">
        <v>1</v>
      </c>
    </row>
    <row r="558" spans="1:6" x14ac:dyDescent="0.25">
      <c r="A558" s="12">
        <v>42496</v>
      </c>
      <c r="D558">
        <v>1</v>
      </c>
      <c r="F558">
        <v>1</v>
      </c>
    </row>
    <row r="559" spans="1:6" x14ac:dyDescent="0.25">
      <c r="A559" s="12">
        <v>42502</v>
      </c>
      <c r="C559">
        <v>2</v>
      </c>
      <c r="F559">
        <v>2</v>
      </c>
    </row>
    <row r="560" spans="1:6" x14ac:dyDescent="0.25">
      <c r="A560" s="12">
        <v>42507</v>
      </c>
      <c r="C560">
        <v>1</v>
      </c>
      <c r="F560">
        <v>1</v>
      </c>
    </row>
    <row r="561" spans="1:6" x14ac:dyDescent="0.25">
      <c r="A561" s="12">
        <v>42513</v>
      </c>
      <c r="E561">
        <v>1</v>
      </c>
      <c r="F561">
        <v>1</v>
      </c>
    </row>
    <row r="562" spans="1:6" x14ac:dyDescent="0.25">
      <c r="A562" s="12">
        <v>42515</v>
      </c>
      <c r="C562">
        <v>1</v>
      </c>
      <c r="F562">
        <v>1</v>
      </c>
    </row>
    <row r="563" spans="1:6" x14ac:dyDescent="0.25">
      <c r="A563" s="12">
        <v>42517</v>
      </c>
      <c r="C563">
        <v>1</v>
      </c>
      <c r="F563">
        <v>1</v>
      </c>
    </row>
    <row r="564" spans="1:6" x14ac:dyDescent="0.25">
      <c r="A564" s="12">
        <v>42520</v>
      </c>
      <c r="C564">
        <v>1</v>
      </c>
      <c r="F564">
        <v>1</v>
      </c>
    </row>
    <row r="565" spans="1:6" x14ac:dyDescent="0.25">
      <c r="A565" s="12">
        <v>42532</v>
      </c>
      <c r="E565">
        <v>1</v>
      </c>
      <c r="F565">
        <v>1</v>
      </c>
    </row>
    <row r="566" spans="1:6" x14ac:dyDescent="0.25">
      <c r="A566" s="12">
        <v>42534</v>
      </c>
      <c r="E566">
        <v>1</v>
      </c>
      <c r="F566">
        <v>1</v>
      </c>
    </row>
    <row r="567" spans="1:6" x14ac:dyDescent="0.25">
      <c r="A567" s="12">
        <v>42541</v>
      </c>
      <c r="E567">
        <v>1</v>
      </c>
      <c r="F567">
        <v>1</v>
      </c>
    </row>
    <row r="568" spans="1:6" x14ac:dyDescent="0.25">
      <c r="A568" s="12">
        <v>42548</v>
      </c>
      <c r="C568">
        <v>1</v>
      </c>
      <c r="F568">
        <v>1</v>
      </c>
    </row>
    <row r="569" spans="1:6" x14ac:dyDescent="0.25">
      <c r="A569" s="12">
        <v>42550</v>
      </c>
      <c r="B569">
        <v>1</v>
      </c>
      <c r="F569">
        <v>1</v>
      </c>
    </row>
    <row r="570" spans="1:6" x14ac:dyDescent="0.25">
      <c r="A570" s="12">
        <v>42555</v>
      </c>
      <c r="E570">
        <v>1</v>
      </c>
      <c r="F570">
        <v>1</v>
      </c>
    </row>
    <row r="571" spans="1:6" x14ac:dyDescent="0.25">
      <c r="A571" s="12">
        <v>42557</v>
      </c>
      <c r="C571">
        <v>1</v>
      </c>
      <c r="F571">
        <v>1</v>
      </c>
    </row>
    <row r="572" spans="1:6" x14ac:dyDescent="0.25">
      <c r="A572" s="12">
        <v>42559</v>
      </c>
      <c r="E572">
        <v>2</v>
      </c>
      <c r="F572">
        <v>2</v>
      </c>
    </row>
    <row r="573" spans="1:6" x14ac:dyDescent="0.25">
      <c r="A573" s="12">
        <v>42561</v>
      </c>
      <c r="C573">
        <v>1</v>
      </c>
      <c r="F573">
        <v>1</v>
      </c>
    </row>
    <row r="574" spans="1:6" x14ac:dyDescent="0.25">
      <c r="A574" s="12">
        <v>42573</v>
      </c>
      <c r="E574">
        <v>1</v>
      </c>
      <c r="F574">
        <v>1</v>
      </c>
    </row>
    <row r="575" spans="1:6" x14ac:dyDescent="0.25">
      <c r="A575" s="12">
        <v>42576</v>
      </c>
      <c r="E575">
        <v>1</v>
      </c>
      <c r="F575">
        <v>1</v>
      </c>
    </row>
    <row r="576" spans="1:6" x14ac:dyDescent="0.25">
      <c r="A576" s="12">
        <v>42577</v>
      </c>
      <c r="C576">
        <v>1</v>
      </c>
      <c r="F576">
        <v>1</v>
      </c>
    </row>
    <row r="577" spans="1:6" x14ac:dyDescent="0.25">
      <c r="A577" s="12">
        <v>42579</v>
      </c>
      <c r="C577">
        <v>1</v>
      </c>
      <c r="F577">
        <v>1</v>
      </c>
    </row>
    <row r="578" spans="1:6" x14ac:dyDescent="0.25">
      <c r="A578" s="12">
        <v>42584</v>
      </c>
      <c r="E578">
        <v>1</v>
      </c>
      <c r="F578">
        <v>1</v>
      </c>
    </row>
    <row r="579" spans="1:6" x14ac:dyDescent="0.25">
      <c r="A579" s="12">
        <v>42587</v>
      </c>
      <c r="E579">
        <v>1</v>
      </c>
      <c r="F579">
        <v>1</v>
      </c>
    </row>
    <row r="580" spans="1:6" x14ac:dyDescent="0.25">
      <c r="A580" s="12">
        <v>42588</v>
      </c>
      <c r="C580">
        <v>1</v>
      </c>
      <c r="F580">
        <v>1</v>
      </c>
    </row>
    <row r="581" spans="1:6" x14ac:dyDescent="0.25">
      <c r="A581" s="12">
        <v>42589</v>
      </c>
      <c r="E581">
        <v>1</v>
      </c>
      <c r="F581">
        <v>1</v>
      </c>
    </row>
    <row r="582" spans="1:6" x14ac:dyDescent="0.25">
      <c r="A582" s="12">
        <v>42591</v>
      </c>
      <c r="B582">
        <v>1</v>
      </c>
      <c r="F582">
        <v>1</v>
      </c>
    </row>
    <row r="583" spans="1:6" x14ac:dyDescent="0.25">
      <c r="A583" s="12">
        <v>42596</v>
      </c>
      <c r="C583">
        <v>1</v>
      </c>
      <c r="F583">
        <v>1</v>
      </c>
    </row>
    <row r="584" spans="1:6" x14ac:dyDescent="0.25">
      <c r="A584" s="12">
        <v>42601</v>
      </c>
      <c r="E584">
        <v>1</v>
      </c>
      <c r="F584">
        <v>1</v>
      </c>
    </row>
    <row r="585" spans="1:6" x14ac:dyDescent="0.25">
      <c r="A585" s="12">
        <v>42604</v>
      </c>
      <c r="E585">
        <v>1</v>
      </c>
      <c r="F585">
        <v>1</v>
      </c>
    </row>
    <row r="586" spans="1:6" x14ac:dyDescent="0.25">
      <c r="A586" s="12">
        <v>42605</v>
      </c>
      <c r="E586">
        <v>1</v>
      </c>
      <c r="F586">
        <v>1</v>
      </c>
    </row>
    <row r="587" spans="1:6" x14ac:dyDescent="0.25">
      <c r="A587" s="12">
        <v>42613</v>
      </c>
      <c r="C587">
        <v>1</v>
      </c>
      <c r="E587">
        <v>1</v>
      </c>
      <c r="F587">
        <v>2</v>
      </c>
    </row>
    <row r="588" spans="1:6" x14ac:dyDescent="0.25">
      <c r="A588" s="12">
        <v>42616</v>
      </c>
      <c r="C588">
        <v>2</v>
      </c>
      <c r="F588">
        <v>2</v>
      </c>
    </row>
    <row r="589" spans="1:6" x14ac:dyDescent="0.25">
      <c r="A589" s="12">
        <v>42623</v>
      </c>
      <c r="E589">
        <v>1</v>
      </c>
      <c r="F589">
        <v>1</v>
      </c>
    </row>
    <row r="590" spans="1:6" x14ac:dyDescent="0.25">
      <c r="A590" s="12">
        <v>42626</v>
      </c>
      <c r="E590">
        <v>1</v>
      </c>
      <c r="F590">
        <v>1</v>
      </c>
    </row>
    <row r="591" spans="1:6" x14ac:dyDescent="0.25">
      <c r="A591" s="12">
        <v>42657</v>
      </c>
      <c r="C591">
        <v>1</v>
      </c>
      <c r="F591">
        <v>1</v>
      </c>
    </row>
    <row r="592" spans="1:6" x14ac:dyDescent="0.25">
      <c r="A592" s="12">
        <v>42675</v>
      </c>
      <c r="C592">
        <v>1</v>
      </c>
      <c r="F592">
        <v>1</v>
      </c>
    </row>
    <row r="593" spans="1:6" x14ac:dyDescent="0.25">
      <c r="A593" s="12">
        <v>42676</v>
      </c>
      <c r="C593">
        <v>1</v>
      </c>
      <c r="F593">
        <v>1</v>
      </c>
    </row>
    <row r="594" spans="1:6" x14ac:dyDescent="0.25">
      <c r="A594" s="12">
        <v>42680</v>
      </c>
      <c r="E594">
        <v>1</v>
      </c>
      <c r="F594">
        <v>1</v>
      </c>
    </row>
    <row r="595" spans="1:6" x14ac:dyDescent="0.25">
      <c r="A595" s="12">
        <v>42685</v>
      </c>
      <c r="E595">
        <v>1</v>
      </c>
      <c r="F595">
        <v>1</v>
      </c>
    </row>
    <row r="596" spans="1:6" x14ac:dyDescent="0.25">
      <c r="A596" s="12">
        <v>42686</v>
      </c>
      <c r="C596">
        <v>1</v>
      </c>
      <c r="E596">
        <v>1</v>
      </c>
      <c r="F596">
        <v>2</v>
      </c>
    </row>
    <row r="597" spans="1:6" x14ac:dyDescent="0.25">
      <c r="A597" s="12">
        <v>42688</v>
      </c>
      <c r="C597">
        <v>1</v>
      </c>
      <c r="F597">
        <v>1</v>
      </c>
    </row>
    <row r="598" spans="1:6" x14ac:dyDescent="0.25">
      <c r="A598" s="12">
        <v>42697</v>
      </c>
      <c r="B598">
        <v>1</v>
      </c>
      <c r="F598">
        <v>1</v>
      </c>
    </row>
    <row r="599" spans="1:6" x14ac:dyDescent="0.25">
      <c r="A599" s="12">
        <v>42700</v>
      </c>
      <c r="C599">
        <v>1</v>
      </c>
      <c r="F599">
        <v>1</v>
      </c>
    </row>
    <row r="600" spans="1:6" x14ac:dyDescent="0.25">
      <c r="A600" s="12">
        <v>42701</v>
      </c>
      <c r="E600">
        <v>2</v>
      </c>
      <c r="F600">
        <v>2</v>
      </c>
    </row>
    <row r="601" spans="1:6" x14ac:dyDescent="0.25">
      <c r="A601" s="12">
        <v>42705</v>
      </c>
      <c r="B601">
        <v>1</v>
      </c>
      <c r="C601">
        <v>1</v>
      </c>
      <c r="F601">
        <v>2</v>
      </c>
    </row>
    <row r="602" spans="1:6" x14ac:dyDescent="0.25">
      <c r="A602" s="12">
        <v>42712</v>
      </c>
      <c r="E602">
        <v>1</v>
      </c>
      <c r="F602">
        <v>1</v>
      </c>
    </row>
    <row r="603" spans="1:6" x14ac:dyDescent="0.25">
      <c r="A603" s="12">
        <v>42715</v>
      </c>
      <c r="C603">
        <v>1</v>
      </c>
      <c r="F603">
        <v>1</v>
      </c>
    </row>
    <row r="604" spans="1:6" x14ac:dyDescent="0.25">
      <c r="A604" s="12">
        <v>42716</v>
      </c>
      <c r="D604">
        <v>1</v>
      </c>
      <c r="E604">
        <v>1</v>
      </c>
      <c r="F604">
        <v>2</v>
      </c>
    </row>
    <row r="605" spans="1:6" x14ac:dyDescent="0.25">
      <c r="A605" s="12">
        <v>42723</v>
      </c>
      <c r="E605">
        <v>1</v>
      </c>
      <c r="F605">
        <v>1</v>
      </c>
    </row>
    <row r="606" spans="1:6" x14ac:dyDescent="0.25">
      <c r="A606" s="12">
        <v>42724</v>
      </c>
      <c r="C606">
        <v>1</v>
      </c>
      <c r="F606">
        <v>1</v>
      </c>
    </row>
    <row r="607" spans="1:6" x14ac:dyDescent="0.25">
      <c r="A607" s="12">
        <v>42726</v>
      </c>
      <c r="E607">
        <v>1</v>
      </c>
      <c r="F607">
        <v>1</v>
      </c>
    </row>
    <row r="608" spans="1:6" x14ac:dyDescent="0.25">
      <c r="A608" s="12">
        <v>42730</v>
      </c>
      <c r="E608">
        <v>1</v>
      </c>
      <c r="F608">
        <v>1</v>
      </c>
    </row>
    <row r="609" spans="1:6" x14ac:dyDescent="0.25">
      <c r="A609" s="12">
        <v>42733</v>
      </c>
      <c r="E609">
        <v>1</v>
      </c>
      <c r="F609">
        <v>1</v>
      </c>
    </row>
    <row r="610" spans="1:6" x14ac:dyDescent="0.25">
      <c r="A610" s="12">
        <v>42746</v>
      </c>
      <c r="E610">
        <v>1</v>
      </c>
      <c r="F610">
        <v>1</v>
      </c>
    </row>
    <row r="611" spans="1:6" x14ac:dyDescent="0.25">
      <c r="A611" s="12">
        <v>42752</v>
      </c>
      <c r="E611">
        <v>1</v>
      </c>
      <c r="F611">
        <v>1</v>
      </c>
    </row>
    <row r="612" spans="1:6" x14ac:dyDescent="0.25">
      <c r="A612" s="12">
        <v>42757</v>
      </c>
      <c r="D612">
        <v>1</v>
      </c>
      <c r="F612">
        <v>1</v>
      </c>
    </row>
    <row r="613" spans="1:6" x14ac:dyDescent="0.25">
      <c r="A613" s="12">
        <v>42763</v>
      </c>
      <c r="E613">
        <v>1</v>
      </c>
      <c r="F613">
        <v>1</v>
      </c>
    </row>
    <row r="614" spans="1:6" x14ac:dyDescent="0.25">
      <c r="A614" s="12">
        <v>42769</v>
      </c>
      <c r="C614">
        <v>1</v>
      </c>
      <c r="F614">
        <v>1</v>
      </c>
    </row>
    <row r="615" spans="1:6" x14ac:dyDescent="0.25">
      <c r="A615" s="12">
        <v>42776</v>
      </c>
      <c r="C615">
        <v>1</v>
      </c>
      <c r="E615">
        <v>1</v>
      </c>
      <c r="F615">
        <v>2</v>
      </c>
    </row>
    <row r="616" spans="1:6" x14ac:dyDescent="0.25">
      <c r="A616" s="12">
        <v>42779</v>
      </c>
      <c r="C616">
        <v>1</v>
      </c>
      <c r="F616">
        <v>1</v>
      </c>
    </row>
    <row r="617" spans="1:6" x14ac:dyDescent="0.25">
      <c r="A617" s="12">
        <v>42782</v>
      </c>
      <c r="C617">
        <v>1</v>
      </c>
      <c r="F617">
        <v>1</v>
      </c>
    </row>
    <row r="618" spans="1:6" x14ac:dyDescent="0.25">
      <c r="A618" s="12">
        <v>42783</v>
      </c>
      <c r="E618">
        <v>1</v>
      </c>
      <c r="F618">
        <v>1</v>
      </c>
    </row>
    <row r="619" spans="1:6" x14ac:dyDescent="0.25">
      <c r="A619" s="12">
        <v>42786</v>
      </c>
      <c r="E619">
        <v>1</v>
      </c>
      <c r="F619">
        <v>1</v>
      </c>
    </row>
    <row r="620" spans="1:6" x14ac:dyDescent="0.25">
      <c r="A620" s="12">
        <v>42787</v>
      </c>
      <c r="E620">
        <v>1</v>
      </c>
      <c r="F620">
        <v>1</v>
      </c>
    </row>
    <row r="621" spans="1:6" x14ac:dyDescent="0.25">
      <c r="A621" s="12">
        <v>42788</v>
      </c>
      <c r="E621">
        <v>1</v>
      </c>
      <c r="F621">
        <v>1</v>
      </c>
    </row>
    <row r="622" spans="1:6" x14ac:dyDescent="0.25">
      <c r="A622" s="12">
        <v>42794</v>
      </c>
      <c r="E622">
        <v>1</v>
      </c>
      <c r="F622">
        <v>1</v>
      </c>
    </row>
    <row r="623" spans="1:6" x14ac:dyDescent="0.25">
      <c r="A623" s="12">
        <v>42795</v>
      </c>
      <c r="E623">
        <v>1</v>
      </c>
      <c r="F623">
        <v>1</v>
      </c>
    </row>
    <row r="624" spans="1:6" x14ac:dyDescent="0.25">
      <c r="A624" s="12">
        <v>42796</v>
      </c>
      <c r="E624">
        <v>1</v>
      </c>
      <c r="F624">
        <v>1</v>
      </c>
    </row>
    <row r="625" spans="1:6" x14ac:dyDescent="0.25">
      <c r="A625" s="12">
        <v>42797</v>
      </c>
      <c r="C625">
        <v>1</v>
      </c>
      <c r="F625">
        <v>1</v>
      </c>
    </row>
    <row r="626" spans="1:6" x14ac:dyDescent="0.25">
      <c r="A626" s="12">
        <v>42806</v>
      </c>
      <c r="E626">
        <v>1</v>
      </c>
      <c r="F626">
        <v>1</v>
      </c>
    </row>
    <row r="627" spans="1:6" x14ac:dyDescent="0.25">
      <c r="A627" s="12">
        <v>42816</v>
      </c>
      <c r="C627">
        <v>1</v>
      </c>
      <c r="F627">
        <v>1</v>
      </c>
    </row>
    <row r="628" spans="1:6" x14ac:dyDescent="0.25">
      <c r="A628" s="12">
        <v>42817</v>
      </c>
      <c r="E628">
        <v>1</v>
      </c>
      <c r="F628">
        <v>1</v>
      </c>
    </row>
    <row r="629" spans="1:6" x14ac:dyDescent="0.25">
      <c r="A629" s="12">
        <v>42819</v>
      </c>
      <c r="B629">
        <v>1</v>
      </c>
      <c r="F629">
        <v>1</v>
      </c>
    </row>
    <row r="630" spans="1:6" x14ac:dyDescent="0.25">
      <c r="A630" s="12">
        <v>42836</v>
      </c>
      <c r="E630">
        <v>1</v>
      </c>
      <c r="F630">
        <v>1</v>
      </c>
    </row>
    <row r="631" spans="1:6" x14ac:dyDescent="0.25">
      <c r="A631" s="12">
        <v>42838</v>
      </c>
      <c r="E631">
        <v>1</v>
      </c>
      <c r="F631">
        <v>1</v>
      </c>
    </row>
    <row r="632" spans="1:6" x14ac:dyDescent="0.25">
      <c r="A632" s="12">
        <v>42840</v>
      </c>
      <c r="E632">
        <v>1</v>
      </c>
      <c r="F632">
        <v>1</v>
      </c>
    </row>
    <row r="633" spans="1:6" x14ac:dyDescent="0.25">
      <c r="A633" s="12">
        <v>42843</v>
      </c>
      <c r="C633">
        <v>1</v>
      </c>
      <c r="F633">
        <v>1</v>
      </c>
    </row>
    <row r="634" spans="1:6" x14ac:dyDescent="0.25">
      <c r="A634" s="12">
        <v>42845</v>
      </c>
      <c r="E634">
        <v>1</v>
      </c>
      <c r="F634">
        <v>1</v>
      </c>
    </row>
    <row r="635" spans="1:6" x14ac:dyDescent="0.25">
      <c r="A635" s="12">
        <v>42852</v>
      </c>
      <c r="E635">
        <v>1</v>
      </c>
      <c r="F635">
        <v>1</v>
      </c>
    </row>
    <row r="636" spans="1:6" x14ac:dyDescent="0.25">
      <c r="A636" s="12">
        <v>42853</v>
      </c>
      <c r="C636">
        <v>1</v>
      </c>
      <c r="F636">
        <v>1</v>
      </c>
    </row>
    <row r="637" spans="1:6" x14ac:dyDescent="0.25">
      <c r="A637" s="12">
        <v>42858</v>
      </c>
      <c r="E637">
        <v>1</v>
      </c>
      <c r="F637">
        <v>1</v>
      </c>
    </row>
    <row r="638" spans="1:6" x14ac:dyDescent="0.25">
      <c r="A638" s="12">
        <v>42860</v>
      </c>
      <c r="E638">
        <v>1</v>
      </c>
      <c r="F638">
        <v>1</v>
      </c>
    </row>
    <row r="639" spans="1:6" x14ac:dyDescent="0.25">
      <c r="A639" s="12">
        <v>42865</v>
      </c>
      <c r="E639">
        <v>1</v>
      </c>
      <c r="F639">
        <v>1</v>
      </c>
    </row>
    <row r="640" spans="1:6" x14ac:dyDescent="0.25">
      <c r="A640" s="12">
        <v>42868</v>
      </c>
      <c r="E640">
        <v>1</v>
      </c>
      <c r="F640">
        <v>1</v>
      </c>
    </row>
    <row r="641" spans="1:6" x14ac:dyDescent="0.25">
      <c r="A641" s="12">
        <v>42869</v>
      </c>
      <c r="C641">
        <v>1</v>
      </c>
      <c r="F641">
        <v>1</v>
      </c>
    </row>
    <row r="642" spans="1:6" x14ac:dyDescent="0.25">
      <c r="A642" s="12">
        <v>42876</v>
      </c>
      <c r="C642">
        <v>1</v>
      </c>
      <c r="F642">
        <v>1</v>
      </c>
    </row>
    <row r="643" spans="1:6" x14ac:dyDescent="0.25">
      <c r="A643" s="12">
        <v>42877</v>
      </c>
      <c r="E643">
        <v>1</v>
      </c>
      <c r="F643">
        <v>1</v>
      </c>
    </row>
    <row r="644" spans="1:6" x14ac:dyDescent="0.25">
      <c r="A644" s="12">
        <v>42878</v>
      </c>
      <c r="E644">
        <v>1</v>
      </c>
      <c r="F644">
        <v>1</v>
      </c>
    </row>
    <row r="645" spans="1:6" x14ac:dyDescent="0.25">
      <c r="A645" s="12">
        <v>42884</v>
      </c>
      <c r="E645">
        <v>1</v>
      </c>
      <c r="F645">
        <v>1</v>
      </c>
    </row>
    <row r="646" spans="1:6" x14ac:dyDescent="0.25">
      <c r="A646" s="12">
        <v>42887</v>
      </c>
      <c r="E646">
        <v>1</v>
      </c>
      <c r="F646">
        <v>1</v>
      </c>
    </row>
    <row r="647" spans="1:6" x14ac:dyDescent="0.25">
      <c r="A647" s="12">
        <v>42898</v>
      </c>
      <c r="E647">
        <v>1</v>
      </c>
      <c r="F647">
        <v>1</v>
      </c>
    </row>
    <row r="648" spans="1:6" x14ac:dyDescent="0.25">
      <c r="A648" s="12">
        <v>42901</v>
      </c>
      <c r="E648">
        <v>1</v>
      </c>
      <c r="F648">
        <v>1</v>
      </c>
    </row>
    <row r="649" spans="1:6" x14ac:dyDescent="0.25">
      <c r="A649" s="12">
        <v>42909</v>
      </c>
      <c r="E649">
        <v>1</v>
      </c>
      <c r="F649">
        <v>1</v>
      </c>
    </row>
    <row r="650" spans="1:6" x14ac:dyDescent="0.25">
      <c r="A650" s="12">
        <v>42911</v>
      </c>
      <c r="E650">
        <v>1</v>
      </c>
      <c r="F650">
        <v>1</v>
      </c>
    </row>
    <row r="651" spans="1:6" x14ac:dyDescent="0.25">
      <c r="A651" s="12">
        <v>42912</v>
      </c>
      <c r="E651">
        <v>1</v>
      </c>
      <c r="F651">
        <v>1</v>
      </c>
    </row>
    <row r="652" spans="1:6" x14ac:dyDescent="0.25">
      <c r="A652" s="12">
        <v>42915</v>
      </c>
      <c r="C652">
        <v>1</v>
      </c>
      <c r="F652">
        <v>1</v>
      </c>
    </row>
    <row r="653" spans="1:6" x14ac:dyDescent="0.25">
      <c r="A653" s="12">
        <v>42916</v>
      </c>
      <c r="E653">
        <v>1</v>
      </c>
      <c r="F653">
        <v>1</v>
      </c>
    </row>
    <row r="654" spans="1:6" x14ac:dyDescent="0.25">
      <c r="A654" s="12">
        <v>42922</v>
      </c>
      <c r="B654">
        <v>1</v>
      </c>
      <c r="F654">
        <v>1</v>
      </c>
    </row>
    <row r="655" spans="1:6" x14ac:dyDescent="0.25">
      <c r="A655" s="12">
        <v>42930</v>
      </c>
      <c r="C655">
        <v>2</v>
      </c>
      <c r="F655">
        <v>2</v>
      </c>
    </row>
    <row r="656" spans="1:6" x14ac:dyDescent="0.25">
      <c r="A656" s="12">
        <v>42933</v>
      </c>
      <c r="E656">
        <v>1</v>
      </c>
      <c r="F656">
        <v>1</v>
      </c>
    </row>
    <row r="657" spans="1:6" x14ac:dyDescent="0.25">
      <c r="A657" s="12">
        <v>42935</v>
      </c>
      <c r="E657">
        <v>1</v>
      </c>
      <c r="F657">
        <v>1</v>
      </c>
    </row>
    <row r="658" spans="1:6" x14ac:dyDescent="0.25">
      <c r="A658" s="12">
        <v>42938</v>
      </c>
      <c r="E658">
        <v>1</v>
      </c>
      <c r="F658">
        <v>1</v>
      </c>
    </row>
    <row r="659" spans="1:6" x14ac:dyDescent="0.25">
      <c r="A659" s="12">
        <v>42939</v>
      </c>
      <c r="B659">
        <v>1</v>
      </c>
      <c r="F659">
        <v>1</v>
      </c>
    </row>
    <row r="660" spans="1:6" x14ac:dyDescent="0.25">
      <c r="A660" s="12">
        <v>42941</v>
      </c>
      <c r="E660">
        <v>2</v>
      </c>
      <c r="F660">
        <v>2</v>
      </c>
    </row>
    <row r="661" spans="1:6" x14ac:dyDescent="0.25">
      <c r="A661" s="12">
        <v>42943</v>
      </c>
      <c r="E661">
        <v>1</v>
      </c>
      <c r="F661">
        <v>1</v>
      </c>
    </row>
    <row r="662" spans="1:6" x14ac:dyDescent="0.25">
      <c r="A662" s="12">
        <v>42945</v>
      </c>
      <c r="E662">
        <v>1</v>
      </c>
      <c r="F662">
        <v>1</v>
      </c>
    </row>
    <row r="663" spans="1:6" x14ac:dyDescent="0.25">
      <c r="A663" s="12">
        <v>42948</v>
      </c>
      <c r="E663">
        <v>1</v>
      </c>
      <c r="F663">
        <v>1</v>
      </c>
    </row>
    <row r="664" spans="1:6" x14ac:dyDescent="0.25">
      <c r="A664" s="12">
        <v>42949</v>
      </c>
      <c r="B664">
        <v>1</v>
      </c>
      <c r="F664">
        <v>1</v>
      </c>
    </row>
    <row r="665" spans="1:6" x14ac:dyDescent="0.25">
      <c r="A665" s="12">
        <v>42950</v>
      </c>
      <c r="C665">
        <v>1</v>
      </c>
      <c r="F665">
        <v>1</v>
      </c>
    </row>
    <row r="666" spans="1:6" x14ac:dyDescent="0.25">
      <c r="A666" s="12">
        <v>42964</v>
      </c>
      <c r="E666">
        <v>1</v>
      </c>
      <c r="F666">
        <v>1</v>
      </c>
    </row>
    <row r="667" spans="1:6" x14ac:dyDescent="0.25">
      <c r="A667" s="12">
        <v>42969</v>
      </c>
      <c r="E667">
        <v>1</v>
      </c>
      <c r="F667">
        <v>1</v>
      </c>
    </row>
    <row r="668" spans="1:6" x14ac:dyDescent="0.25">
      <c r="A668" s="12">
        <v>42971</v>
      </c>
      <c r="C668">
        <v>1</v>
      </c>
      <c r="F668">
        <v>1</v>
      </c>
    </row>
    <row r="669" spans="1:6" x14ac:dyDescent="0.25">
      <c r="A669" s="12">
        <v>42973</v>
      </c>
      <c r="E669">
        <v>1</v>
      </c>
      <c r="F669">
        <v>1</v>
      </c>
    </row>
    <row r="670" spans="1:6" x14ac:dyDescent="0.25">
      <c r="A670" s="12">
        <v>42976</v>
      </c>
      <c r="E670">
        <v>2</v>
      </c>
      <c r="F670">
        <v>2</v>
      </c>
    </row>
    <row r="671" spans="1:6" x14ac:dyDescent="0.25">
      <c r="A671" s="12">
        <v>42977</v>
      </c>
      <c r="C671">
        <v>1</v>
      </c>
      <c r="F671">
        <v>1</v>
      </c>
    </row>
    <row r="672" spans="1:6" x14ac:dyDescent="0.25">
      <c r="A672" s="12">
        <v>42979</v>
      </c>
      <c r="E672">
        <v>1</v>
      </c>
      <c r="F672">
        <v>1</v>
      </c>
    </row>
    <row r="673" spans="1:6" x14ac:dyDescent="0.25">
      <c r="A673" s="12">
        <v>42980</v>
      </c>
      <c r="E673">
        <v>1</v>
      </c>
      <c r="F673">
        <v>1</v>
      </c>
    </row>
    <row r="674" spans="1:6" x14ac:dyDescent="0.25">
      <c r="A674" s="12">
        <v>42990</v>
      </c>
      <c r="E674">
        <v>1</v>
      </c>
      <c r="F674">
        <v>1</v>
      </c>
    </row>
    <row r="675" spans="1:6" x14ac:dyDescent="0.25">
      <c r="A675" s="12">
        <v>42991</v>
      </c>
      <c r="C675">
        <v>1</v>
      </c>
      <c r="F675">
        <v>1</v>
      </c>
    </row>
    <row r="676" spans="1:6" x14ac:dyDescent="0.25">
      <c r="A676" s="12">
        <v>42995</v>
      </c>
      <c r="E676">
        <v>1</v>
      </c>
      <c r="F676">
        <v>1</v>
      </c>
    </row>
    <row r="677" spans="1:6" x14ac:dyDescent="0.25">
      <c r="A677" s="12">
        <v>42999</v>
      </c>
      <c r="C677">
        <v>1</v>
      </c>
      <c r="F677">
        <v>1</v>
      </c>
    </row>
    <row r="678" spans="1:6" x14ac:dyDescent="0.25">
      <c r="A678" s="12">
        <v>43000</v>
      </c>
      <c r="E678">
        <v>1</v>
      </c>
      <c r="F678">
        <v>1</v>
      </c>
    </row>
    <row r="679" spans="1:6" x14ac:dyDescent="0.25">
      <c r="A679" s="12">
        <v>43012</v>
      </c>
      <c r="C679">
        <v>1</v>
      </c>
      <c r="F679">
        <v>1</v>
      </c>
    </row>
    <row r="680" spans="1:6" x14ac:dyDescent="0.25">
      <c r="A680" s="12">
        <v>43015</v>
      </c>
      <c r="E680">
        <v>1</v>
      </c>
      <c r="F680">
        <v>1</v>
      </c>
    </row>
    <row r="681" spans="1:6" x14ac:dyDescent="0.25">
      <c r="A681" s="12">
        <v>43016</v>
      </c>
      <c r="E681">
        <v>1</v>
      </c>
      <c r="F681">
        <v>1</v>
      </c>
    </row>
    <row r="682" spans="1:6" x14ac:dyDescent="0.25">
      <c r="A682" s="12">
        <v>43022</v>
      </c>
      <c r="C682">
        <v>1</v>
      </c>
      <c r="F682">
        <v>1</v>
      </c>
    </row>
    <row r="683" spans="1:6" x14ac:dyDescent="0.25">
      <c r="A683" s="12">
        <v>43024</v>
      </c>
      <c r="C683">
        <v>1</v>
      </c>
      <c r="F683">
        <v>1</v>
      </c>
    </row>
    <row r="684" spans="1:6" x14ac:dyDescent="0.25">
      <c r="A684" s="12">
        <v>43025</v>
      </c>
      <c r="C684">
        <v>1</v>
      </c>
      <c r="F684">
        <v>1</v>
      </c>
    </row>
    <row r="685" spans="1:6" x14ac:dyDescent="0.25">
      <c r="A685" s="12">
        <v>43028</v>
      </c>
      <c r="E685">
        <v>1</v>
      </c>
      <c r="F685">
        <v>1</v>
      </c>
    </row>
    <row r="686" spans="1:6" x14ac:dyDescent="0.25">
      <c r="A686" s="12">
        <v>43040</v>
      </c>
      <c r="C686">
        <v>1</v>
      </c>
      <c r="E686">
        <v>1</v>
      </c>
      <c r="F686">
        <v>2</v>
      </c>
    </row>
    <row r="687" spans="1:6" x14ac:dyDescent="0.25">
      <c r="A687" s="12">
        <v>43045</v>
      </c>
      <c r="C687">
        <v>1</v>
      </c>
      <c r="E687">
        <v>1</v>
      </c>
      <c r="F687">
        <v>2</v>
      </c>
    </row>
    <row r="688" spans="1:6" x14ac:dyDescent="0.25">
      <c r="A688" s="12">
        <v>43048</v>
      </c>
      <c r="E688">
        <v>1</v>
      </c>
      <c r="F688">
        <v>1</v>
      </c>
    </row>
    <row r="689" spans="1:6" x14ac:dyDescent="0.25">
      <c r="A689" s="12">
        <v>43053</v>
      </c>
      <c r="E689">
        <v>1</v>
      </c>
      <c r="F689">
        <v>1</v>
      </c>
    </row>
    <row r="690" spans="1:6" x14ac:dyDescent="0.25">
      <c r="A690" s="12">
        <v>43056</v>
      </c>
      <c r="C690">
        <v>1</v>
      </c>
      <c r="F690">
        <v>1</v>
      </c>
    </row>
    <row r="691" spans="1:6" x14ac:dyDescent="0.25">
      <c r="A691" s="12">
        <v>43060</v>
      </c>
      <c r="E691">
        <v>1</v>
      </c>
      <c r="F691">
        <v>1</v>
      </c>
    </row>
    <row r="692" spans="1:6" x14ac:dyDescent="0.25">
      <c r="A692" s="12">
        <v>43062</v>
      </c>
      <c r="E692">
        <v>2</v>
      </c>
      <c r="F692">
        <v>2</v>
      </c>
    </row>
    <row r="693" spans="1:6" x14ac:dyDescent="0.25">
      <c r="A693" s="12">
        <v>43066</v>
      </c>
      <c r="C693">
        <v>1</v>
      </c>
      <c r="F693">
        <v>1</v>
      </c>
    </row>
    <row r="694" spans="1:6" x14ac:dyDescent="0.25">
      <c r="A694" s="12">
        <v>43067</v>
      </c>
      <c r="E694">
        <v>1</v>
      </c>
      <c r="F694">
        <v>1</v>
      </c>
    </row>
    <row r="695" spans="1:6" x14ac:dyDescent="0.25">
      <c r="A695" s="12">
        <v>43068</v>
      </c>
      <c r="E695">
        <v>1</v>
      </c>
      <c r="F695">
        <v>1</v>
      </c>
    </row>
    <row r="696" spans="1:6" x14ac:dyDescent="0.25">
      <c r="A696" s="12">
        <v>43077</v>
      </c>
      <c r="E696">
        <v>1</v>
      </c>
      <c r="F696">
        <v>1</v>
      </c>
    </row>
    <row r="697" spans="1:6" x14ac:dyDescent="0.25">
      <c r="A697" s="12">
        <v>43083</v>
      </c>
      <c r="E697">
        <v>1</v>
      </c>
      <c r="F697">
        <v>1</v>
      </c>
    </row>
    <row r="698" spans="1:6" x14ac:dyDescent="0.25">
      <c r="A698" s="12">
        <v>43088</v>
      </c>
      <c r="B698">
        <v>1</v>
      </c>
      <c r="F698">
        <v>1</v>
      </c>
    </row>
    <row r="699" spans="1:6" x14ac:dyDescent="0.25">
      <c r="A699" s="12">
        <v>43091</v>
      </c>
      <c r="E699">
        <v>1</v>
      </c>
      <c r="F699">
        <v>1</v>
      </c>
    </row>
    <row r="700" spans="1:6" x14ac:dyDescent="0.25">
      <c r="A700" s="12">
        <v>43094</v>
      </c>
      <c r="E700">
        <v>1</v>
      </c>
      <c r="F700">
        <v>1</v>
      </c>
    </row>
    <row r="701" spans="1:6" x14ac:dyDescent="0.25">
      <c r="A701" s="12">
        <v>43096</v>
      </c>
      <c r="C701">
        <v>1</v>
      </c>
      <c r="E701">
        <v>1</v>
      </c>
      <c r="F701">
        <v>2</v>
      </c>
    </row>
    <row r="702" spans="1:6" x14ac:dyDescent="0.25">
      <c r="A702" s="12">
        <v>43097</v>
      </c>
      <c r="C702">
        <v>1</v>
      </c>
      <c r="F702">
        <v>1</v>
      </c>
    </row>
    <row r="703" spans="1:6" x14ac:dyDescent="0.25">
      <c r="A703" s="12">
        <v>43102</v>
      </c>
      <c r="E703">
        <v>1</v>
      </c>
      <c r="F703">
        <v>1</v>
      </c>
    </row>
    <row r="704" spans="1:6" x14ac:dyDescent="0.25">
      <c r="A704" s="12">
        <v>43103</v>
      </c>
      <c r="C704">
        <v>1</v>
      </c>
      <c r="F704">
        <v>1</v>
      </c>
    </row>
    <row r="705" spans="1:6" x14ac:dyDescent="0.25">
      <c r="A705" s="12">
        <v>43107</v>
      </c>
      <c r="E705">
        <v>1</v>
      </c>
      <c r="F705">
        <v>1</v>
      </c>
    </row>
    <row r="706" spans="1:6" x14ac:dyDescent="0.25">
      <c r="A706" s="12">
        <v>43110</v>
      </c>
      <c r="C706">
        <v>1</v>
      </c>
      <c r="E706">
        <v>1</v>
      </c>
      <c r="F706">
        <v>2</v>
      </c>
    </row>
    <row r="707" spans="1:6" x14ac:dyDescent="0.25">
      <c r="A707" s="12">
        <v>43112</v>
      </c>
      <c r="E707">
        <v>1</v>
      </c>
      <c r="F707">
        <v>1</v>
      </c>
    </row>
    <row r="708" spans="1:6" x14ac:dyDescent="0.25">
      <c r="A708" s="12">
        <v>43122</v>
      </c>
      <c r="C708">
        <v>1</v>
      </c>
      <c r="F708">
        <v>1</v>
      </c>
    </row>
    <row r="709" spans="1:6" x14ac:dyDescent="0.25">
      <c r="A709" s="12">
        <v>43125</v>
      </c>
      <c r="E709">
        <v>1</v>
      </c>
      <c r="F709">
        <v>1</v>
      </c>
    </row>
    <row r="710" spans="1:6" x14ac:dyDescent="0.25">
      <c r="A710" s="12">
        <v>43127</v>
      </c>
      <c r="E710">
        <v>1</v>
      </c>
      <c r="F710">
        <v>1</v>
      </c>
    </row>
    <row r="711" spans="1:6" x14ac:dyDescent="0.25">
      <c r="A711" s="12">
        <v>43134</v>
      </c>
      <c r="C711">
        <v>1</v>
      </c>
      <c r="F711">
        <v>1</v>
      </c>
    </row>
    <row r="712" spans="1:6" x14ac:dyDescent="0.25">
      <c r="A712" s="12">
        <v>43136</v>
      </c>
      <c r="C712">
        <v>1</v>
      </c>
      <c r="F712">
        <v>1</v>
      </c>
    </row>
    <row r="713" spans="1:6" x14ac:dyDescent="0.25">
      <c r="A713" s="12">
        <v>43138</v>
      </c>
      <c r="C713">
        <v>1</v>
      </c>
      <c r="F713">
        <v>1</v>
      </c>
    </row>
    <row r="714" spans="1:6" x14ac:dyDescent="0.25">
      <c r="A714" s="12">
        <v>43141</v>
      </c>
      <c r="E714">
        <v>1</v>
      </c>
      <c r="F714">
        <v>1</v>
      </c>
    </row>
    <row r="715" spans="1:6" x14ac:dyDescent="0.25">
      <c r="A715" s="12">
        <v>43142</v>
      </c>
      <c r="E715">
        <v>1</v>
      </c>
      <c r="F715">
        <v>1</v>
      </c>
    </row>
    <row r="716" spans="1:6" x14ac:dyDescent="0.25">
      <c r="A716" s="12">
        <v>43152</v>
      </c>
      <c r="B716">
        <v>1</v>
      </c>
      <c r="F716">
        <v>1</v>
      </c>
    </row>
    <row r="717" spans="1:6" x14ac:dyDescent="0.25">
      <c r="A717" s="12">
        <v>43154</v>
      </c>
      <c r="C717">
        <v>1</v>
      </c>
      <c r="F717">
        <v>1</v>
      </c>
    </row>
    <row r="718" spans="1:6" x14ac:dyDescent="0.25">
      <c r="A718" s="12">
        <v>43156</v>
      </c>
      <c r="E718">
        <v>1</v>
      </c>
      <c r="F718">
        <v>1</v>
      </c>
    </row>
    <row r="719" spans="1:6" x14ac:dyDescent="0.25">
      <c r="A719" s="12">
        <v>43163</v>
      </c>
      <c r="E719">
        <v>1</v>
      </c>
      <c r="F719">
        <v>1</v>
      </c>
    </row>
    <row r="720" spans="1:6" x14ac:dyDescent="0.25">
      <c r="A720" s="12">
        <v>43164</v>
      </c>
      <c r="E720">
        <v>1</v>
      </c>
      <c r="F720">
        <v>1</v>
      </c>
    </row>
    <row r="721" spans="1:6" x14ac:dyDescent="0.25">
      <c r="A721" s="12">
        <v>43168</v>
      </c>
      <c r="C721">
        <v>1</v>
      </c>
      <c r="F721">
        <v>1</v>
      </c>
    </row>
    <row r="722" spans="1:6" x14ac:dyDescent="0.25">
      <c r="A722" s="12">
        <v>43170</v>
      </c>
      <c r="C722">
        <v>1</v>
      </c>
      <c r="F722">
        <v>1</v>
      </c>
    </row>
    <row r="723" spans="1:6" x14ac:dyDescent="0.25">
      <c r="A723" s="12">
        <v>43180</v>
      </c>
      <c r="C723">
        <v>1</v>
      </c>
      <c r="F723">
        <v>1</v>
      </c>
    </row>
    <row r="724" spans="1:6" x14ac:dyDescent="0.25">
      <c r="A724" s="12">
        <v>43186</v>
      </c>
      <c r="E724">
        <v>2</v>
      </c>
      <c r="F724">
        <v>2</v>
      </c>
    </row>
    <row r="725" spans="1:6" x14ac:dyDescent="0.25">
      <c r="A725" s="12">
        <v>43190</v>
      </c>
      <c r="E725">
        <v>1</v>
      </c>
      <c r="F725">
        <v>1</v>
      </c>
    </row>
    <row r="726" spans="1:6" x14ac:dyDescent="0.25">
      <c r="A726" s="12">
        <v>43193</v>
      </c>
      <c r="E726">
        <v>1</v>
      </c>
      <c r="F726">
        <v>1</v>
      </c>
    </row>
    <row r="727" spans="1:6" x14ac:dyDescent="0.25">
      <c r="A727" s="12">
        <v>43194</v>
      </c>
      <c r="B727">
        <v>1</v>
      </c>
      <c r="F727">
        <v>1</v>
      </c>
    </row>
    <row r="728" spans="1:6" x14ac:dyDescent="0.25">
      <c r="A728" s="12">
        <v>43198</v>
      </c>
      <c r="C728">
        <v>1</v>
      </c>
      <c r="F728">
        <v>1</v>
      </c>
    </row>
    <row r="729" spans="1:6" x14ac:dyDescent="0.25">
      <c r="A729" s="12">
        <v>43199</v>
      </c>
      <c r="C729">
        <v>1</v>
      </c>
      <c r="F729">
        <v>1</v>
      </c>
    </row>
    <row r="730" spans="1:6" x14ac:dyDescent="0.25">
      <c r="A730" s="12">
        <v>43205</v>
      </c>
      <c r="C730">
        <v>1</v>
      </c>
      <c r="F730">
        <v>1</v>
      </c>
    </row>
    <row r="731" spans="1:6" x14ac:dyDescent="0.25">
      <c r="A731" s="12">
        <v>43206</v>
      </c>
      <c r="E731">
        <v>2</v>
      </c>
      <c r="F731">
        <v>2</v>
      </c>
    </row>
    <row r="732" spans="1:6" x14ac:dyDescent="0.25">
      <c r="A732" s="12">
        <v>43208</v>
      </c>
      <c r="C732">
        <v>1</v>
      </c>
      <c r="F732">
        <v>1</v>
      </c>
    </row>
    <row r="733" spans="1:6" x14ac:dyDescent="0.25">
      <c r="A733" s="12">
        <v>43211</v>
      </c>
      <c r="C733">
        <v>1</v>
      </c>
      <c r="F733">
        <v>1</v>
      </c>
    </row>
    <row r="734" spans="1:6" x14ac:dyDescent="0.25">
      <c r="A734" s="12">
        <v>43213</v>
      </c>
      <c r="E734">
        <v>1</v>
      </c>
      <c r="F734">
        <v>1</v>
      </c>
    </row>
    <row r="735" spans="1:6" x14ac:dyDescent="0.25">
      <c r="A735" s="12">
        <v>43225</v>
      </c>
      <c r="E735">
        <v>1</v>
      </c>
      <c r="F735">
        <v>1</v>
      </c>
    </row>
    <row r="736" spans="1:6" x14ac:dyDescent="0.25">
      <c r="A736" s="12">
        <v>43227</v>
      </c>
      <c r="E736">
        <v>1</v>
      </c>
      <c r="F736">
        <v>1</v>
      </c>
    </row>
    <row r="737" spans="1:6" x14ac:dyDescent="0.25">
      <c r="A737" s="12">
        <v>43228</v>
      </c>
      <c r="E737">
        <v>1</v>
      </c>
      <c r="F737">
        <v>1</v>
      </c>
    </row>
    <row r="738" spans="1:6" x14ac:dyDescent="0.25">
      <c r="A738" s="12">
        <v>43233</v>
      </c>
      <c r="C738">
        <v>1</v>
      </c>
      <c r="F738">
        <v>1</v>
      </c>
    </row>
    <row r="739" spans="1:6" x14ac:dyDescent="0.25">
      <c r="A739" s="12">
        <v>43234</v>
      </c>
      <c r="E739">
        <v>1</v>
      </c>
      <c r="F739">
        <v>1</v>
      </c>
    </row>
    <row r="740" spans="1:6" x14ac:dyDescent="0.25">
      <c r="A740" s="12">
        <v>43235</v>
      </c>
      <c r="E740">
        <v>1</v>
      </c>
      <c r="F740">
        <v>1</v>
      </c>
    </row>
    <row r="741" spans="1:6" x14ac:dyDescent="0.25">
      <c r="A741" s="12">
        <v>43241</v>
      </c>
      <c r="C741">
        <v>1</v>
      </c>
      <c r="F741">
        <v>1</v>
      </c>
    </row>
    <row r="742" spans="1:6" x14ac:dyDescent="0.25">
      <c r="A742" s="12">
        <v>43251</v>
      </c>
      <c r="E742">
        <v>1</v>
      </c>
      <c r="F742">
        <v>1</v>
      </c>
    </row>
    <row r="743" spans="1:6" x14ac:dyDescent="0.25">
      <c r="A743" s="12">
        <v>43255</v>
      </c>
      <c r="C743">
        <v>1</v>
      </c>
      <c r="E743">
        <v>1</v>
      </c>
      <c r="F743">
        <v>2</v>
      </c>
    </row>
    <row r="744" spans="1:6" x14ac:dyDescent="0.25">
      <c r="A744" s="12">
        <v>43259</v>
      </c>
      <c r="E744">
        <v>1</v>
      </c>
      <c r="F744">
        <v>1</v>
      </c>
    </row>
    <row r="745" spans="1:6" x14ac:dyDescent="0.25">
      <c r="A745" s="12">
        <v>43263</v>
      </c>
      <c r="E745">
        <v>1</v>
      </c>
      <c r="F745">
        <v>1</v>
      </c>
    </row>
    <row r="746" spans="1:6" x14ac:dyDescent="0.25">
      <c r="A746" s="12">
        <v>43266</v>
      </c>
      <c r="E746">
        <v>1</v>
      </c>
      <c r="F746">
        <v>1</v>
      </c>
    </row>
    <row r="747" spans="1:6" x14ac:dyDescent="0.25">
      <c r="A747" s="12">
        <v>43267</v>
      </c>
      <c r="C747">
        <v>2</v>
      </c>
      <c r="F747">
        <v>2</v>
      </c>
    </row>
    <row r="748" spans="1:6" x14ac:dyDescent="0.25">
      <c r="A748" s="12">
        <v>43273</v>
      </c>
      <c r="E748">
        <v>1</v>
      </c>
      <c r="F748">
        <v>1</v>
      </c>
    </row>
    <row r="749" spans="1:6" x14ac:dyDescent="0.25">
      <c r="A749" s="12">
        <v>43277</v>
      </c>
      <c r="E749">
        <v>1</v>
      </c>
      <c r="F749">
        <v>1</v>
      </c>
    </row>
    <row r="750" spans="1:6" x14ac:dyDescent="0.25">
      <c r="A750" s="12">
        <v>43283</v>
      </c>
      <c r="C750">
        <v>1</v>
      </c>
      <c r="F750">
        <v>1</v>
      </c>
    </row>
    <row r="751" spans="1:6" x14ac:dyDescent="0.25">
      <c r="A751" s="12">
        <v>43295</v>
      </c>
      <c r="E751">
        <v>1</v>
      </c>
      <c r="F751">
        <v>1</v>
      </c>
    </row>
    <row r="752" spans="1:6" x14ac:dyDescent="0.25">
      <c r="A752" s="12">
        <v>43296</v>
      </c>
      <c r="E752">
        <v>1</v>
      </c>
      <c r="F752">
        <v>1</v>
      </c>
    </row>
    <row r="753" spans="1:6" x14ac:dyDescent="0.25">
      <c r="A753" s="12">
        <v>43298</v>
      </c>
      <c r="E753">
        <v>1</v>
      </c>
      <c r="F753">
        <v>1</v>
      </c>
    </row>
    <row r="754" spans="1:6" x14ac:dyDescent="0.25">
      <c r="A754" s="12">
        <v>43301</v>
      </c>
      <c r="E754">
        <v>1</v>
      </c>
      <c r="F754">
        <v>1</v>
      </c>
    </row>
    <row r="755" spans="1:6" x14ac:dyDescent="0.25">
      <c r="A755" s="12">
        <v>43302</v>
      </c>
      <c r="E755">
        <v>1</v>
      </c>
      <c r="F755">
        <v>1</v>
      </c>
    </row>
    <row r="756" spans="1:6" x14ac:dyDescent="0.25">
      <c r="A756" s="12">
        <v>43309</v>
      </c>
      <c r="D756">
        <v>1</v>
      </c>
      <c r="F756">
        <v>1</v>
      </c>
    </row>
    <row r="757" spans="1:6" x14ac:dyDescent="0.25">
      <c r="A757" s="12">
        <v>43310</v>
      </c>
      <c r="E757">
        <v>3</v>
      </c>
      <c r="F757">
        <v>3</v>
      </c>
    </row>
    <row r="758" spans="1:6" x14ac:dyDescent="0.25">
      <c r="A758" s="12">
        <v>43311</v>
      </c>
      <c r="E758">
        <v>1</v>
      </c>
      <c r="F758">
        <v>1</v>
      </c>
    </row>
    <row r="759" spans="1:6" x14ac:dyDescent="0.25">
      <c r="A759" s="12">
        <v>43312</v>
      </c>
      <c r="B759">
        <v>1</v>
      </c>
      <c r="F759">
        <v>1</v>
      </c>
    </row>
    <row r="760" spans="1:6" x14ac:dyDescent="0.25">
      <c r="A760" s="12">
        <v>43322</v>
      </c>
      <c r="C760">
        <v>2</v>
      </c>
      <c r="E760">
        <v>1</v>
      </c>
      <c r="F760">
        <v>3</v>
      </c>
    </row>
    <row r="761" spans="1:6" x14ac:dyDescent="0.25">
      <c r="A761" s="12">
        <v>43329</v>
      </c>
      <c r="C761">
        <v>1</v>
      </c>
      <c r="F761">
        <v>1</v>
      </c>
    </row>
    <row r="762" spans="1:6" x14ac:dyDescent="0.25">
      <c r="A762" s="12">
        <v>43338</v>
      </c>
      <c r="C762">
        <v>1</v>
      </c>
      <c r="F762">
        <v>1</v>
      </c>
    </row>
    <row r="763" spans="1:6" x14ac:dyDescent="0.25">
      <c r="A763" s="12">
        <v>43340</v>
      </c>
      <c r="C763">
        <v>1</v>
      </c>
      <c r="E763">
        <v>1</v>
      </c>
      <c r="F763">
        <v>2</v>
      </c>
    </row>
    <row r="764" spans="1:6" x14ac:dyDescent="0.25">
      <c r="A764" s="12">
        <v>43342</v>
      </c>
      <c r="E764">
        <v>1</v>
      </c>
      <c r="F764">
        <v>1</v>
      </c>
    </row>
    <row r="765" spans="1:6" x14ac:dyDescent="0.25">
      <c r="A765" s="12">
        <v>43345</v>
      </c>
      <c r="C765">
        <v>1</v>
      </c>
      <c r="F765">
        <v>1</v>
      </c>
    </row>
    <row r="766" spans="1:6" x14ac:dyDescent="0.25">
      <c r="A766" s="12">
        <v>43346</v>
      </c>
      <c r="E766">
        <v>2</v>
      </c>
      <c r="F766">
        <v>2</v>
      </c>
    </row>
    <row r="767" spans="1:6" x14ac:dyDescent="0.25">
      <c r="A767" s="12">
        <v>43351</v>
      </c>
      <c r="B767">
        <v>1</v>
      </c>
      <c r="F767">
        <v>1</v>
      </c>
    </row>
    <row r="768" spans="1:6" x14ac:dyDescent="0.25">
      <c r="A768" s="12">
        <v>43354</v>
      </c>
      <c r="C768">
        <v>1</v>
      </c>
      <c r="F768">
        <v>1</v>
      </c>
    </row>
    <row r="769" spans="1:6" x14ac:dyDescent="0.25">
      <c r="A769" s="12">
        <v>43359</v>
      </c>
      <c r="E769">
        <v>1</v>
      </c>
      <c r="F769">
        <v>1</v>
      </c>
    </row>
    <row r="770" spans="1:6" x14ac:dyDescent="0.25">
      <c r="A770" s="12">
        <v>43360</v>
      </c>
      <c r="E770">
        <v>1</v>
      </c>
      <c r="F770">
        <v>1</v>
      </c>
    </row>
    <row r="771" spans="1:6" x14ac:dyDescent="0.25">
      <c r="A771" s="12">
        <v>43362</v>
      </c>
      <c r="C771">
        <v>1</v>
      </c>
      <c r="E771">
        <v>1</v>
      </c>
      <c r="F771">
        <v>2</v>
      </c>
    </row>
    <row r="772" spans="1:6" x14ac:dyDescent="0.25">
      <c r="A772" s="12">
        <v>43369</v>
      </c>
      <c r="C772">
        <v>1</v>
      </c>
      <c r="F772">
        <v>1</v>
      </c>
    </row>
    <row r="773" spans="1:6" x14ac:dyDescent="0.25">
      <c r="A773" s="12">
        <v>43370</v>
      </c>
      <c r="E773">
        <v>1</v>
      </c>
      <c r="F773">
        <v>1</v>
      </c>
    </row>
    <row r="774" spans="1:6" x14ac:dyDescent="0.25">
      <c r="A774" s="12">
        <v>43378</v>
      </c>
      <c r="E774">
        <v>1</v>
      </c>
      <c r="F774">
        <v>1</v>
      </c>
    </row>
    <row r="775" spans="1:6" x14ac:dyDescent="0.25">
      <c r="A775" s="12">
        <v>43382</v>
      </c>
      <c r="E775">
        <v>1</v>
      </c>
      <c r="F775">
        <v>1</v>
      </c>
    </row>
    <row r="776" spans="1:6" x14ac:dyDescent="0.25">
      <c r="A776" s="12">
        <v>43390</v>
      </c>
      <c r="E776">
        <v>1</v>
      </c>
      <c r="F776">
        <v>1</v>
      </c>
    </row>
    <row r="777" spans="1:6" x14ac:dyDescent="0.25">
      <c r="A777" s="12">
        <v>43394</v>
      </c>
      <c r="C777">
        <v>1</v>
      </c>
      <c r="F777">
        <v>1</v>
      </c>
    </row>
    <row r="778" spans="1:6" x14ac:dyDescent="0.25">
      <c r="A778" s="12">
        <v>43399</v>
      </c>
      <c r="E778">
        <v>1</v>
      </c>
      <c r="F778">
        <v>1</v>
      </c>
    </row>
    <row r="779" spans="1:6" x14ac:dyDescent="0.25">
      <c r="A779" s="12">
        <v>43407</v>
      </c>
      <c r="C779">
        <v>1</v>
      </c>
      <c r="F779">
        <v>1</v>
      </c>
    </row>
    <row r="780" spans="1:6" x14ac:dyDescent="0.25">
      <c r="A780" s="12">
        <v>43408</v>
      </c>
      <c r="E780">
        <v>1</v>
      </c>
      <c r="F780">
        <v>1</v>
      </c>
    </row>
    <row r="781" spans="1:6" x14ac:dyDescent="0.25">
      <c r="A781" s="12">
        <v>43417</v>
      </c>
      <c r="E781">
        <v>1</v>
      </c>
      <c r="F781">
        <v>1</v>
      </c>
    </row>
    <row r="782" spans="1:6" x14ac:dyDescent="0.25">
      <c r="A782" s="12">
        <v>43424</v>
      </c>
      <c r="E782">
        <v>1</v>
      </c>
      <c r="F782">
        <v>1</v>
      </c>
    </row>
    <row r="783" spans="1:6" x14ac:dyDescent="0.25">
      <c r="A783" s="12">
        <v>43431</v>
      </c>
      <c r="D783">
        <v>1</v>
      </c>
      <c r="F783">
        <v>1</v>
      </c>
    </row>
    <row r="784" spans="1:6" x14ac:dyDescent="0.25">
      <c r="A784" s="12">
        <v>43434</v>
      </c>
      <c r="E784">
        <v>1</v>
      </c>
      <c r="F784">
        <v>1</v>
      </c>
    </row>
    <row r="785" spans="1:6" x14ac:dyDescent="0.25">
      <c r="A785" s="12">
        <v>43442</v>
      </c>
      <c r="E785">
        <v>2</v>
      </c>
      <c r="F785">
        <v>2</v>
      </c>
    </row>
    <row r="786" spans="1:6" x14ac:dyDescent="0.25">
      <c r="A786" s="12">
        <v>43443</v>
      </c>
      <c r="C786">
        <v>1</v>
      </c>
      <c r="E786">
        <v>1</v>
      </c>
      <c r="F786">
        <v>2</v>
      </c>
    </row>
    <row r="787" spans="1:6" x14ac:dyDescent="0.25">
      <c r="A787" s="12">
        <v>43450</v>
      </c>
      <c r="C787">
        <v>1</v>
      </c>
      <c r="F787">
        <v>1</v>
      </c>
    </row>
    <row r="788" spans="1:6" x14ac:dyDescent="0.25">
      <c r="A788" s="12">
        <v>43451</v>
      </c>
      <c r="E788">
        <v>1</v>
      </c>
      <c r="F788">
        <v>1</v>
      </c>
    </row>
    <row r="789" spans="1:6" x14ac:dyDescent="0.25">
      <c r="A789" s="12">
        <v>43452</v>
      </c>
      <c r="C789">
        <v>1</v>
      </c>
      <c r="F789">
        <v>1</v>
      </c>
    </row>
    <row r="790" spans="1:6" x14ac:dyDescent="0.25">
      <c r="A790" s="12">
        <v>43464</v>
      </c>
      <c r="E790">
        <v>1</v>
      </c>
      <c r="F790">
        <v>1</v>
      </c>
    </row>
    <row r="791" spans="1:6" x14ac:dyDescent="0.25">
      <c r="A791" s="12">
        <v>43471</v>
      </c>
      <c r="E791">
        <v>1</v>
      </c>
      <c r="F791">
        <v>1</v>
      </c>
    </row>
    <row r="792" spans="1:6" x14ac:dyDescent="0.25">
      <c r="A792" s="12">
        <v>43475</v>
      </c>
      <c r="E792">
        <v>1</v>
      </c>
      <c r="F792">
        <v>1</v>
      </c>
    </row>
    <row r="793" spans="1:6" x14ac:dyDescent="0.25">
      <c r="A793" s="12">
        <v>43476</v>
      </c>
      <c r="C793">
        <v>1</v>
      </c>
      <c r="F793">
        <v>1</v>
      </c>
    </row>
    <row r="794" spans="1:6" x14ac:dyDescent="0.25">
      <c r="A794" s="12">
        <v>43481</v>
      </c>
      <c r="E794">
        <v>1</v>
      </c>
      <c r="F794">
        <v>1</v>
      </c>
    </row>
    <row r="795" spans="1:6" x14ac:dyDescent="0.25">
      <c r="A795" s="12">
        <v>43482</v>
      </c>
      <c r="E795">
        <v>1</v>
      </c>
      <c r="F795">
        <v>1</v>
      </c>
    </row>
    <row r="796" spans="1:6" x14ac:dyDescent="0.25">
      <c r="A796" s="12">
        <v>43484</v>
      </c>
      <c r="B796">
        <v>1</v>
      </c>
      <c r="C796">
        <v>1</v>
      </c>
      <c r="E796">
        <v>1</v>
      </c>
      <c r="F796">
        <v>3</v>
      </c>
    </row>
    <row r="797" spans="1:6" x14ac:dyDescent="0.25">
      <c r="A797" s="12">
        <v>43485</v>
      </c>
      <c r="C797">
        <v>1</v>
      </c>
      <c r="E797">
        <v>1</v>
      </c>
      <c r="F797">
        <v>2</v>
      </c>
    </row>
    <row r="798" spans="1:6" x14ac:dyDescent="0.25">
      <c r="A798" s="12">
        <v>43486</v>
      </c>
      <c r="E798">
        <v>1</v>
      </c>
      <c r="F798">
        <v>1</v>
      </c>
    </row>
    <row r="799" spans="1:6" x14ac:dyDescent="0.25">
      <c r="A799" s="12">
        <v>43491</v>
      </c>
      <c r="B799">
        <v>1</v>
      </c>
      <c r="F799">
        <v>1</v>
      </c>
    </row>
    <row r="800" spans="1:6" x14ac:dyDescent="0.25">
      <c r="A800" s="12">
        <v>43492</v>
      </c>
      <c r="E800">
        <v>1</v>
      </c>
      <c r="F800">
        <v>1</v>
      </c>
    </row>
    <row r="801" spans="1:6" x14ac:dyDescent="0.25">
      <c r="A801" s="12">
        <v>43493</v>
      </c>
      <c r="C801">
        <v>1</v>
      </c>
      <c r="F801">
        <v>1</v>
      </c>
    </row>
    <row r="802" spans="1:6" x14ac:dyDescent="0.25">
      <c r="A802" s="12">
        <v>43496</v>
      </c>
      <c r="E802">
        <v>1</v>
      </c>
      <c r="F802">
        <v>1</v>
      </c>
    </row>
    <row r="803" spans="1:6" x14ac:dyDescent="0.25">
      <c r="A803" s="12">
        <v>43503</v>
      </c>
      <c r="E803">
        <v>1</v>
      </c>
      <c r="F803">
        <v>1</v>
      </c>
    </row>
    <row r="804" spans="1:6" x14ac:dyDescent="0.25">
      <c r="A804" s="12">
        <v>43505</v>
      </c>
      <c r="E804">
        <v>1</v>
      </c>
      <c r="F804">
        <v>1</v>
      </c>
    </row>
    <row r="805" spans="1:6" x14ac:dyDescent="0.25">
      <c r="A805" s="12">
        <v>43509</v>
      </c>
      <c r="C805">
        <v>1</v>
      </c>
      <c r="E805">
        <v>1</v>
      </c>
      <c r="F805">
        <v>2</v>
      </c>
    </row>
    <row r="806" spans="1:6" x14ac:dyDescent="0.25">
      <c r="A806" s="12">
        <v>43510</v>
      </c>
      <c r="E806">
        <v>1</v>
      </c>
      <c r="F806">
        <v>1</v>
      </c>
    </row>
    <row r="807" spans="1:6" x14ac:dyDescent="0.25">
      <c r="A807" s="12">
        <v>43515</v>
      </c>
      <c r="E807">
        <v>1</v>
      </c>
      <c r="F807">
        <v>1</v>
      </c>
    </row>
    <row r="808" spans="1:6" x14ac:dyDescent="0.25">
      <c r="A808" s="12">
        <v>43518</v>
      </c>
      <c r="C808">
        <v>1</v>
      </c>
      <c r="F808">
        <v>1</v>
      </c>
    </row>
    <row r="809" spans="1:6" x14ac:dyDescent="0.25">
      <c r="A809" s="12">
        <v>43528</v>
      </c>
      <c r="C809">
        <v>1</v>
      </c>
      <c r="F809">
        <v>1</v>
      </c>
    </row>
    <row r="810" spans="1:6" x14ac:dyDescent="0.25">
      <c r="A810" s="12">
        <v>43530</v>
      </c>
      <c r="E810">
        <v>2</v>
      </c>
      <c r="F810">
        <v>2</v>
      </c>
    </row>
    <row r="811" spans="1:6" x14ac:dyDescent="0.25">
      <c r="A811" s="12">
        <v>43535</v>
      </c>
      <c r="C811">
        <v>1</v>
      </c>
      <c r="F811">
        <v>1</v>
      </c>
    </row>
    <row r="812" spans="1:6" x14ac:dyDescent="0.25">
      <c r="A812" s="12">
        <v>43536</v>
      </c>
      <c r="C812">
        <v>2</v>
      </c>
      <c r="E812">
        <v>1</v>
      </c>
      <c r="F812">
        <v>3</v>
      </c>
    </row>
    <row r="813" spans="1:6" x14ac:dyDescent="0.25">
      <c r="A813" s="12">
        <v>43541</v>
      </c>
      <c r="E813">
        <v>1</v>
      </c>
      <c r="F813">
        <v>1</v>
      </c>
    </row>
    <row r="814" spans="1:6" x14ac:dyDescent="0.25">
      <c r="A814" s="12">
        <v>43550</v>
      </c>
      <c r="E814">
        <v>1</v>
      </c>
      <c r="F814">
        <v>1</v>
      </c>
    </row>
    <row r="815" spans="1:6" x14ac:dyDescent="0.25">
      <c r="A815" s="12">
        <v>43551</v>
      </c>
      <c r="E815">
        <v>1</v>
      </c>
      <c r="F815">
        <v>1</v>
      </c>
    </row>
    <row r="816" spans="1:6" x14ac:dyDescent="0.25">
      <c r="A816" s="12">
        <v>43553</v>
      </c>
      <c r="E816">
        <v>1</v>
      </c>
      <c r="F816">
        <v>1</v>
      </c>
    </row>
    <row r="817" spans="1:6" x14ac:dyDescent="0.25">
      <c r="A817" s="12">
        <v>43561</v>
      </c>
      <c r="E817">
        <v>1</v>
      </c>
      <c r="F817">
        <v>1</v>
      </c>
    </row>
    <row r="818" spans="1:6" x14ac:dyDescent="0.25">
      <c r="A818" s="12">
        <v>43562</v>
      </c>
      <c r="E818">
        <v>1</v>
      </c>
      <c r="F818">
        <v>1</v>
      </c>
    </row>
    <row r="819" spans="1:6" x14ac:dyDescent="0.25">
      <c r="A819" s="12">
        <v>43564</v>
      </c>
      <c r="E819">
        <v>1</v>
      </c>
      <c r="F819">
        <v>1</v>
      </c>
    </row>
    <row r="820" spans="1:6" x14ac:dyDescent="0.25">
      <c r="A820" s="12">
        <v>43569</v>
      </c>
      <c r="C820">
        <v>1</v>
      </c>
      <c r="F820">
        <v>1</v>
      </c>
    </row>
    <row r="821" spans="1:6" x14ac:dyDescent="0.25">
      <c r="A821" s="12">
        <v>43570</v>
      </c>
      <c r="E821">
        <v>1</v>
      </c>
      <c r="F821">
        <v>1</v>
      </c>
    </row>
    <row r="822" spans="1:6" x14ac:dyDescent="0.25">
      <c r="A822" s="12">
        <v>43571</v>
      </c>
      <c r="C822">
        <v>1</v>
      </c>
      <c r="E822">
        <v>1</v>
      </c>
      <c r="F822">
        <v>2</v>
      </c>
    </row>
    <row r="823" spans="1:6" x14ac:dyDescent="0.25">
      <c r="A823" s="12">
        <v>43573</v>
      </c>
      <c r="E823">
        <v>1</v>
      </c>
      <c r="F823">
        <v>1</v>
      </c>
    </row>
    <row r="824" spans="1:6" x14ac:dyDescent="0.25">
      <c r="A824" s="12">
        <v>43574</v>
      </c>
      <c r="E824">
        <v>1</v>
      </c>
      <c r="F824">
        <v>1</v>
      </c>
    </row>
    <row r="825" spans="1:6" x14ac:dyDescent="0.25">
      <c r="A825" s="12">
        <v>43575</v>
      </c>
      <c r="E825">
        <v>1</v>
      </c>
      <c r="F825">
        <v>1</v>
      </c>
    </row>
    <row r="826" spans="1:6" x14ac:dyDescent="0.25">
      <c r="A826" s="12">
        <v>43582</v>
      </c>
      <c r="E826">
        <v>2</v>
      </c>
      <c r="F826">
        <v>2</v>
      </c>
    </row>
    <row r="827" spans="1:6" x14ac:dyDescent="0.25">
      <c r="A827" s="12">
        <v>43583</v>
      </c>
      <c r="C827">
        <v>2</v>
      </c>
      <c r="F827">
        <v>2</v>
      </c>
    </row>
    <row r="828" spans="1:6" x14ac:dyDescent="0.25">
      <c r="A828" s="12">
        <v>43586</v>
      </c>
      <c r="B828">
        <v>1</v>
      </c>
      <c r="F828">
        <v>1</v>
      </c>
    </row>
    <row r="829" spans="1:6" x14ac:dyDescent="0.25">
      <c r="A829" s="12">
        <v>43588</v>
      </c>
      <c r="E829">
        <v>1</v>
      </c>
      <c r="F829">
        <v>1</v>
      </c>
    </row>
    <row r="830" spans="1:6" x14ac:dyDescent="0.25">
      <c r="A830" s="12">
        <v>43589</v>
      </c>
      <c r="E830">
        <v>1</v>
      </c>
      <c r="F830">
        <v>1</v>
      </c>
    </row>
    <row r="831" spans="1:6" x14ac:dyDescent="0.25">
      <c r="A831" s="12">
        <v>43597</v>
      </c>
      <c r="C831">
        <v>1</v>
      </c>
      <c r="F831">
        <v>1</v>
      </c>
    </row>
    <row r="832" spans="1:6" x14ac:dyDescent="0.25">
      <c r="A832" s="12">
        <v>43598</v>
      </c>
      <c r="E832">
        <v>1</v>
      </c>
      <c r="F832">
        <v>1</v>
      </c>
    </row>
    <row r="833" spans="1:6" x14ac:dyDescent="0.25">
      <c r="A833" s="12">
        <v>43609</v>
      </c>
      <c r="E833">
        <v>1</v>
      </c>
      <c r="F833">
        <v>1</v>
      </c>
    </row>
    <row r="834" spans="1:6" x14ac:dyDescent="0.25">
      <c r="A834" s="12">
        <v>43624</v>
      </c>
      <c r="C834">
        <v>1</v>
      </c>
      <c r="F834">
        <v>1</v>
      </c>
    </row>
    <row r="835" spans="1:6" x14ac:dyDescent="0.25">
      <c r="A835" s="12">
        <v>43626</v>
      </c>
      <c r="C835">
        <v>1</v>
      </c>
      <c r="F835">
        <v>1</v>
      </c>
    </row>
    <row r="836" spans="1:6" x14ac:dyDescent="0.25">
      <c r="A836" s="12">
        <v>43631</v>
      </c>
      <c r="E836">
        <v>1</v>
      </c>
      <c r="F836">
        <v>1</v>
      </c>
    </row>
    <row r="837" spans="1:6" x14ac:dyDescent="0.25">
      <c r="A837" s="12">
        <v>43633</v>
      </c>
      <c r="E837">
        <v>1</v>
      </c>
      <c r="F837">
        <v>1</v>
      </c>
    </row>
    <row r="838" spans="1:6" x14ac:dyDescent="0.25">
      <c r="A838" s="12">
        <v>43640</v>
      </c>
      <c r="E838">
        <v>1</v>
      </c>
      <c r="F838">
        <v>1</v>
      </c>
    </row>
    <row r="839" spans="1:6" x14ac:dyDescent="0.25">
      <c r="A839" s="12">
        <v>43641</v>
      </c>
      <c r="C839">
        <v>2</v>
      </c>
      <c r="F839">
        <v>2</v>
      </c>
    </row>
    <row r="840" spans="1:6" x14ac:dyDescent="0.25">
      <c r="A840" s="12">
        <v>43645</v>
      </c>
      <c r="E840">
        <v>1</v>
      </c>
      <c r="F840">
        <v>1</v>
      </c>
    </row>
    <row r="841" spans="1:6" x14ac:dyDescent="0.25">
      <c r="A841" s="12">
        <v>43647</v>
      </c>
      <c r="C841">
        <v>1</v>
      </c>
      <c r="F841">
        <v>1</v>
      </c>
    </row>
    <row r="842" spans="1:6" x14ac:dyDescent="0.25">
      <c r="A842" s="12">
        <v>43650</v>
      </c>
      <c r="C842">
        <v>1</v>
      </c>
      <c r="E842">
        <v>1</v>
      </c>
      <c r="F842">
        <v>2</v>
      </c>
    </row>
    <row r="843" spans="1:6" x14ac:dyDescent="0.25">
      <c r="A843" s="12">
        <v>43651</v>
      </c>
      <c r="E843">
        <v>1</v>
      </c>
      <c r="F843">
        <v>1</v>
      </c>
    </row>
    <row r="844" spans="1:6" x14ac:dyDescent="0.25">
      <c r="A844" s="12">
        <v>43655</v>
      </c>
      <c r="C844">
        <v>1</v>
      </c>
      <c r="F844">
        <v>1</v>
      </c>
    </row>
    <row r="845" spans="1:6" x14ac:dyDescent="0.25">
      <c r="A845" s="12">
        <v>43656</v>
      </c>
      <c r="E845">
        <v>1</v>
      </c>
      <c r="F845">
        <v>1</v>
      </c>
    </row>
    <row r="846" spans="1:6" x14ac:dyDescent="0.25">
      <c r="A846" s="12">
        <v>43667</v>
      </c>
      <c r="E846">
        <v>1</v>
      </c>
      <c r="F846">
        <v>1</v>
      </c>
    </row>
    <row r="847" spans="1:6" x14ac:dyDescent="0.25">
      <c r="A847" s="12">
        <v>43668</v>
      </c>
      <c r="C847">
        <v>1</v>
      </c>
      <c r="F847">
        <v>1</v>
      </c>
    </row>
    <row r="848" spans="1:6" x14ac:dyDescent="0.25">
      <c r="A848" s="12">
        <v>43671</v>
      </c>
      <c r="C848">
        <v>1</v>
      </c>
      <c r="F848">
        <v>1</v>
      </c>
    </row>
    <row r="849" spans="1:6" x14ac:dyDescent="0.25">
      <c r="A849" s="12">
        <v>43678</v>
      </c>
      <c r="C849">
        <v>1</v>
      </c>
      <c r="F849">
        <v>1</v>
      </c>
    </row>
    <row r="850" spans="1:6" x14ac:dyDescent="0.25">
      <c r="A850" s="12">
        <v>43681</v>
      </c>
      <c r="E850">
        <v>1</v>
      </c>
      <c r="F850">
        <v>1</v>
      </c>
    </row>
    <row r="851" spans="1:6" x14ac:dyDescent="0.25">
      <c r="A851" s="12">
        <v>43688</v>
      </c>
      <c r="C851">
        <v>1</v>
      </c>
      <c r="F851">
        <v>1</v>
      </c>
    </row>
    <row r="852" spans="1:6" x14ac:dyDescent="0.25">
      <c r="A852" s="12">
        <v>43705</v>
      </c>
      <c r="C852">
        <v>1</v>
      </c>
      <c r="F852">
        <v>1</v>
      </c>
    </row>
    <row r="853" spans="1:6" x14ac:dyDescent="0.25">
      <c r="A853" s="12">
        <v>43716</v>
      </c>
      <c r="E853">
        <v>2</v>
      </c>
      <c r="F853">
        <v>2</v>
      </c>
    </row>
    <row r="854" spans="1:6" x14ac:dyDescent="0.25">
      <c r="A854" s="12">
        <v>43717</v>
      </c>
      <c r="E854">
        <v>1</v>
      </c>
      <c r="F854">
        <v>1</v>
      </c>
    </row>
    <row r="855" spans="1:6" x14ac:dyDescent="0.25">
      <c r="A855" s="12">
        <v>43719</v>
      </c>
      <c r="E855">
        <v>1</v>
      </c>
      <c r="F855">
        <v>1</v>
      </c>
    </row>
    <row r="856" spans="1:6" x14ac:dyDescent="0.25">
      <c r="A856" s="12">
        <v>43737</v>
      </c>
      <c r="C856">
        <v>1</v>
      </c>
      <c r="F856">
        <v>1</v>
      </c>
    </row>
    <row r="857" spans="1:6" x14ac:dyDescent="0.25">
      <c r="A857" s="12">
        <v>43743</v>
      </c>
      <c r="B857">
        <v>1</v>
      </c>
      <c r="F857">
        <v>1</v>
      </c>
    </row>
    <row r="858" spans="1:6" x14ac:dyDescent="0.25">
      <c r="A858" s="12">
        <v>43744</v>
      </c>
      <c r="E858">
        <v>1</v>
      </c>
      <c r="F858">
        <v>1</v>
      </c>
    </row>
    <row r="859" spans="1:6" x14ac:dyDescent="0.25">
      <c r="A859" s="12">
        <v>43751</v>
      </c>
      <c r="E859">
        <v>1</v>
      </c>
      <c r="F859">
        <v>1</v>
      </c>
    </row>
    <row r="860" spans="1:6" x14ac:dyDescent="0.25">
      <c r="A860" s="12">
        <v>43752</v>
      </c>
      <c r="E860">
        <v>1</v>
      </c>
      <c r="F860">
        <v>1</v>
      </c>
    </row>
    <row r="861" spans="1:6" x14ac:dyDescent="0.25">
      <c r="A861" s="12">
        <v>43753</v>
      </c>
      <c r="E861">
        <v>1</v>
      </c>
      <c r="F861">
        <v>1</v>
      </c>
    </row>
    <row r="862" spans="1:6" x14ac:dyDescent="0.25">
      <c r="A862" s="12">
        <v>43756</v>
      </c>
      <c r="E862">
        <v>1</v>
      </c>
      <c r="F862">
        <v>1</v>
      </c>
    </row>
    <row r="863" spans="1:6" x14ac:dyDescent="0.25">
      <c r="A863" s="12">
        <v>43758</v>
      </c>
      <c r="E863">
        <v>1</v>
      </c>
      <c r="F863">
        <v>1</v>
      </c>
    </row>
    <row r="864" spans="1:6" x14ac:dyDescent="0.25">
      <c r="A864" s="12">
        <v>43760</v>
      </c>
      <c r="C864">
        <v>2</v>
      </c>
      <c r="F864">
        <v>2</v>
      </c>
    </row>
    <row r="865" spans="1:6" x14ac:dyDescent="0.25">
      <c r="A865" s="12">
        <v>43765</v>
      </c>
      <c r="E865">
        <v>1</v>
      </c>
      <c r="F865">
        <v>1</v>
      </c>
    </row>
    <row r="866" spans="1:6" x14ac:dyDescent="0.25">
      <c r="A866" s="12">
        <v>43769</v>
      </c>
      <c r="E866">
        <v>1</v>
      </c>
      <c r="F866">
        <v>1</v>
      </c>
    </row>
    <row r="867" spans="1:6" x14ac:dyDescent="0.25">
      <c r="A867" s="12">
        <v>43780</v>
      </c>
      <c r="E867">
        <v>1</v>
      </c>
      <c r="F867">
        <v>1</v>
      </c>
    </row>
    <row r="868" spans="1:6" x14ac:dyDescent="0.25">
      <c r="A868" s="12">
        <v>43784</v>
      </c>
      <c r="E868">
        <v>1</v>
      </c>
      <c r="F868">
        <v>1</v>
      </c>
    </row>
    <row r="869" spans="1:6" x14ac:dyDescent="0.25">
      <c r="A869" s="12">
        <v>43786</v>
      </c>
      <c r="E869">
        <v>2</v>
      </c>
      <c r="F869">
        <v>2</v>
      </c>
    </row>
    <row r="870" spans="1:6" x14ac:dyDescent="0.25">
      <c r="A870" s="12">
        <v>43787</v>
      </c>
      <c r="E870">
        <v>1</v>
      </c>
      <c r="F870">
        <v>1</v>
      </c>
    </row>
    <row r="871" spans="1:6" x14ac:dyDescent="0.25">
      <c r="A871" s="12">
        <v>43788</v>
      </c>
      <c r="C871">
        <v>1</v>
      </c>
      <c r="F871">
        <v>1</v>
      </c>
    </row>
    <row r="872" spans="1:6" x14ac:dyDescent="0.25">
      <c r="A872" s="12">
        <v>43799</v>
      </c>
      <c r="E872">
        <v>1</v>
      </c>
      <c r="F872">
        <v>1</v>
      </c>
    </row>
    <row r="873" spans="1:6" x14ac:dyDescent="0.25">
      <c r="A873" s="12">
        <v>43805</v>
      </c>
      <c r="E873">
        <v>1</v>
      </c>
      <c r="F873">
        <v>1</v>
      </c>
    </row>
    <row r="874" spans="1:6" x14ac:dyDescent="0.25">
      <c r="A874" s="12">
        <v>43806</v>
      </c>
      <c r="E874">
        <v>1</v>
      </c>
      <c r="F874">
        <v>1</v>
      </c>
    </row>
    <row r="875" spans="1:6" x14ac:dyDescent="0.25">
      <c r="A875" s="12">
        <v>43809</v>
      </c>
      <c r="C875">
        <v>1</v>
      </c>
      <c r="F875">
        <v>1</v>
      </c>
    </row>
    <row r="876" spans="1:6" x14ac:dyDescent="0.25">
      <c r="A876" s="12">
        <v>43811</v>
      </c>
      <c r="C876">
        <v>1</v>
      </c>
      <c r="F876">
        <v>1</v>
      </c>
    </row>
    <row r="877" spans="1:6" x14ac:dyDescent="0.25">
      <c r="A877" s="12">
        <v>43813</v>
      </c>
      <c r="C877">
        <v>1</v>
      </c>
      <c r="F877">
        <v>1</v>
      </c>
    </row>
    <row r="878" spans="1:6" x14ac:dyDescent="0.25">
      <c r="A878" s="12">
        <v>43814</v>
      </c>
      <c r="E878">
        <v>1</v>
      </c>
      <c r="F878">
        <v>1</v>
      </c>
    </row>
    <row r="879" spans="1:6" x14ac:dyDescent="0.25">
      <c r="A879" s="12">
        <v>43815</v>
      </c>
      <c r="C879">
        <v>1</v>
      </c>
      <c r="F879">
        <v>1</v>
      </c>
    </row>
    <row r="880" spans="1:6" x14ac:dyDescent="0.25">
      <c r="A880" s="12">
        <v>43821</v>
      </c>
      <c r="E880">
        <v>1</v>
      </c>
      <c r="F880">
        <v>1</v>
      </c>
    </row>
    <row r="881" spans="1:6" x14ac:dyDescent="0.25">
      <c r="A881" s="12">
        <v>43824</v>
      </c>
      <c r="C881">
        <v>1</v>
      </c>
      <c r="F881">
        <v>1</v>
      </c>
    </row>
    <row r="882" spans="1:6" x14ac:dyDescent="0.25">
      <c r="A882" s="12">
        <v>43830</v>
      </c>
      <c r="E882">
        <v>1</v>
      </c>
      <c r="F882">
        <v>1</v>
      </c>
    </row>
    <row r="883" spans="1:6" x14ac:dyDescent="0.25">
      <c r="A883" s="12">
        <v>43845</v>
      </c>
      <c r="C883">
        <v>1</v>
      </c>
      <c r="F883">
        <v>1</v>
      </c>
    </row>
    <row r="884" spans="1:6" x14ac:dyDescent="0.25">
      <c r="A884" s="12">
        <v>43857</v>
      </c>
      <c r="C884">
        <v>1</v>
      </c>
      <c r="F884">
        <v>1</v>
      </c>
    </row>
    <row r="885" spans="1:6" x14ac:dyDescent="0.25">
      <c r="A885" s="12" t="s">
        <v>2067</v>
      </c>
      <c r="B885">
        <v>57</v>
      </c>
      <c r="C885">
        <v>364</v>
      </c>
      <c r="D885">
        <v>14</v>
      </c>
      <c r="E885">
        <v>565</v>
      </c>
      <c r="F88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0327-740E-4D4F-AECB-29A6E4690335}">
  <dimension ref="A1:H14"/>
  <sheetViews>
    <sheetView topLeftCell="A7" workbookViewId="0">
      <selection activeCell="C13" sqref="C13"/>
    </sheetView>
  </sheetViews>
  <sheetFormatPr defaultRowHeight="15.75" x14ac:dyDescent="0.25"/>
  <cols>
    <col min="1" max="1" width="25.625" customWidth="1"/>
    <col min="2" max="2" width="18" customWidth="1"/>
    <col min="3" max="3" width="16.625" customWidth="1"/>
    <col min="4" max="4" width="15.25" customWidth="1"/>
    <col min="5" max="5" width="11.875" customWidth="1"/>
    <col min="6" max="6" width="18.75" style="13" customWidth="1"/>
    <col min="7" max="7" width="18.625" style="13" customWidth="1"/>
    <col min="8" max="8" width="20" style="13" customWidth="1"/>
    <col min="9" max="9" width="17.75" customWidth="1"/>
  </cols>
  <sheetData>
    <row r="1" spans="1:8" x14ac:dyDescent="0.25">
      <c r="A1" t="s">
        <v>2074</v>
      </c>
      <c r="B1" t="s">
        <v>2075</v>
      </c>
      <c r="C1" t="s">
        <v>2076</v>
      </c>
      <c r="D1" t="s">
        <v>2077</v>
      </c>
      <c r="E1" t="s">
        <v>2078</v>
      </c>
      <c r="F1" s="13" t="s">
        <v>2079</v>
      </c>
      <c r="G1" s="13" t="s">
        <v>2080</v>
      </c>
      <c r="H1" s="13" t="s">
        <v>2081</v>
      </c>
    </row>
    <row r="2" spans="1:8" x14ac:dyDescent="0.25">
      <c r="A2" t="s">
        <v>2082</v>
      </c>
      <c r="B2">
        <f>COUNTIFS(Crowdfunding!$D$2:$D$1001, "&lt;1000", Crowdfunding!$F$2:$F$1001, "successful")</f>
        <v>30</v>
      </c>
      <c r="C2">
        <f>COUNTIFS(Crowdfunding!$D$2:$D$1001, "&lt;1000", Crowdfunding!$F$2:$F$1001, "failed")</f>
        <v>20</v>
      </c>
      <c r="D2">
        <f>COUNTIFS(Crowdfunding!$D$2:$D$1001, "&lt;1000", Crowdfunding!$F$2:$F$1001, "canceled")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25">
      <c r="A3" t="s">
        <v>2083</v>
      </c>
      <c r="B3">
        <f>COUNTIFS(Crowdfunding!$D$2:$D$1001,"&gt;=1000",Crowdfunding!$D$2:$D$1001,"&lt;5000",Crowdfunding!$F$2:$F$1001,"successful")</f>
        <v>191</v>
      </c>
      <c r="C3">
        <f>COUNTIFS(Crowdfunding!$D$2:$D$1001,"&gt;=1000",Crowdfunding!$D$2:$D$1001,"&lt;5000",Crowdfunding!$F$2:$F$1001,"failed")</f>
        <v>38</v>
      </c>
      <c r="D3">
        <f>COUNTIFS(Crowdfunding!$D$2:$D$1001,"&gt;=5000",Crowdfunding!$D$2:$D$1001,"&lt;5000",Crowdfunding!$F$2:$F$1001,"canceled")</f>
        <v>0</v>
      </c>
      <c r="E3">
        <f t="shared" ref="E3:E13" si="0">SUM(B3:D3)</f>
        <v>229</v>
      </c>
      <c r="F3" s="13">
        <f t="shared" ref="F3:F13" si="1">B3/E3</f>
        <v>0.83406113537117899</v>
      </c>
      <c r="G3" s="13">
        <f t="shared" ref="G3:G13" si="2">C3/E3</f>
        <v>0.16593886462882096</v>
      </c>
      <c r="H3" s="13">
        <f t="shared" ref="H3:H13" si="3">D3/E3</f>
        <v>0</v>
      </c>
    </row>
    <row r="4" spans="1:8" x14ac:dyDescent="0.25">
      <c r="A4" t="s">
        <v>2084</v>
      </c>
      <c r="B4">
        <f>COUNTIFS(Crowdfunding!$D$2:$D$1001,"&gt;=5000",Crowdfunding!$D$2:$D$1001,"&lt;10000",Crowdfunding!$F$2:$F$1001,"successful")</f>
        <v>164</v>
      </c>
      <c r="C4">
        <f>COUNTIFS(Crowdfunding!$D$2:$D$1001,"&gt;=5000",Crowdfunding!$D$2:$D$1001,"&lt;10000",Crowdfunding!$F$2:$F$1001,"failed")</f>
        <v>126</v>
      </c>
      <c r="D4">
        <f>COUNTIFS(Crowdfunding!$D$2:$D$1001,"&gt;=5000",Crowdfunding!$D$2:$D$1001,"&lt;10000",Crowdfunding!$F$2:$F$1001,"canceled")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5">
      <c r="A5" t="s">
        <v>2085</v>
      </c>
      <c r="B5">
        <f>COUNTIFS(Crowdfunding!$D$2:$D$1001,"&gt;=10000",Crowdfunding!$D$2:$D$1001,"&lt;15000",Crowdfunding!$F$2:$F$1001,"successful")</f>
        <v>4</v>
      </c>
      <c r="C5">
        <f>COUNTIFS(Crowdfunding!$D$2:$D$1001,"&gt;=10000",Crowdfunding!$D$2:$D$1001,"&lt;15000",Crowdfunding!$F$2:$F$1001,"failed")</f>
        <v>5</v>
      </c>
      <c r="D5">
        <f>COUNTIFS(Crowdfunding!$D$2:$D$1001,"&gt;=10000",Crowdfunding!$D$2:$D$1001,"&lt;15000",Crowdfunding!$F$2:$F$1001,"canceled")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5">
      <c r="A6" t="s">
        <v>2086</v>
      </c>
      <c r="B6">
        <f>COUNTIFS(Crowdfunding!$D$2:$D$1001,"&gt;=15000",Crowdfunding!$D$2:$D$1001,"&lt;20000",Crowdfunding!$F$2:$F$1001,"successful")</f>
        <v>10</v>
      </c>
      <c r="C6">
        <f>COUNTIFS(Crowdfunding!$D$2:$D$1001,"&gt;=15000",Crowdfunding!$D$2:$D$1001,"&lt;20000",Crowdfunding!$F$2:$F$1001,"failed")</f>
        <v>0</v>
      </c>
      <c r="D6">
        <f>COUNTIFS(Crowdfunding!$D$2:$D$1001,"&gt;=15000",Crowdfunding!$D$2:$D$1001,"&lt;20000",Crowdfunding!$F$2:$F$1001,"canceled")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5">
      <c r="A7" t="s">
        <v>2087</v>
      </c>
      <c r="B7">
        <f>COUNTIFS(Crowdfunding!$D$2:$D$1001,"&gt;=20000",Crowdfunding!$D$2:$D$1001,"&lt;25000",Crowdfunding!$F$2:$F$1001,"successful")</f>
        <v>7</v>
      </c>
      <c r="C7">
        <f>COUNTIFS(Crowdfunding!$D$2:$D$1001,"&gt;=20000",Crowdfunding!$D$2:$D$1001,"&lt;25000",Crowdfunding!$F$2:$F$1001,"failed")</f>
        <v>0</v>
      </c>
      <c r="D7">
        <f>COUNTIFS(Crowdfunding!$D$2:$D$1001,"&gt;=20000",Crowdfunding!$D$2:$D$1001,"&lt;25000",Crowdfunding!$F$2:$F$1001,"canceled")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5">
      <c r="A8" t="s">
        <v>2088</v>
      </c>
      <c r="B8">
        <f>COUNTIFS(Crowdfunding!$D$2:$D$1001,"&gt;=25000",Crowdfunding!$D$2:$D$1001,"&lt;30000",Crowdfunding!$F$2:$F$1001,"successful")</f>
        <v>11</v>
      </c>
      <c r="C8">
        <f>COUNTIFS(Crowdfunding!$D$2:$D$1001,"&gt;=25000",Crowdfunding!$D$2:$D$1001,"&lt;30000",Crowdfunding!$F$2:$F$1001,"failed")</f>
        <v>3</v>
      </c>
      <c r="D8">
        <f>COUNTIFS(Crowdfunding!$D$2:$D$1001,"&gt;=25000",Crowdfunding!$D$2:$D$1001,"&lt;30000",Crowdfunding!$F$2:$F$1001,"canceled")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5">
      <c r="A9" t="s">
        <v>2089</v>
      </c>
      <c r="B9">
        <f>COUNTIFS(Crowdfunding!$D$2:$D$1001,"&gt;=30000",Crowdfunding!$D$2:$D$1001,"&lt;35000",Crowdfunding!$F$2:$F$1001,"successful")</f>
        <v>7</v>
      </c>
      <c r="C9">
        <f>COUNTIFS(Crowdfunding!$D$2:$D$1001,"&gt;=30000",Crowdfunding!$D$2:$D$1001,"&lt;35000",Crowdfunding!$F$2:$F$1001,"failed")</f>
        <v>0</v>
      </c>
      <c r="D9">
        <f>COUNTIFS(Crowdfunding!$D$2:$D$1001,"&gt;=30000",Crowdfunding!$D$2:$D$1001,"&lt;35000",Crowdfunding!$F$2:$F$1001,"canceled")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5">
      <c r="A10" t="s">
        <v>2090</v>
      </c>
      <c r="B10">
        <f>COUNTIFS(Crowdfunding!$D$2:$D$1001,"&gt;=35000",Crowdfunding!$D$2:$D$1001,"&lt;40000",Crowdfunding!$F$2:$F$1001,"successful")</f>
        <v>8</v>
      </c>
      <c r="C10">
        <f>COUNTIFS(Crowdfunding!$D$2:$D$1001,"&gt;=35000",Crowdfunding!$D$2:$D$1001,"&lt;40000",Crowdfunding!$F$2:$F$1001,"failed")</f>
        <v>3</v>
      </c>
      <c r="D10">
        <f>COUNTIFS(Crowdfunding!$D$2:$D$1001,"&gt;=35000",Crowdfunding!$D$2:$D$1001,"&lt;40000",Crowdfunding!$F$2:$F$1001,"canceled")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5">
      <c r="A11" t="s">
        <v>2091</v>
      </c>
      <c r="B11">
        <f>COUNTIFS(Crowdfunding!$D$2:$D$1001,"&gt;=40000",Crowdfunding!$D$2:$D$1001,"&lt;45000",Crowdfunding!$F$2:$F$1001,"successful")</f>
        <v>11</v>
      </c>
      <c r="C11">
        <f>COUNTIFS(Crowdfunding!$D$2:$D$1001,"&gt;=40000",Crowdfunding!$D$2:$D$1001,"&lt;45000",Crowdfunding!$F$2:$F$1001,"failed")</f>
        <v>3</v>
      </c>
      <c r="D11">
        <f>COUNTIFS(Crowdfunding!$D$2:$D$1001,"&gt;=40000",Crowdfunding!$D$2:$D$1001,"&lt;45000",Crowdfunding!$F$2:$F$1001,"canceled")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5">
      <c r="A12" t="s">
        <v>2092</v>
      </c>
      <c r="B12">
        <f>COUNTIFS(Crowdfunding!$D$2:$D$1001,"&gt;=45000",Crowdfunding!$D$2:$D$1001,"&lt;50000",Crowdfunding!$F$2:$F$1001,"successful")</f>
        <v>8</v>
      </c>
      <c r="C12">
        <f>COUNTIFS(Crowdfunding!$D$2:$D$1001,"&gt;=45000",Crowdfunding!$D$2:$D$1001,"&lt;50000",Crowdfunding!$F$2:$F$1001,"failed")</f>
        <v>3</v>
      </c>
      <c r="D12">
        <f>COUNTIFS(Crowdfunding!$D$2:$D$1001,"&gt;=45000",Crowdfunding!$D$2:$D$1001,"&lt;50000",Crowdfunding!$F$2:$F$1001,"canceled")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5">
      <c r="A13" t="s">
        <v>2093</v>
      </c>
      <c r="B13">
        <f>COUNTIFS(Crowdfunding!$D$2:$D$1001,"&gt;=50000",Crowdfunding!$F$2:$F$1001,"successful")</f>
        <v>114</v>
      </c>
      <c r="C13">
        <f>COUNTIFS(Crowdfunding!$D$2:$D$1001,"&gt;=50000",Crowdfunding!$F$2:$F$1001,"failed")</f>
        <v>163</v>
      </c>
      <c r="D13">
        <f>COUNTIFS(Crowdfunding!$D$2:$D$1001,"&gt;=50000",Crowdfunding!$F$2:$F$1001,"canceled")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  <row r="14" spans="1:8" x14ac:dyDescent="0.25">
      <c r="A14" t="s">
        <v>2106</v>
      </c>
      <c r="B14" s="11">
        <f>SUM(B2:B13)</f>
        <v>565</v>
      </c>
      <c r="C14" s="11">
        <f>SUM(C2:C13)</f>
        <v>364</v>
      </c>
      <c r="D14" s="11">
        <f>SUM(D2:D13)</f>
        <v>55</v>
      </c>
      <c r="E14" s="11">
        <f>SUM(E2:E13)</f>
        <v>984</v>
      </c>
      <c r="F14"/>
      <c r="G14"/>
      <c r="H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2709-E1EE-4A58-ADCF-BAFCDA6BFAB4}">
  <dimension ref="A1:C12"/>
  <sheetViews>
    <sheetView workbookViewId="0">
      <selection activeCell="B2" sqref="B2"/>
    </sheetView>
  </sheetViews>
  <sheetFormatPr defaultRowHeight="15.75" x14ac:dyDescent="0.25"/>
  <cols>
    <col min="1" max="1" width="37.375" customWidth="1"/>
    <col min="2" max="2" width="20.75" style="8" customWidth="1"/>
    <col min="3" max="3" width="21.25" style="8" customWidth="1"/>
  </cols>
  <sheetData>
    <row r="1" spans="1:3" x14ac:dyDescent="0.25">
      <c r="B1" s="8" t="s">
        <v>2094</v>
      </c>
      <c r="C1" s="8" t="s">
        <v>2095</v>
      </c>
    </row>
    <row r="2" spans="1:3" x14ac:dyDescent="0.25">
      <c r="A2" t="s">
        <v>2096</v>
      </c>
      <c r="B2" s="8">
        <f>SUMIFS( Crowdfunding!G2:G1001, Crowdfunding!F2:F1001, "successful")/COUNTIF(Crowdfunding!F2:F1001, "successful")</f>
        <v>851.14690265486729</v>
      </c>
      <c r="C2" s="8">
        <f>SUMIFS(Crowdfunding!G2:G1001,Crowdfunding!F2:F1001,"failed")/COUNTIF(Crowdfunding!F2:F1001, "failed")</f>
        <v>585.61538461538464</v>
      </c>
    </row>
    <row r="3" spans="1:3" x14ac:dyDescent="0.25">
      <c r="A3" t="s">
        <v>2097</v>
      </c>
      <c r="B3" s="8" cm="1">
        <f t="array" aca="1" ref="B3" ca="1">MEDIAN(IF(INDIRECT("Crowdfunding!F:F")="successful", INDIRECT("Crowdfunding!G:G")))</f>
        <v>201</v>
      </c>
      <c r="C3" s="8" cm="1">
        <f t="array" aca="1" ref="C3" ca="1">MEDIAN(IF(INDIRECT("Crowdfunding!F:F")="failed", INDIRECT("Crowdfunding!G:G")))</f>
        <v>114.5</v>
      </c>
    </row>
    <row r="4" spans="1:3" x14ac:dyDescent="0.25">
      <c r="A4" t="s">
        <v>2098</v>
      </c>
      <c r="B4" s="8" cm="1">
        <f t="array" aca="1" ref="B4" ca="1">MIN(IF(INDIRECT("Crowdfunding!F:F")="successful", INDIRECT("Crowdfunding!G:G")))</f>
        <v>16</v>
      </c>
      <c r="C4" s="8" cm="1">
        <f t="array" aca="1" ref="C4" ca="1">MIN(IF(INDIRECT("Crowdfunding!F:F")="failed", INDIRECT("Crowdfunding!G:G")))</f>
        <v>0</v>
      </c>
    </row>
    <row r="5" spans="1:3" x14ac:dyDescent="0.25">
      <c r="A5" t="s">
        <v>2099</v>
      </c>
      <c r="B5" s="8" cm="1">
        <f t="array" aca="1" ref="B5" ca="1">MAX(IF(INDIRECT("Crowdfunding!F:F")="successful", INDIRECT("Crowdfunding!G:G")))</f>
        <v>7295</v>
      </c>
      <c r="C5" s="8" cm="1">
        <f t="array" aca="1" ref="C5" ca="1">MAX(IF(INDIRECT("Crowdfunding!F:F")="failed", INDIRECT("Crowdfunding!G:G")))</f>
        <v>6080</v>
      </c>
    </row>
    <row r="6" spans="1:3" x14ac:dyDescent="0.25">
      <c r="A6" t="s">
        <v>2100</v>
      </c>
      <c r="B6" s="8" cm="1">
        <f t="array" aca="1" ref="B6" ca="1">_xlfn.VAR.P(IF(INDIRECT("Crowdfunding!F:F")="successful", INDIRECT("Crowdfunding!G:G")))</f>
        <v>1603373.7324019109</v>
      </c>
      <c r="C6" s="8" cm="1">
        <f t="array" aca="1" ref="C6" ca="1">_xlfn.VAR.P(IF(INDIRECT("Crowdfunding!F:F")="successful", INDIRECT("Crowdfunding!G:G")))</f>
        <v>1603373.7324019109</v>
      </c>
    </row>
    <row r="7" spans="1:3" x14ac:dyDescent="0.25">
      <c r="A7" t="s">
        <v>2101</v>
      </c>
      <c r="B7" s="8" cm="1">
        <f t="array" aca="1" ref="B7" ca="1">_xlfn.STDEV.P(IF(INDIRECT("Crowdfunding!F:F")="successful", INDIRECT("Crowdfunding!G:G")))</f>
        <v>1266.2439466397898</v>
      </c>
      <c r="C7" s="14" cm="1">
        <f t="array" aca="1" ref="C7" ca="1">_xlfn.STDEV.P(IF(INDIRECT("Crowdfunding!F:F")="failed", INDIRECT("Crowdfunding!G:G")))</f>
        <v>959.98681331637863</v>
      </c>
    </row>
    <row r="10" spans="1:3" x14ac:dyDescent="0.25">
      <c r="B10"/>
      <c r="C10"/>
    </row>
    <row r="11" spans="1:3" x14ac:dyDescent="0.25">
      <c r="B11"/>
      <c r="C11"/>
    </row>
    <row r="12" spans="1:3" x14ac:dyDescent="0.25">
      <c r="B12"/>
      <c r="C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Subcategory Stats</vt:lpstr>
      <vt:lpstr>Outcomes Based on Launch Date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Colin Roberts</cp:lastModifiedBy>
  <dcterms:created xsi:type="dcterms:W3CDTF">2021-09-29T18:52:28Z</dcterms:created>
  <dcterms:modified xsi:type="dcterms:W3CDTF">2024-02-25T18:58:47Z</dcterms:modified>
</cp:coreProperties>
</file>