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Colin Subido\Desktop\Data Analyst Project\EXCEL PROJECT\"/>
    </mc:Choice>
  </mc:AlternateContent>
  <xr:revisionPtr revIDLastSave="0" documentId="13_ncr:1_{766EF350-0EE2-4EE6-BC38-C9F9D11D26B7}"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p5Customers" sheetId="20"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K1001" i="17"/>
  <c r="J1001" i="17"/>
  <c r="O1001" i="17" s="1"/>
  <c r="I1001" i="17"/>
  <c r="N1001" i="17" s="1"/>
  <c r="L1000" i="17"/>
  <c r="K1000" i="17"/>
  <c r="J1000" i="17"/>
  <c r="O1000" i="17" s="1"/>
  <c r="I1000" i="17"/>
  <c r="N1000" i="17" s="1"/>
  <c r="L999" i="17"/>
  <c r="K999" i="17"/>
  <c r="J999" i="17"/>
  <c r="O999" i="17" s="1"/>
  <c r="I999" i="17"/>
  <c r="N999" i="17" s="1"/>
  <c r="L998" i="17"/>
  <c r="K998" i="17"/>
  <c r="J998" i="17"/>
  <c r="O998" i="17" s="1"/>
  <c r="I998" i="17"/>
  <c r="N998" i="17" s="1"/>
  <c r="L997" i="17"/>
  <c r="K997" i="17"/>
  <c r="J997" i="17"/>
  <c r="O997" i="17" s="1"/>
  <c r="I997" i="17"/>
  <c r="N997" i="17" s="1"/>
  <c r="L996" i="17"/>
  <c r="K996" i="17"/>
  <c r="J996" i="17"/>
  <c r="O996" i="17" s="1"/>
  <c r="I996" i="17"/>
  <c r="N996" i="17" s="1"/>
  <c r="L995" i="17"/>
  <c r="K995" i="17"/>
  <c r="J995" i="17"/>
  <c r="O995" i="17" s="1"/>
  <c r="I995" i="17"/>
  <c r="N995" i="17" s="1"/>
  <c r="L994" i="17"/>
  <c r="K994" i="17"/>
  <c r="J994" i="17"/>
  <c r="O994" i="17" s="1"/>
  <c r="I994" i="17"/>
  <c r="N994" i="17" s="1"/>
  <c r="L993" i="17"/>
  <c r="K993" i="17"/>
  <c r="J993" i="17"/>
  <c r="O993" i="17" s="1"/>
  <c r="I993" i="17"/>
  <c r="N993" i="17" s="1"/>
  <c r="L992" i="17"/>
  <c r="K992" i="17"/>
  <c r="J992" i="17"/>
  <c r="O992" i="17" s="1"/>
  <c r="I992" i="17"/>
  <c r="N992" i="17" s="1"/>
  <c r="L991" i="17"/>
  <c r="K991" i="17"/>
  <c r="J991" i="17"/>
  <c r="O991" i="17" s="1"/>
  <c r="I991" i="17"/>
  <c r="N991" i="17" s="1"/>
  <c r="L990" i="17"/>
  <c r="K990" i="17"/>
  <c r="J990" i="17"/>
  <c r="O990" i="17" s="1"/>
  <c r="I990" i="17"/>
  <c r="N990" i="17" s="1"/>
  <c r="L989" i="17"/>
  <c r="K989" i="17"/>
  <c r="J989" i="17"/>
  <c r="O989" i="17" s="1"/>
  <c r="I989" i="17"/>
  <c r="N989" i="17" s="1"/>
  <c r="L988" i="17"/>
  <c r="K988" i="17"/>
  <c r="J988" i="17"/>
  <c r="O988" i="17" s="1"/>
  <c r="I988" i="17"/>
  <c r="N988" i="17" s="1"/>
  <c r="L987" i="17"/>
  <c r="K987" i="17"/>
  <c r="J987" i="17"/>
  <c r="O987" i="17" s="1"/>
  <c r="I987" i="17"/>
  <c r="N987" i="17" s="1"/>
  <c r="L986" i="17"/>
  <c r="K986" i="17"/>
  <c r="J986" i="17"/>
  <c r="O986" i="17" s="1"/>
  <c r="I986" i="17"/>
  <c r="N986" i="17" s="1"/>
  <c r="L985" i="17"/>
  <c r="K985" i="17"/>
  <c r="J985" i="17"/>
  <c r="O985" i="17" s="1"/>
  <c r="I985" i="17"/>
  <c r="N985" i="17" s="1"/>
  <c r="L984" i="17"/>
  <c r="K984" i="17"/>
  <c r="J984" i="17"/>
  <c r="O984" i="17" s="1"/>
  <c r="I984" i="17"/>
  <c r="N984" i="17" s="1"/>
  <c r="L983" i="17"/>
  <c r="K983" i="17"/>
  <c r="J983" i="17"/>
  <c r="O983" i="17" s="1"/>
  <c r="I983" i="17"/>
  <c r="N983" i="17" s="1"/>
  <c r="L982" i="17"/>
  <c r="K982" i="17"/>
  <c r="J982" i="17"/>
  <c r="O982" i="17" s="1"/>
  <c r="I982" i="17"/>
  <c r="N982" i="17" s="1"/>
  <c r="L981" i="17"/>
  <c r="K981" i="17"/>
  <c r="J981" i="17"/>
  <c r="O981" i="17" s="1"/>
  <c r="I981" i="17"/>
  <c r="N981" i="17" s="1"/>
  <c r="L980" i="17"/>
  <c r="K980" i="17"/>
  <c r="J980" i="17"/>
  <c r="O980" i="17" s="1"/>
  <c r="I980" i="17"/>
  <c r="N980" i="17" s="1"/>
  <c r="L979" i="17"/>
  <c r="K979" i="17"/>
  <c r="J979" i="17"/>
  <c r="O979" i="17" s="1"/>
  <c r="I979" i="17"/>
  <c r="N979" i="17" s="1"/>
  <c r="L978" i="17"/>
  <c r="K978" i="17"/>
  <c r="J978" i="17"/>
  <c r="O978" i="17" s="1"/>
  <c r="I978" i="17"/>
  <c r="N978" i="17" s="1"/>
  <c r="L977" i="17"/>
  <c r="K977" i="17"/>
  <c r="J977" i="17"/>
  <c r="O977" i="17" s="1"/>
  <c r="I977" i="17"/>
  <c r="N977" i="17" s="1"/>
  <c r="L976" i="17"/>
  <c r="K976" i="17"/>
  <c r="J976" i="17"/>
  <c r="O976" i="17" s="1"/>
  <c r="I976" i="17"/>
  <c r="N976" i="17" s="1"/>
  <c r="L975" i="17"/>
  <c r="K975" i="17"/>
  <c r="J975" i="17"/>
  <c r="O975" i="17" s="1"/>
  <c r="I975" i="17"/>
  <c r="N975" i="17" s="1"/>
  <c r="L974" i="17"/>
  <c r="K974" i="17"/>
  <c r="J974" i="17"/>
  <c r="O974" i="17" s="1"/>
  <c r="I974" i="17"/>
  <c r="N974" i="17" s="1"/>
  <c r="L973" i="17"/>
  <c r="K973" i="17"/>
  <c r="J973" i="17"/>
  <c r="O973" i="17" s="1"/>
  <c r="I973" i="17"/>
  <c r="N973" i="17" s="1"/>
  <c r="L972" i="17"/>
  <c r="K972" i="17"/>
  <c r="J972" i="17"/>
  <c r="O972" i="17" s="1"/>
  <c r="I972" i="17"/>
  <c r="N972" i="17" s="1"/>
  <c r="L971" i="17"/>
  <c r="K971" i="17"/>
  <c r="J971" i="17"/>
  <c r="O971" i="17" s="1"/>
  <c r="I971" i="17"/>
  <c r="N971" i="17" s="1"/>
  <c r="L970" i="17"/>
  <c r="K970" i="17"/>
  <c r="J970" i="17"/>
  <c r="O970" i="17" s="1"/>
  <c r="I970" i="17"/>
  <c r="N970" i="17" s="1"/>
  <c r="L969" i="17"/>
  <c r="K969" i="17"/>
  <c r="J969" i="17"/>
  <c r="O969" i="17" s="1"/>
  <c r="I969" i="17"/>
  <c r="N969" i="17" s="1"/>
  <c r="L968" i="17"/>
  <c r="K968" i="17"/>
  <c r="J968" i="17"/>
  <c r="O968" i="17" s="1"/>
  <c r="I968" i="17"/>
  <c r="N968" i="17" s="1"/>
  <c r="L967" i="17"/>
  <c r="K967" i="17"/>
  <c r="J967" i="17"/>
  <c r="O967" i="17" s="1"/>
  <c r="I967" i="17"/>
  <c r="N967" i="17" s="1"/>
  <c r="L966" i="17"/>
  <c r="K966" i="17"/>
  <c r="J966" i="17"/>
  <c r="O966" i="17" s="1"/>
  <c r="I966" i="17"/>
  <c r="N966" i="17" s="1"/>
  <c r="L965" i="17"/>
  <c r="K965" i="17"/>
  <c r="J965" i="17"/>
  <c r="O965" i="17" s="1"/>
  <c r="I965" i="17"/>
  <c r="N965" i="17" s="1"/>
  <c r="L964" i="17"/>
  <c r="K964" i="17"/>
  <c r="J964" i="17"/>
  <c r="O964" i="17" s="1"/>
  <c r="I964" i="17"/>
  <c r="N964" i="17" s="1"/>
  <c r="L963" i="17"/>
  <c r="K963" i="17"/>
  <c r="J963" i="17"/>
  <c r="O963" i="17" s="1"/>
  <c r="I963" i="17"/>
  <c r="N963" i="17" s="1"/>
  <c r="L962" i="17"/>
  <c r="K962" i="17"/>
  <c r="J962" i="17"/>
  <c r="O962" i="17" s="1"/>
  <c r="I962" i="17"/>
  <c r="N962" i="17" s="1"/>
  <c r="L961" i="17"/>
  <c r="K961" i="17"/>
  <c r="J961" i="17"/>
  <c r="O961" i="17" s="1"/>
  <c r="I961" i="17"/>
  <c r="N961" i="17" s="1"/>
  <c r="L960" i="17"/>
  <c r="K960" i="17"/>
  <c r="J960" i="17"/>
  <c r="O960" i="17" s="1"/>
  <c r="I960" i="17"/>
  <c r="N960" i="17" s="1"/>
  <c r="L959" i="17"/>
  <c r="K959" i="17"/>
  <c r="J959" i="17"/>
  <c r="O959" i="17" s="1"/>
  <c r="I959" i="17"/>
  <c r="N959" i="17" s="1"/>
  <c r="L958" i="17"/>
  <c r="K958" i="17"/>
  <c r="J958" i="17"/>
  <c r="O958" i="17" s="1"/>
  <c r="I958" i="17"/>
  <c r="N958" i="17" s="1"/>
  <c r="L957" i="17"/>
  <c r="K957" i="17"/>
  <c r="J957" i="17"/>
  <c r="O957" i="17" s="1"/>
  <c r="I957" i="17"/>
  <c r="N957" i="17" s="1"/>
  <c r="L956" i="17"/>
  <c r="K956" i="17"/>
  <c r="J956" i="17"/>
  <c r="O956" i="17" s="1"/>
  <c r="I956" i="17"/>
  <c r="N956" i="17" s="1"/>
  <c r="L955" i="17"/>
  <c r="K955" i="17"/>
  <c r="J955" i="17"/>
  <c r="O955" i="17" s="1"/>
  <c r="I955" i="17"/>
  <c r="N955" i="17" s="1"/>
  <c r="L954" i="17"/>
  <c r="K954" i="17"/>
  <c r="J954" i="17"/>
  <c r="O954" i="17" s="1"/>
  <c r="I954" i="17"/>
  <c r="N954" i="17" s="1"/>
  <c r="L953" i="17"/>
  <c r="K953" i="17"/>
  <c r="J953" i="17"/>
  <c r="O953" i="17" s="1"/>
  <c r="I953" i="17"/>
  <c r="N953" i="17" s="1"/>
  <c r="L952" i="17"/>
  <c r="K952" i="17"/>
  <c r="J952" i="17"/>
  <c r="O952" i="17" s="1"/>
  <c r="I952" i="17"/>
  <c r="N952" i="17" s="1"/>
  <c r="L951" i="17"/>
  <c r="K951" i="17"/>
  <c r="J951" i="17"/>
  <c r="O951" i="17" s="1"/>
  <c r="I951" i="17"/>
  <c r="N951" i="17" s="1"/>
  <c r="L950" i="17"/>
  <c r="K950" i="17"/>
  <c r="J950" i="17"/>
  <c r="O950" i="17" s="1"/>
  <c r="I950" i="17"/>
  <c r="N950" i="17" s="1"/>
  <c r="L949" i="17"/>
  <c r="K949" i="17"/>
  <c r="J949" i="17"/>
  <c r="O949" i="17" s="1"/>
  <c r="I949" i="17"/>
  <c r="N949" i="17" s="1"/>
  <c r="L948" i="17"/>
  <c r="K948" i="17"/>
  <c r="J948" i="17"/>
  <c r="O948" i="17" s="1"/>
  <c r="I948" i="17"/>
  <c r="N948" i="17" s="1"/>
  <c r="L947" i="17"/>
  <c r="K947" i="17"/>
  <c r="J947" i="17"/>
  <c r="O947" i="17" s="1"/>
  <c r="I947" i="17"/>
  <c r="N947" i="17" s="1"/>
  <c r="L946" i="17"/>
  <c r="K946" i="17"/>
  <c r="J946" i="17"/>
  <c r="O946" i="17" s="1"/>
  <c r="I946" i="17"/>
  <c r="N946" i="17" s="1"/>
  <c r="L945" i="17"/>
  <c r="K945" i="17"/>
  <c r="J945" i="17"/>
  <c r="O945" i="17" s="1"/>
  <c r="I945" i="17"/>
  <c r="N945" i="17" s="1"/>
  <c r="L944" i="17"/>
  <c r="K944" i="17"/>
  <c r="J944" i="17"/>
  <c r="O944" i="17" s="1"/>
  <c r="I944" i="17"/>
  <c r="N944" i="17" s="1"/>
  <c r="L943" i="17"/>
  <c r="K943" i="17"/>
  <c r="J943" i="17"/>
  <c r="O943" i="17" s="1"/>
  <c r="I943" i="17"/>
  <c r="N943" i="17" s="1"/>
  <c r="L942" i="17"/>
  <c r="K942" i="17"/>
  <c r="J942" i="17"/>
  <c r="O942" i="17" s="1"/>
  <c r="I942" i="17"/>
  <c r="N942" i="17" s="1"/>
  <c r="L941" i="17"/>
  <c r="K941" i="17"/>
  <c r="J941" i="17"/>
  <c r="O941" i="17" s="1"/>
  <c r="I941" i="17"/>
  <c r="N941" i="17" s="1"/>
  <c r="L940" i="17"/>
  <c r="K940" i="17"/>
  <c r="J940" i="17"/>
  <c r="O940" i="17" s="1"/>
  <c r="I940" i="17"/>
  <c r="N940" i="17" s="1"/>
  <c r="L939" i="17"/>
  <c r="K939" i="17"/>
  <c r="J939" i="17"/>
  <c r="O939" i="17" s="1"/>
  <c r="I939" i="17"/>
  <c r="N939" i="17" s="1"/>
  <c r="L938" i="17"/>
  <c r="K938" i="17"/>
  <c r="J938" i="17"/>
  <c r="O938" i="17" s="1"/>
  <c r="I938" i="17"/>
  <c r="N938" i="17" s="1"/>
  <c r="L937" i="17"/>
  <c r="K937" i="17"/>
  <c r="J937" i="17"/>
  <c r="O937" i="17" s="1"/>
  <c r="I937" i="17"/>
  <c r="N937" i="17" s="1"/>
  <c r="L936" i="17"/>
  <c r="K936" i="17"/>
  <c r="J936" i="17"/>
  <c r="O936" i="17" s="1"/>
  <c r="I936" i="17"/>
  <c r="N936" i="17" s="1"/>
  <c r="L935" i="17"/>
  <c r="K935" i="17"/>
  <c r="J935" i="17"/>
  <c r="O935" i="17" s="1"/>
  <c r="I935" i="17"/>
  <c r="N935" i="17" s="1"/>
  <c r="L934" i="17"/>
  <c r="K934" i="17"/>
  <c r="J934" i="17"/>
  <c r="O934" i="17" s="1"/>
  <c r="I934" i="17"/>
  <c r="N934" i="17" s="1"/>
  <c r="L933" i="17"/>
  <c r="K933" i="17"/>
  <c r="J933" i="17"/>
  <c r="O933" i="17" s="1"/>
  <c r="I933" i="17"/>
  <c r="N933" i="17" s="1"/>
  <c r="L932" i="17"/>
  <c r="K932" i="17"/>
  <c r="J932" i="17"/>
  <c r="O932" i="17" s="1"/>
  <c r="I932" i="17"/>
  <c r="N932" i="17" s="1"/>
  <c r="L931" i="17"/>
  <c r="K931" i="17"/>
  <c r="J931" i="17"/>
  <c r="O931" i="17" s="1"/>
  <c r="I931" i="17"/>
  <c r="N931" i="17" s="1"/>
  <c r="L930" i="17"/>
  <c r="K930" i="17"/>
  <c r="J930" i="17"/>
  <c r="O930" i="17" s="1"/>
  <c r="I930" i="17"/>
  <c r="N930" i="17" s="1"/>
  <c r="L929" i="17"/>
  <c r="K929" i="17"/>
  <c r="J929" i="17"/>
  <c r="O929" i="17" s="1"/>
  <c r="I929" i="17"/>
  <c r="N929" i="17" s="1"/>
  <c r="L928" i="17"/>
  <c r="K928" i="17"/>
  <c r="J928" i="17"/>
  <c r="O928" i="17" s="1"/>
  <c r="I928" i="17"/>
  <c r="N928" i="17" s="1"/>
  <c r="L927" i="17"/>
  <c r="K927" i="17"/>
  <c r="J927" i="17"/>
  <c r="O927" i="17" s="1"/>
  <c r="I927" i="17"/>
  <c r="N927" i="17" s="1"/>
  <c r="L926" i="17"/>
  <c r="K926" i="17"/>
  <c r="J926" i="17"/>
  <c r="O926" i="17" s="1"/>
  <c r="I926" i="17"/>
  <c r="N926" i="17" s="1"/>
  <c r="L925" i="17"/>
  <c r="K925" i="17"/>
  <c r="J925" i="17"/>
  <c r="O925" i="17" s="1"/>
  <c r="I925" i="17"/>
  <c r="N925" i="17" s="1"/>
  <c r="L924" i="17"/>
  <c r="K924" i="17"/>
  <c r="J924" i="17"/>
  <c r="O924" i="17" s="1"/>
  <c r="I924" i="17"/>
  <c r="N924" i="17" s="1"/>
  <c r="L923" i="17"/>
  <c r="K923" i="17"/>
  <c r="J923" i="17"/>
  <c r="O923" i="17" s="1"/>
  <c r="I923" i="17"/>
  <c r="N923" i="17" s="1"/>
  <c r="L922" i="17"/>
  <c r="K922" i="17"/>
  <c r="J922" i="17"/>
  <c r="O922" i="17" s="1"/>
  <c r="I922" i="17"/>
  <c r="N922" i="17" s="1"/>
  <c r="L921" i="17"/>
  <c r="K921" i="17"/>
  <c r="J921" i="17"/>
  <c r="O921" i="17" s="1"/>
  <c r="I921" i="17"/>
  <c r="N921" i="17" s="1"/>
  <c r="L920" i="17"/>
  <c r="K920" i="17"/>
  <c r="J920" i="17"/>
  <c r="O920" i="17" s="1"/>
  <c r="I920" i="17"/>
  <c r="N920" i="17" s="1"/>
  <c r="L919" i="17"/>
  <c r="K919" i="17"/>
  <c r="J919" i="17"/>
  <c r="O919" i="17" s="1"/>
  <c r="I919" i="17"/>
  <c r="N919" i="17" s="1"/>
  <c r="L918" i="17"/>
  <c r="K918" i="17"/>
  <c r="J918" i="17"/>
  <c r="O918" i="17" s="1"/>
  <c r="I918" i="17"/>
  <c r="N918" i="17" s="1"/>
  <c r="L917" i="17"/>
  <c r="K917" i="17"/>
  <c r="J917" i="17"/>
  <c r="O917" i="17" s="1"/>
  <c r="I917" i="17"/>
  <c r="N917" i="17" s="1"/>
  <c r="L916" i="17"/>
  <c r="K916" i="17"/>
  <c r="J916" i="17"/>
  <c r="O916" i="17" s="1"/>
  <c r="I916" i="17"/>
  <c r="N916" i="17" s="1"/>
  <c r="L915" i="17"/>
  <c r="K915" i="17"/>
  <c r="J915" i="17"/>
  <c r="O915" i="17" s="1"/>
  <c r="I915" i="17"/>
  <c r="N915" i="17" s="1"/>
  <c r="L914" i="17"/>
  <c r="K914" i="17"/>
  <c r="J914" i="17"/>
  <c r="O914" i="17" s="1"/>
  <c r="I914" i="17"/>
  <c r="N914" i="17" s="1"/>
  <c r="L913" i="17"/>
  <c r="K913" i="17"/>
  <c r="J913" i="17"/>
  <c r="O913" i="17" s="1"/>
  <c r="I913" i="17"/>
  <c r="N913" i="17" s="1"/>
  <c r="L912" i="17"/>
  <c r="K912" i="17"/>
  <c r="J912" i="17"/>
  <c r="O912" i="17" s="1"/>
  <c r="I912" i="17"/>
  <c r="N912" i="17" s="1"/>
  <c r="L911" i="17"/>
  <c r="K911" i="17"/>
  <c r="J911" i="17"/>
  <c r="O911" i="17" s="1"/>
  <c r="I911" i="17"/>
  <c r="N911" i="17" s="1"/>
  <c r="L910" i="17"/>
  <c r="K910" i="17"/>
  <c r="J910" i="17"/>
  <c r="O910" i="17" s="1"/>
  <c r="I910" i="17"/>
  <c r="N910" i="17" s="1"/>
  <c r="L909" i="17"/>
  <c r="K909" i="17"/>
  <c r="J909" i="17"/>
  <c r="O909" i="17" s="1"/>
  <c r="I909" i="17"/>
  <c r="N909" i="17" s="1"/>
  <c r="L908" i="17"/>
  <c r="K908" i="17"/>
  <c r="J908" i="17"/>
  <c r="O908" i="17" s="1"/>
  <c r="I908" i="17"/>
  <c r="N908" i="17" s="1"/>
  <c r="L907" i="17"/>
  <c r="K907" i="17"/>
  <c r="J907" i="17"/>
  <c r="O907" i="17" s="1"/>
  <c r="I907" i="17"/>
  <c r="N907" i="17" s="1"/>
  <c r="L906" i="17"/>
  <c r="K906" i="17"/>
  <c r="J906" i="17"/>
  <c r="O906" i="17" s="1"/>
  <c r="I906" i="17"/>
  <c r="N906" i="17" s="1"/>
  <c r="L905" i="17"/>
  <c r="K905" i="17"/>
  <c r="J905" i="17"/>
  <c r="O905" i="17" s="1"/>
  <c r="I905" i="17"/>
  <c r="N905" i="17" s="1"/>
  <c r="L904" i="17"/>
  <c r="K904" i="17"/>
  <c r="J904" i="17"/>
  <c r="O904" i="17" s="1"/>
  <c r="I904" i="17"/>
  <c r="N904" i="17" s="1"/>
  <c r="L903" i="17"/>
  <c r="K903" i="17"/>
  <c r="J903" i="17"/>
  <c r="O903" i="17" s="1"/>
  <c r="I903" i="17"/>
  <c r="N903" i="17" s="1"/>
  <c r="L902" i="17"/>
  <c r="K902" i="17"/>
  <c r="J902" i="17"/>
  <c r="O902" i="17" s="1"/>
  <c r="I902" i="17"/>
  <c r="N902" i="17" s="1"/>
  <c r="L901" i="17"/>
  <c r="K901" i="17"/>
  <c r="J901" i="17"/>
  <c r="O901" i="17" s="1"/>
  <c r="I901" i="17"/>
  <c r="N901" i="17" s="1"/>
  <c r="L900" i="17"/>
  <c r="K900" i="17"/>
  <c r="J900" i="17"/>
  <c r="O900" i="17" s="1"/>
  <c r="I900" i="17"/>
  <c r="N900" i="17" s="1"/>
  <c r="L899" i="17"/>
  <c r="K899" i="17"/>
  <c r="J899" i="17"/>
  <c r="O899" i="17" s="1"/>
  <c r="I899" i="17"/>
  <c r="N899" i="17" s="1"/>
  <c r="L898" i="17"/>
  <c r="K898" i="17"/>
  <c r="J898" i="17"/>
  <c r="O898" i="17" s="1"/>
  <c r="I898" i="17"/>
  <c r="N898" i="17" s="1"/>
  <c r="L897" i="17"/>
  <c r="K897" i="17"/>
  <c r="J897" i="17"/>
  <c r="O897" i="17" s="1"/>
  <c r="I897" i="17"/>
  <c r="N897" i="17" s="1"/>
  <c r="L896" i="17"/>
  <c r="K896" i="17"/>
  <c r="J896" i="17"/>
  <c r="O896" i="17" s="1"/>
  <c r="I896" i="17"/>
  <c r="N896" i="17" s="1"/>
  <c r="L895" i="17"/>
  <c r="K895" i="17"/>
  <c r="J895" i="17"/>
  <c r="O895" i="17" s="1"/>
  <c r="I895" i="17"/>
  <c r="N895" i="17" s="1"/>
  <c r="L894" i="17"/>
  <c r="K894" i="17"/>
  <c r="J894" i="17"/>
  <c r="O894" i="17" s="1"/>
  <c r="I894" i="17"/>
  <c r="N894" i="17" s="1"/>
  <c r="L893" i="17"/>
  <c r="K893" i="17"/>
  <c r="J893" i="17"/>
  <c r="O893" i="17" s="1"/>
  <c r="I893" i="17"/>
  <c r="N893" i="17" s="1"/>
  <c r="L892" i="17"/>
  <c r="K892" i="17"/>
  <c r="J892" i="17"/>
  <c r="O892" i="17" s="1"/>
  <c r="I892" i="17"/>
  <c r="N892" i="17" s="1"/>
  <c r="L891" i="17"/>
  <c r="K891" i="17"/>
  <c r="J891" i="17"/>
  <c r="O891" i="17" s="1"/>
  <c r="I891" i="17"/>
  <c r="N891" i="17" s="1"/>
  <c r="L890" i="17"/>
  <c r="K890" i="17"/>
  <c r="J890" i="17"/>
  <c r="O890" i="17" s="1"/>
  <c r="I890" i="17"/>
  <c r="N890" i="17" s="1"/>
  <c r="L889" i="17"/>
  <c r="K889" i="17"/>
  <c r="J889" i="17"/>
  <c r="O889" i="17" s="1"/>
  <c r="I889" i="17"/>
  <c r="N889" i="17" s="1"/>
  <c r="L888" i="17"/>
  <c r="K888" i="17"/>
  <c r="J888" i="17"/>
  <c r="O888" i="17" s="1"/>
  <c r="I888" i="17"/>
  <c r="N888" i="17" s="1"/>
  <c r="L887" i="17"/>
  <c r="K887" i="17"/>
  <c r="J887" i="17"/>
  <c r="O887" i="17" s="1"/>
  <c r="I887" i="17"/>
  <c r="N887" i="17" s="1"/>
  <c r="L886" i="17"/>
  <c r="K886" i="17"/>
  <c r="J886" i="17"/>
  <c r="O886" i="17" s="1"/>
  <c r="I886" i="17"/>
  <c r="N886" i="17" s="1"/>
  <c r="L885" i="17"/>
  <c r="K885" i="17"/>
  <c r="J885" i="17"/>
  <c r="O885" i="17" s="1"/>
  <c r="I885" i="17"/>
  <c r="N885" i="17" s="1"/>
  <c r="L884" i="17"/>
  <c r="K884" i="17"/>
  <c r="J884" i="17"/>
  <c r="O884" i="17" s="1"/>
  <c r="I884" i="17"/>
  <c r="N884" i="17" s="1"/>
  <c r="L883" i="17"/>
  <c r="K883" i="17"/>
  <c r="J883" i="17"/>
  <c r="O883" i="17" s="1"/>
  <c r="I883" i="17"/>
  <c r="N883" i="17" s="1"/>
  <c r="L882" i="17"/>
  <c r="K882" i="17"/>
  <c r="J882" i="17"/>
  <c r="O882" i="17" s="1"/>
  <c r="I882" i="17"/>
  <c r="N882" i="17" s="1"/>
  <c r="L881" i="17"/>
  <c r="K881" i="17"/>
  <c r="J881" i="17"/>
  <c r="O881" i="17" s="1"/>
  <c r="I881" i="17"/>
  <c r="N881" i="17" s="1"/>
  <c r="L880" i="17"/>
  <c r="K880" i="17"/>
  <c r="J880" i="17"/>
  <c r="O880" i="17" s="1"/>
  <c r="I880" i="17"/>
  <c r="N880" i="17" s="1"/>
  <c r="L879" i="17"/>
  <c r="K879" i="17"/>
  <c r="J879" i="17"/>
  <c r="O879" i="17" s="1"/>
  <c r="I879" i="17"/>
  <c r="N879" i="17" s="1"/>
  <c r="L878" i="17"/>
  <c r="K878" i="17"/>
  <c r="J878" i="17"/>
  <c r="O878" i="17" s="1"/>
  <c r="I878" i="17"/>
  <c r="N878" i="17" s="1"/>
  <c r="L877" i="17"/>
  <c r="K877" i="17"/>
  <c r="J877" i="17"/>
  <c r="O877" i="17" s="1"/>
  <c r="I877" i="17"/>
  <c r="N877" i="17" s="1"/>
  <c r="L876" i="17"/>
  <c r="K876" i="17"/>
  <c r="J876" i="17"/>
  <c r="O876" i="17" s="1"/>
  <c r="I876" i="17"/>
  <c r="N876" i="17" s="1"/>
  <c r="L875" i="17"/>
  <c r="K875" i="17"/>
  <c r="J875" i="17"/>
  <c r="O875" i="17" s="1"/>
  <c r="I875" i="17"/>
  <c r="N875" i="17" s="1"/>
  <c r="L874" i="17"/>
  <c r="K874" i="17"/>
  <c r="J874" i="17"/>
  <c r="O874" i="17" s="1"/>
  <c r="I874" i="17"/>
  <c r="N874" i="17" s="1"/>
  <c r="L873" i="17"/>
  <c r="K873" i="17"/>
  <c r="J873" i="17"/>
  <c r="O873" i="17" s="1"/>
  <c r="I873" i="17"/>
  <c r="N873" i="17" s="1"/>
  <c r="L872" i="17"/>
  <c r="K872" i="17"/>
  <c r="J872" i="17"/>
  <c r="O872" i="17" s="1"/>
  <c r="I872" i="17"/>
  <c r="N872" i="17" s="1"/>
  <c r="L871" i="17"/>
  <c r="K871" i="17"/>
  <c r="J871" i="17"/>
  <c r="O871" i="17" s="1"/>
  <c r="I871" i="17"/>
  <c r="N871" i="17" s="1"/>
  <c r="L870" i="17"/>
  <c r="K870" i="17"/>
  <c r="J870" i="17"/>
  <c r="O870" i="17" s="1"/>
  <c r="I870" i="17"/>
  <c r="N870" i="17" s="1"/>
  <c r="L869" i="17"/>
  <c r="K869" i="17"/>
  <c r="J869" i="17"/>
  <c r="O869" i="17" s="1"/>
  <c r="I869" i="17"/>
  <c r="N869" i="17" s="1"/>
  <c r="L868" i="17"/>
  <c r="K868" i="17"/>
  <c r="J868" i="17"/>
  <c r="O868" i="17" s="1"/>
  <c r="I868" i="17"/>
  <c r="N868" i="17" s="1"/>
  <c r="L867" i="17"/>
  <c r="K867" i="17"/>
  <c r="J867" i="17"/>
  <c r="O867" i="17" s="1"/>
  <c r="I867" i="17"/>
  <c r="N867" i="17" s="1"/>
  <c r="L866" i="17"/>
  <c r="K866" i="17"/>
  <c r="J866" i="17"/>
  <c r="O866" i="17" s="1"/>
  <c r="I866" i="17"/>
  <c r="N866" i="17" s="1"/>
  <c r="L865" i="17"/>
  <c r="K865" i="17"/>
  <c r="J865" i="17"/>
  <c r="O865" i="17" s="1"/>
  <c r="I865" i="17"/>
  <c r="N865" i="17" s="1"/>
  <c r="L864" i="17"/>
  <c r="K864" i="17"/>
  <c r="J864" i="17"/>
  <c r="O864" i="17" s="1"/>
  <c r="I864" i="17"/>
  <c r="N864" i="17" s="1"/>
  <c r="L863" i="17"/>
  <c r="K863" i="17"/>
  <c r="J863" i="17"/>
  <c r="O863" i="17" s="1"/>
  <c r="I863" i="17"/>
  <c r="N863" i="17" s="1"/>
  <c r="L862" i="17"/>
  <c r="K862" i="17"/>
  <c r="J862" i="17"/>
  <c r="O862" i="17" s="1"/>
  <c r="I862" i="17"/>
  <c r="N862" i="17" s="1"/>
  <c r="L861" i="17"/>
  <c r="K861" i="17"/>
  <c r="J861" i="17"/>
  <c r="O861" i="17" s="1"/>
  <c r="I861" i="17"/>
  <c r="N861" i="17" s="1"/>
  <c r="L860" i="17"/>
  <c r="K860" i="17"/>
  <c r="J860" i="17"/>
  <c r="O860" i="17" s="1"/>
  <c r="I860" i="17"/>
  <c r="N860" i="17" s="1"/>
  <c r="L859" i="17"/>
  <c r="K859" i="17"/>
  <c r="J859" i="17"/>
  <c r="O859" i="17" s="1"/>
  <c r="I859" i="17"/>
  <c r="N859" i="17" s="1"/>
  <c r="L858" i="17"/>
  <c r="K858" i="17"/>
  <c r="J858" i="17"/>
  <c r="O858" i="17" s="1"/>
  <c r="I858" i="17"/>
  <c r="N858" i="17" s="1"/>
  <c r="L857" i="17"/>
  <c r="K857" i="17"/>
  <c r="J857" i="17"/>
  <c r="O857" i="17" s="1"/>
  <c r="I857" i="17"/>
  <c r="N857" i="17" s="1"/>
  <c r="L856" i="17"/>
  <c r="K856" i="17"/>
  <c r="J856" i="17"/>
  <c r="O856" i="17" s="1"/>
  <c r="I856" i="17"/>
  <c r="N856" i="17" s="1"/>
  <c r="L855" i="17"/>
  <c r="K855" i="17"/>
  <c r="J855" i="17"/>
  <c r="O855" i="17" s="1"/>
  <c r="I855" i="17"/>
  <c r="N855" i="17" s="1"/>
  <c r="L854" i="17"/>
  <c r="K854" i="17"/>
  <c r="J854" i="17"/>
  <c r="O854" i="17" s="1"/>
  <c r="I854" i="17"/>
  <c r="N854" i="17" s="1"/>
  <c r="L853" i="17"/>
  <c r="K853" i="17"/>
  <c r="J853" i="17"/>
  <c r="O853" i="17" s="1"/>
  <c r="I853" i="17"/>
  <c r="N853" i="17" s="1"/>
  <c r="L852" i="17"/>
  <c r="K852" i="17"/>
  <c r="J852" i="17"/>
  <c r="O852" i="17" s="1"/>
  <c r="I852" i="17"/>
  <c r="N852" i="17" s="1"/>
  <c r="L851" i="17"/>
  <c r="K851" i="17"/>
  <c r="J851" i="17"/>
  <c r="O851" i="17" s="1"/>
  <c r="I851" i="17"/>
  <c r="N851" i="17" s="1"/>
  <c r="L850" i="17"/>
  <c r="K850" i="17"/>
  <c r="J850" i="17"/>
  <c r="O850" i="17" s="1"/>
  <c r="I850" i="17"/>
  <c r="N850" i="17" s="1"/>
  <c r="L849" i="17"/>
  <c r="K849" i="17"/>
  <c r="J849" i="17"/>
  <c r="O849" i="17" s="1"/>
  <c r="I849" i="17"/>
  <c r="N849" i="17" s="1"/>
  <c r="L848" i="17"/>
  <c r="K848" i="17"/>
  <c r="J848" i="17"/>
  <c r="O848" i="17" s="1"/>
  <c r="I848" i="17"/>
  <c r="N848" i="17" s="1"/>
  <c r="L847" i="17"/>
  <c r="K847" i="17"/>
  <c r="J847" i="17"/>
  <c r="O847" i="17" s="1"/>
  <c r="I847" i="17"/>
  <c r="N847" i="17" s="1"/>
  <c r="L846" i="17"/>
  <c r="K846" i="17"/>
  <c r="J846" i="17"/>
  <c r="O846" i="17" s="1"/>
  <c r="I846" i="17"/>
  <c r="N846" i="17" s="1"/>
  <c r="L845" i="17"/>
  <c r="K845" i="17"/>
  <c r="J845" i="17"/>
  <c r="O845" i="17" s="1"/>
  <c r="I845" i="17"/>
  <c r="N845" i="17" s="1"/>
  <c r="L844" i="17"/>
  <c r="K844" i="17"/>
  <c r="J844" i="17"/>
  <c r="O844" i="17" s="1"/>
  <c r="I844" i="17"/>
  <c r="N844" i="17" s="1"/>
  <c r="L843" i="17"/>
  <c r="K843" i="17"/>
  <c r="J843" i="17"/>
  <c r="O843" i="17" s="1"/>
  <c r="I843" i="17"/>
  <c r="N843" i="17" s="1"/>
  <c r="L842" i="17"/>
  <c r="K842" i="17"/>
  <c r="J842" i="17"/>
  <c r="O842" i="17" s="1"/>
  <c r="I842" i="17"/>
  <c r="N842" i="17" s="1"/>
  <c r="L841" i="17"/>
  <c r="K841" i="17"/>
  <c r="J841" i="17"/>
  <c r="O841" i="17" s="1"/>
  <c r="I841" i="17"/>
  <c r="N841" i="17" s="1"/>
  <c r="L840" i="17"/>
  <c r="K840" i="17"/>
  <c r="J840" i="17"/>
  <c r="O840" i="17" s="1"/>
  <c r="I840" i="17"/>
  <c r="N840" i="17" s="1"/>
  <c r="L839" i="17"/>
  <c r="K839" i="17"/>
  <c r="J839" i="17"/>
  <c r="O839" i="17" s="1"/>
  <c r="I839" i="17"/>
  <c r="N839" i="17" s="1"/>
  <c r="L838" i="17"/>
  <c r="K838" i="17"/>
  <c r="J838" i="17"/>
  <c r="O838" i="17" s="1"/>
  <c r="I838" i="17"/>
  <c r="N838" i="17" s="1"/>
  <c r="L837" i="17"/>
  <c r="K837" i="17"/>
  <c r="J837" i="17"/>
  <c r="O837" i="17" s="1"/>
  <c r="I837" i="17"/>
  <c r="N837" i="17" s="1"/>
  <c r="L836" i="17"/>
  <c r="K836" i="17"/>
  <c r="J836" i="17"/>
  <c r="O836" i="17" s="1"/>
  <c r="I836" i="17"/>
  <c r="N836" i="17" s="1"/>
  <c r="L835" i="17"/>
  <c r="K835" i="17"/>
  <c r="J835" i="17"/>
  <c r="O835" i="17" s="1"/>
  <c r="I835" i="17"/>
  <c r="N835" i="17" s="1"/>
  <c r="L834" i="17"/>
  <c r="K834" i="17"/>
  <c r="J834" i="17"/>
  <c r="O834" i="17" s="1"/>
  <c r="I834" i="17"/>
  <c r="N834" i="17" s="1"/>
  <c r="L833" i="17"/>
  <c r="K833" i="17"/>
  <c r="J833" i="17"/>
  <c r="O833" i="17" s="1"/>
  <c r="I833" i="17"/>
  <c r="N833" i="17" s="1"/>
  <c r="L832" i="17"/>
  <c r="K832" i="17"/>
  <c r="J832" i="17"/>
  <c r="O832" i="17" s="1"/>
  <c r="I832" i="17"/>
  <c r="N832" i="17" s="1"/>
  <c r="L831" i="17"/>
  <c r="K831" i="17"/>
  <c r="J831" i="17"/>
  <c r="O831" i="17" s="1"/>
  <c r="I831" i="17"/>
  <c r="N831" i="17" s="1"/>
  <c r="L830" i="17"/>
  <c r="K830" i="17"/>
  <c r="J830" i="17"/>
  <c r="O830" i="17" s="1"/>
  <c r="I830" i="17"/>
  <c r="N830" i="17" s="1"/>
  <c r="L829" i="17"/>
  <c r="K829" i="17"/>
  <c r="J829" i="17"/>
  <c r="O829" i="17" s="1"/>
  <c r="I829" i="17"/>
  <c r="N829" i="17" s="1"/>
  <c r="L828" i="17"/>
  <c r="K828" i="17"/>
  <c r="J828" i="17"/>
  <c r="O828" i="17" s="1"/>
  <c r="I828" i="17"/>
  <c r="N828" i="17" s="1"/>
  <c r="L827" i="17"/>
  <c r="K827" i="17"/>
  <c r="J827" i="17"/>
  <c r="O827" i="17" s="1"/>
  <c r="I827" i="17"/>
  <c r="N827" i="17" s="1"/>
  <c r="L826" i="17"/>
  <c r="K826" i="17"/>
  <c r="J826" i="17"/>
  <c r="O826" i="17" s="1"/>
  <c r="I826" i="17"/>
  <c r="N826" i="17" s="1"/>
  <c r="L825" i="17"/>
  <c r="K825" i="17"/>
  <c r="J825" i="17"/>
  <c r="O825" i="17" s="1"/>
  <c r="I825" i="17"/>
  <c r="N825" i="17" s="1"/>
  <c r="L824" i="17"/>
  <c r="K824" i="17"/>
  <c r="J824" i="17"/>
  <c r="O824" i="17" s="1"/>
  <c r="I824" i="17"/>
  <c r="N824" i="17" s="1"/>
  <c r="L823" i="17"/>
  <c r="K823" i="17"/>
  <c r="J823" i="17"/>
  <c r="O823" i="17" s="1"/>
  <c r="I823" i="17"/>
  <c r="N823" i="17" s="1"/>
  <c r="L822" i="17"/>
  <c r="K822" i="17"/>
  <c r="J822" i="17"/>
  <c r="O822" i="17" s="1"/>
  <c r="I822" i="17"/>
  <c r="N822" i="17" s="1"/>
  <c r="L821" i="17"/>
  <c r="K821" i="17"/>
  <c r="J821" i="17"/>
  <c r="O821" i="17" s="1"/>
  <c r="I821" i="17"/>
  <c r="N821" i="17" s="1"/>
  <c r="L820" i="17"/>
  <c r="K820" i="17"/>
  <c r="J820" i="17"/>
  <c r="O820" i="17" s="1"/>
  <c r="I820" i="17"/>
  <c r="N820" i="17" s="1"/>
  <c r="L819" i="17"/>
  <c r="K819" i="17"/>
  <c r="J819" i="17"/>
  <c r="O819" i="17" s="1"/>
  <c r="I819" i="17"/>
  <c r="N819" i="17" s="1"/>
  <c r="L818" i="17"/>
  <c r="K818" i="17"/>
  <c r="J818" i="17"/>
  <c r="O818" i="17" s="1"/>
  <c r="I818" i="17"/>
  <c r="N818" i="17" s="1"/>
  <c r="L817" i="17"/>
  <c r="K817" i="17"/>
  <c r="J817" i="17"/>
  <c r="O817" i="17" s="1"/>
  <c r="I817" i="17"/>
  <c r="N817" i="17" s="1"/>
  <c r="L816" i="17"/>
  <c r="K816" i="17"/>
  <c r="J816" i="17"/>
  <c r="O816" i="17" s="1"/>
  <c r="I816" i="17"/>
  <c r="N816" i="17" s="1"/>
  <c r="L815" i="17"/>
  <c r="K815" i="17"/>
  <c r="J815" i="17"/>
  <c r="O815" i="17" s="1"/>
  <c r="I815" i="17"/>
  <c r="N815" i="17" s="1"/>
  <c r="L814" i="17"/>
  <c r="K814" i="17"/>
  <c r="J814" i="17"/>
  <c r="O814" i="17" s="1"/>
  <c r="I814" i="17"/>
  <c r="N814" i="17" s="1"/>
  <c r="L813" i="17"/>
  <c r="K813" i="17"/>
  <c r="J813" i="17"/>
  <c r="O813" i="17" s="1"/>
  <c r="I813" i="17"/>
  <c r="N813" i="17" s="1"/>
  <c r="L812" i="17"/>
  <c r="K812" i="17"/>
  <c r="J812" i="17"/>
  <c r="O812" i="17" s="1"/>
  <c r="I812" i="17"/>
  <c r="N812" i="17" s="1"/>
  <c r="L811" i="17"/>
  <c r="K811" i="17"/>
  <c r="J811" i="17"/>
  <c r="O811" i="17" s="1"/>
  <c r="I811" i="17"/>
  <c r="N811" i="17" s="1"/>
  <c r="L810" i="17"/>
  <c r="K810" i="17"/>
  <c r="J810" i="17"/>
  <c r="O810" i="17" s="1"/>
  <c r="I810" i="17"/>
  <c r="N810" i="17" s="1"/>
  <c r="L809" i="17"/>
  <c r="K809" i="17"/>
  <c r="J809" i="17"/>
  <c r="O809" i="17" s="1"/>
  <c r="I809" i="17"/>
  <c r="N809" i="17" s="1"/>
  <c r="L808" i="17"/>
  <c r="K808" i="17"/>
  <c r="J808" i="17"/>
  <c r="O808" i="17" s="1"/>
  <c r="I808" i="17"/>
  <c r="N808" i="17" s="1"/>
  <c r="L807" i="17"/>
  <c r="K807" i="17"/>
  <c r="J807" i="17"/>
  <c r="O807" i="17" s="1"/>
  <c r="I807" i="17"/>
  <c r="N807" i="17" s="1"/>
  <c r="L806" i="17"/>
  <c r="K806" i="17"/>
  <c r="J806" i="17"/>
  <c r="O806" i="17" s="1"/>
  <c r="I806" i="17"/>
  <c r="N806" i="17" s="1"/>
  <c r="L805" i="17"/>
  <c r="K805" i="17"/>
  <c r="J805" i="17"/>
  <c r="O805" i="17" s="1"/>
  <c r="I805" i="17"/>
  <c r="N805" i="17" s="1"/>
  <c r="L804" i="17"/>
  <c r="K804" i="17"/>
  <c r="J804" i="17"/>
  <c r="O804" i="17" s="1"/>
  <c r="I804" i="17"/>
  <c r="N804" i="17" s="1"/>
  <c r="L803" i="17"/>
  <c r="K803" i="17"/>
  <c r="J803" i="17"/>
  <c r="O803" i="17" s="1"/>
  <c r="I803" i="17"/>
  <c r="N803" i="17" s="1"/>
  <c r="L802" i="17"/>
  <c r="K802" i="17"/>
  <c r="J802" i="17"/>
  <c r="O802" i="17" s="1"/>
  <c r="I802" i="17"/>
  <c r="N802" i="17" s="1"/>
  <c r="L801" i="17"/>
  <c r="K801" i="17"/>
  <c r="J801" i="17"/>
  <c r="O801" i="17" s="1"/>
  <c r="I801" i="17"/>
  <c r="N801" i="17" s="1"/>
  <c r="L800" i="17"/>
  <c r="K800" i="17"/>
  <c r="J800" i="17"/>
  <c r="O800" i="17" s="1"/>
  <c r="I800" i="17"/>
  <c r="N800" i="17" s="1"/>
  <c r="L799" i="17"/>
  <c r="K799" i="17"/>
  <c r="J799" i="17"/>
  <c r="O799" i="17" s="1"/>
  <c r="I799" i="17"/>
  <c r="N799" i="17" s="1"/>
  <c r="L798" i="17"/>
  <c r="K798" i="17"/>
  <c r="J798" i="17"/>
  <c r="O798" i="17" s="1"/>
  <c r="I798" i="17"/>
  <c r="N798" i="17" s="1"/>
  <c r="L797" i="17"/>
  <c r="K797" i="17"/>
  <c r="J797" i="17"/>
  <c r="O797" i="17" s="1"/>
  <c r="I797" i="17"/>
  <c r="N797" i="17" s="1"/>
  <c r="L796" i="17"/>
  <c r="K796" i="17"/>
  <c r="J796" i="17"/>
  <c r="O796" i="17" s="1"/>
  <c r="I796" i="17"/>
  <c r="N796" i="17" s="1"/>
  <c r="L795" i="17"/>
  <c r="K795" i="17"/>
  <c r="J795" i="17"/>
  <c r="O795" i="17" s="1"/>
  <c r="I795" i="17"/>
  <c r="N795" i="17" s="1"/>
  <c r="L794" i="17"/>
  <c r="K794" i="17"/>
  <c r="J794" i="17"/>
  <c r="O794" i="17" s="1"/>
  <c r="I794" i="17"/>
  <c r="N794" i="17" s="1"/>
  <c r="L793" i="17"/>
  <c r="K793" i="17"/>
  <c r="J793" i="17"/>
  <c r="O793" i="17" s="1"/>
  <c r="I793" i="17"/>
  <c r="N793" i="17" s="1"/>
  <c r="L792" i="17"/>
  <c r="K792" i="17"/>
  <c r="J792" i="17"/>
  <c r="O792" i="17" s="1"/>
  <c r="I792" i="17"/>
  <c r="N792" i="17" s="1"/>
  <c r="L791" i="17"/>
  <c r="K791" i="17"/>
  <c r="J791" i="17"/>
  <c r="O791" i="17" s="1"/>
  <c r="I791" i="17"/>
  <c r="N791" i="17" s="1"/>
  <c r="L790" i="17"/>
  <c r="K790" i="17"/>
  <c r="J790" i="17"/>
  <c r="O790" i="17" s="1"/>
  <c r="I790" i="17"/>
  <c r="N790" i="17" s="1"/>
  <c r="L789" i="17"/>
  <c r="K789" i="17"/>
  <c r="J789" i="17"/>
  <c r="O789" i="17" s="1"/>
  <c r="I789" i="17"/>
  <c r="N789" i="17" s="1"/>
  <c r="L788" i="17"/>
  <c r="K788" i="17"/>
  <c r="J788" i="17"/>
  <c r="O788" i="17" s="1"/>
  <c r="I788" i="17"/>
  <c r="N788" i="17" s="1"/>
  <c r="L787" i="17"/>
  <c r="K787" i="17"/>
  <c r="J787" i="17"/>
  <c r="O787" i="17" s="1"/>
  <c r="I787" i="17"/>
  <c r="N787" i="17" s="1"/>
  <c r="L786" i="17"/>
  <c r="K786" i="17"/>
  <c r="J786" i="17"/>
  <c r="O786" i="17" s="1"/>
  <c r="I786" i="17"/>
  <c r="N786" i="17" s="1"/>
  <c r="L785" i="17"/>
  <c r="K785" i="17"/>
  <c r="J785" i="17"/>
  <c r="O785" i="17" s="1"/>
  <c r="I785" i="17"/>
  <c r="N785" i="17" s="1"/>
  <c r="L784" i="17"/>
  <c r="K784" i="17"/>
  <c r="J784" i="17"/>
  <c r="O784" i="17" s="1"/>
  <c r="I784" i="17"/>
  <c r="N784" i="17" s="1"/>
  <c r="L783" i="17"/>
  <c r="K783" i="17"/>
  <c r="J783" i="17"/>
  <c r="O783" i="17" s="1"/>
  <c r="I783" i="17"/>
  <c r="N783" i="17" s="1"/>
  <c r="L782" i="17"/>
  <c r="K782" i="17"/>
  <c r="J782" i="17"/>
  <c r="O782" i="17" s="1"/>
  <c r="I782" i="17"/>
  <c r="N782" i="17" s="1"/>
  <c r="L781" i="17"/>
  <c r="K781" i="17"/>
  <c r="J781" i="17"/>
  <c r="O781" i="17" s="1"/>
  <c r="I781" i="17"/>
  <c r="N781" i="17" s="1"/>
  <c r="L780" i="17"/>
  <c r="K780" i="17"/>
  <c r="J780" i="17"/>
  <c r="O780" i="17" s="1"/>
  <c r="I780" i="17"/>
  <c r="N780" i="17" s="1"/>
  <c r="L779" i="17"/>
  <c r="K779" i="17"/>
  <c r="J779" i="17"/>
  <c r="O779" i="17" s="1"/>
  <c r="I779" i="17"/>
  <c r="N779" i="17" s="1"/>
  <c r="L778" i="17"/>
  <c r="K778" i="17"/>
  <c r="J778" i="17"/>
  <c r="O778" i="17" s="1"/>
  <c r="I778" i="17"/>
  <c r="N778" i="17" s="1"/>
  <c r="L777" i="17"/>
  <c r="K777" i="17"/>
  <c r="J777" i="17"/>
  <c r="O777" i="17" s="1"/>
  <c r="I777" i="17"/>
  <c r="N777" i="17" s="1"/>
  <c r="L776" i="17"/>
  <c r="K776" i="17"/>
  <c r="J776" i="17"/>
  <c r="O776" i="17" s="1"/>
  <c r="I776" i="17"/>
  <c r="N776" i="17" s="1"/>
  <c r="L775" i="17"/>
  <c r="K775" i="17"/>
  <c r="J775" i="17"/>
  <c r="O775" i="17" s="1"/>
  <c r="I775" i="17"/>
  <c r="N775" i="17" s="1"/>
  <c r="L774" i="17"/>
  <c r="K774" i="17"/>
  <c r="J774" i="17"/>
  <c r="O774" i="17" s="1"/>
  <c r="I774" i="17"/>
  <c r="N774" i="17" s="1"/>
  <c r="L773" i="17"/>
  <c r="K773" i="17"/>
  <c r="J773" i="17"/>
  <c r="O773" i="17" s="1"/>
  <c r="I773" i="17"/>
  <c r="N773" i="17" s="1"/>
  <c r="L772" i="17"/>
  <c r="K772" i="17"/>
  <c r="J772" i="17"/>
  <c r="O772" i="17" s="1"/>
  <c r="I772" i="17"/>
  <c r="N772" i="17" s="1"/>
  <c r="L771" i="17"/>
  <c r="K771" i="17"/>
  <c r="J771" i="17"/>
  <c r="O771" i="17" s="1"/>
  <c r="I771" i="17"/>
  <c r="N771" i="17" s="1"/>
  <c r="L770" i="17"/>
  <c r="K770" i="17"/>
  <c r="J770" i="17"/>
  <c r="O770" i="17" s="1"/>
  <c r="I770" i="17"/>
  <c r="N770" i="17" s="1"/>
  <c r="L769" i="17"/>
  <c r="K769" i="17"/>
  <c r="J769" i="17"/>
  <c r="O769" i="17" s="1"/>
  <c r="I769" i="17"/>
  <c r="N769" i="17" s="1"/>
  <c r="L768" i="17"/>
  <c r="K768" i="17"/>
  <c r="J768" i="17"/>
  <c r="O768" i="17" s="1"/>
  <c r="I768" i="17"/>
  <c r="N768" i="17" s="1"/>
  <c r="L767" i="17"/>
  <c r="K767" i="17"/>
  <c r="J767" i="17"/>
  <c r="O767" i="17" s="1"/>
  <c r="I767" i="17"/>
  <c r="N767" i="17" s="1"/>
  <c r="L766" i="17"/>
  <c r="K766" i="17"/>
  <c r="J766" i="17"/>
  <c r="O766" i="17" s="1"/>
  <c r="I766" i="17"/>
  <c r="N766" i="17" s="1"/>
  <c r="L765" i="17"/>
  <c r="K765" i="17"/>
  <c r="J765" i="17"/>
  <c r="O765" i="17" s="1"/>
  <c r="I765" i="17"/>
  <c r="N765" i="17" s="1"/>
  <c r="L764" i="17"/>
  <c r="K764" i="17"/>
  <c r="J764" i="17"/>
  <c r="O764" i="17" s="1"/>
  <c r="I764" i="17"/>
  <c r="N764" i="17" s="1"/>
  <c r="L763" i="17"/>
  <c r="K763" i="17"/>
  <c r="J763" i="17"/>
  <c r="O763" i="17" s="1"/>
  <c r="I763" i="17"/>
  <c r="N763" i="17" s="1"/>
  <c r="L762" i="17"/>
  <c r="K762" i="17"/>
  <c r="J762" i="17"/>
  <c r="O762" i="17" s="1"/>
  <c r="I762" i="17"/>
  <c r="N762" i="17" s="1"/>
  <c r="L761" i="17"/>
  <c r="K761" i="17"/>
  <c r="J761" i="17"/>
  <c r="O761" i="17" s="1"/>
  <c r="I761" i="17"/>
  <c r="N761" i="17" s="1"/>
  <c r="L760" i="17"/>
  <c r="K760" i="17"/>
  <c r="J760" i="17"/>
  <c r="O760" i="17" s="1"/>
  <c r="I760" i="17"/>
  <c r="N760" i="17" s="1"/>
  <c r="L759" i="17"/>
  <c r="K759" i="17"/>
  <c r="J759" i="17"/>
  <c r="O759" i="17" s="1"/>
  <c r="I759" i="17"/>
  <c r="N759" i="17" s="1"/>
  <c r="L758" i="17"/>
  <c r="K758" i="17"/>
  <c r="J758" i="17"/>
  <c r="O758" i="17" s="1"/>
  <c r="I758" i="17"/>
  <c r="N758" i="17" s="1"/>
  <c r="L757" i="17"/>
  <c r="K757" i="17"/>
  <c r="J757" i="17"/>
  <c r="O757" i="17" s="1"/>
  <c r="I757" i="17"/>
  <c r="N757" i="17" s="1"/>
  <c r="L756" i="17"/>
  <c r="K756" i="17"/>
  <c r="J756" i="17"/>
  <c r="O756" i="17" s="1"/>
  <c r="I756" i="17"/>
  <c r="N756" i="17" s="1"/>
  <c r="L755" i="17"/>
  <c r="K755" i="17"/>
  <c r="J755" i="17"/>
  <c r="O755" i="17" s="1"/>
  <c r="I755" i="17"/>
  <c r="N755" i="17" s="1"/>
  <c r="L754" i="17"/>
  <c r="K754" i="17"/>
  <c r="J754" i="17"/>
  <c r="O754" i="17" s="1"/>
  <c r="I754" i="17"/>
  <c r="N754" i="17" s="1"/>
  <c r="L753" i="17"/>
  <c r="K753" i="17"/>
  <c r="J753" i="17"/>
  <c r="O753" i="17" s="1"/>
  <c r="I753" i="17"/>
  <c r="N753" i="17" s="1"/>
  <c r="L752" i="17"/>
  <c r="K752" i="17"/>
  <c r="J752" i="17"/>
  <c r="O752" i="17" s="1"/>
  <c r="I752" i="17"/>
  <c r="N752" i="17" s="1"/>
  <c r="L751" i="17"/>
  <c r="K751" i="17"/>
  <c r="J751" i="17"/>
  <c r="O751" i="17" s="1"/>
  <c r="I751" i="17"/>
  <c r="N751" i="17" s="1"/>
  <c r="L750" i="17"/>
  <c r="K750" i="17"/>
  <c r="J750" i="17"/>
  <c r="O750" i="17" s="1"/>
  <c r="I750" i="17"/>
  <c r="N750" i="17" s="1"/>
  <c r="L749" i="17"/>
  <c r="K749" i="17"/>
  <c r="J749" i="17"/>
  <c r="O749" i="17" s="1"/>
  <c r="I749" i="17"/>
  <c r="N749" i="17" s="1"/>
  <c r="L748" i="17"/>
  <c r="K748" i="17"/>
  <c r="J748" i="17"/>
  <c r="O748" i="17" s="1"/>
  <c r="I748" i="17"/>
  <c r="N748" i="17" s="1"/>
  <c r="L747" i="17"/>
  <c r="K747" i="17"/>
  <c r="J747" i="17"/>
  <c r="O747" i="17" s="1"/>
  <c r="I747" i="17"/>
  <c r="N747" i="17" s="1"/>
  <c r="L746" i="17"/>
  <c r="K746" i="17"/>
  <c r="J746" i="17"/>
  <c r="O746" i="17" s="1"/>
  <c r="I746" i="17"/>
  <c r="N746" i="17" s="1"/>
  <c r="L745" i="17"/>
  <c r="K745" i="17"/>
  <c r="J745" i="17"/>
  <c r="O745" i="17" s="1"/>
  <c r="I745" i="17"/>
  <c r="N745" i="17" s="1"/>
  <c r="L744" i="17"/>
  <c r="K744" i="17"/>
  <c r="J744" i="17"/>
  <c r="O744" i="17" s="1"/>
  <c r="I744" i="17"/>
  <c r="N744" i="17" s="1"/>
  <c r="L743" i="17"/>
  <c r="K743" i="17"/>
  <c r="J743" i="17"/>
  <c r="O743" i="17" s="1"/>
  <c r="I743" i="17"/>
  <c r="N743" i="17" s="1"/>
  <c r="L742" i="17"/>
  <c r="K742" i="17"/>
  <c r="J742" i="17"/>
  <c r="O742" i="17" s="1"/>
  <c r="I742" i="17"/>
  <c r="N742" i="17" s="1"/>
  <c r="L741" i="17"/>
  <c r="K741" i="17"/>
  <c r="J741" i="17"/>
  <c r="O741" i="17" s="1"/>
  <c r="I741" i="17"/>
  <c r="N741" i="17" s="1"/>
  <c r="L740" i="17"/>
  <c r="K740" i="17"/>
  <c r="J740" i="17"/>
  <c r="O740" i="17" s="1"/>
  <c r="I740" i="17"/>
  <c r="N740" i="17" s="1"/>
  <c r="L739" i="17"/>
  <c r="K739" i="17"/>
  <c r="J739" i="17"/>
  <c r="O739" i="17" s="1"/>
  <c r="I739" i="17"/>
  <c r="N739" i="17" s="1"/>
  <c r="L738" i="17"/>
  <c r="K738" i="17"/>
  <c r="J738" i="17"/>
  <c r="O738" i="17" s="1"/>
  <c r="I738" i="17"/>
  <c r="N738" i="17" s="1"/>
  <c r="L737" i="17"/>
  <c r="K737" i="17"/>
  <c r="J737" i="17"/>
  <c r="O737" i="17" s="1"/>
  <c r="I737" i="17"/>
  <c r="N737" i="17" s="1"/>
  <c r="L736" i="17"/>
  <c r="K736" i="17"/>
  <c r="J736" i="17"/>
  <c r="O736" i="17" s="1"/>
  <c r="I736" i="17"/>
  <c r="N736" i="17" s="1"/>
  <c r="L735" i="17"/>
  <c r="K735" i="17"/>
  <c r="J735" i="17"/>
  <c r="O735" i="17" s="1"/>
  <c r="I735" i="17"/>
  <c r="N735" i="17" s="1"/>
  <c r="L734" i="17"/>
  <c r="K734" i="17"/>
  <c r="J734" i="17"/>
  <c r="O734" i="17" s="1"/>
  <c r="I734" i="17"/>
  <c r="N734" i="17" s="1"/>
  <c r="L733" i="17"/>
  <c r="K733" i="17"/>
  <c r="J733" i="17"/>
  <c r="O733" i="17" s="1"/>
  <c r="I733" i="17"/>
  <c r="N733" i="17" s="1"/>
  <c r="L732" i="17"/>
  <c r="K732" i="17"/>
  <c r="J732" i="17"/>
  <c r="O732" i="17" s="1"/>
  <c r="I732" i="17"/>
  <c r="N732" i="17" s="1"/>
  <c r="L731" i="17"/>
  <c r="K731" i="17"/>
  <c r="J731" i="17"/>
  <c r="O731" i="17" s="1"/>
  <c r="I731" i="17"/>
  <c r="N731" i="17" s="1"/>
  <c r="L730" i="17"/>
  <c r="K730" i="17"/>
  <c r="J730" i="17"/>
  <c r="O730" i="17" s="1"/>
  <c r="I730" i="17"/>
  <c r="N730" i="17" s="1"/>
  <c r="L729" i="17"/>
  <c r="K729" i="17"/>
  <c r="J729" i="17"/>
  <c r="O729" i="17" s="1"/>
  <c r="I729" i="17"/>
  <c r="N729" i="17" s="1"/>
  <c r="L728" i="17"/>
  <c r="K728" i="17"/>
  <c r="J728" i="17"/>
  <c r="O728" i="17" s="1"/>
  <c r="I728" i="17"/>
  <c r="N728" i="17" s="1"/>
  <c r="L727" i="17"/>
  <c r="K727" i="17"/>
  <c r="J727" i="17"/>
  <c r="O727" i="17" s="1"/>
  <c r="I727" i="17"/>
  <c r="N727" i="17" s="1"/>
  <c r="L726" i="17"/>
  <c r="K726" i="17"/>
  <c r="J726" i="17"/>
  <c r="O726" i="17" s="1"/>
  <c r="I726" i="17"/>
  <c r="N726" i="17" s="1"/>
  <c r="L725" i="17"/>
  <c r="K725" i="17"/>
  <c r="J725" i="17"/>
  <c r="O725" i="17" s="1"/>
  <c r="I725" i="17"/>
  <c r="N725" i="17" s="1"/>
  <c r="L724" i="17"/>
  <c r="K724" i="17"/>
  <c r="J724" i="17"/>
  <c r="O724" i="17" s="1"/>
  <c r="I724" i="17"/>
  <c r="N724" i="17" s="1"/>
  <c r="L723" i="17"/>
  <c r="K723" i="17"/>
  <c r="J723" i="17"/>
  <c r="O723" i="17" s="1"/>
  <c r="I723" i="17"/>
  <c r="N723" i="17" s="1"/>
  <c r="L722" i="17"/>
  <c r="K722" i="17"/>
  <c r="J722" i="17"/>
  <c r="O722" i="17" s="1"/>
  <c r="I722" i="17"/>
  <c r="N722" i="17" s="1"/>
  <c r="L721" i="17"/>
  <c r="K721" i="17"/>
  <c r="J721" i="17"/>
  <c r="O721" i="17" s="1"/>
  <c r="I721" i="17"/>
  <c r="N721" i="17" s="1"/>
  <c r="L720" i="17"/>
  <c r="K720" i="17"/>
  <c r="J720" i="17"/>
  <c r="O720" i="17" s="1"/>
  <c r="I720" i="17"/>
  <c r="N720" i="17" s="1"/>
  <c r="L719" i="17"/>
  <c r="K719" i="17"/>
  <c r="J719" i="17"/>
  <c r="O719" i="17" s="1"/>
  <c r="I719" i="17"/>
  <c r="N719" i="17" s="1"/>
  <c r="L718" i="17"/>
  <c r="K718" i="17"/>
  <c r="J718" i="17"/>
  <c r="O718" i="17" s="1"/>
  <c r="I718" i="17"/>
  <c r="N718" i="17" s="1"/>
  <c r="L717" i="17"/>
  <c r="K717" i="17"/>
  <c r="J717" i="17"/>
  <c r="O717" i="17" s="1"/>
  <c r="I717" i="17"/>
  <c r="N717" i="17" s="1"/>
  <c r="L716" i="17"/>
  <c r="K716" i="17"/>
  <c r="J716" i="17"/>
  <c r="O716" i="17" s="1"/>
  <c r="I716" i="17"/>
  <c r="N716" i="17" s="1"/>
  <c r="L715" i="17"/>
  <c r="K715" i="17"/>
  <c r="J715" i="17"/>
  <c r="O715" i="17" s="1"/>
  <c r="I715" i="17"/>
  <c r="N715" i="17" s="1"/>
  <c r="L714" i="17"/>
  <c r="K714" i="17"/>
  <c r="J714" i="17"/>
  <c r="O714" i="17" s="1"/>
  <c r="I714" i="17"/>
  <c r="N714" i="17" s="1"/>
  <c r="L713" i="17"/>
  <c r="K713" i="17"/>
  <c r="J713" i="17"/>
  <c r="O713" i="17" s="1"/>
  <c r="I713" i="17"/>
  <c r="N713" i="17" s="1"/>
  <c r="L712" i="17"/>
  <c r="K712" i="17"/>
  <c r="J712" i="17"/>
  <c r="O712" i="17" s="1"/>
  <c r="I712" i="17"/>
  <c r="N712" i="17" s="1"/>
  <c r="L711" i="17"/>
  <c r="K711" i="17"/>
  <c r="J711" i="17"/>
  <c r="O711" i="17" s="1"/>
  <c r="I711" i="17"/>
  <c r="N711" i="17" s="1"/>
  <c r="L710" i="17"/>
  <c r="K710" i="17"/>
  <c r="J710" i="17"/>
  <c r="O710" i="17" s="1"/>
  <c r="I710" i="17"/>
  <c r="N710" i="17" s="1"/>
  <c r="L709" i="17"/>
  <c r="K709" i="17"/>
  <c r="J709" i="17"/>
  <c r="O709" i="17" s="1"/>
  <c r="I709" i="17"/>
  <c r="N709" i="17" s="1"/>
  <c r="L708" i="17"/>
  <c r="K708" i="17"/>
  <c r="J708" i="17"/>
  <c r="O708" i="17" s="1"/>
  <c r="I708" i="17"/>
  <c r="N708" i="17" s="1"/>
  <c r="L707" i="17"/>
  <c r="K707" i="17"/>
  <c r="J707" i="17"/>
  <c r="O707" i="17" s="1"/>
  <c r="I707" i="17"/>
  <c r="N707" i="17" s="1"/>
  <c r="L706" i="17"/>
  <c r="K706" i="17"/>
  <c r="J706" i="17"/>
  <c r="O706" i="17" s="1"/>
  <c r="I706" i="17"/>
  <c r="N706" i="17" s="1"/>
  <c r="L705" i="17"/>
  <c r="K705" i="17"/>
  <c r="J705" i="17"/>
  <c r="O705" i="17" s="1"/>
  <c r="I705" i="17"/>
  <c r="N705" i="17" s="1"/>
  <c r="L704" i="17"/>
  <c r="K704" i="17"/>
  <c r="J704" i="17"/>
  <c r="O704" i="17" s="1"/>
  <c r="I704" i="17"/>
  <c r="N704" i="17" s="1"/>
  <c r="L703" i="17"/>
  <c r="K703" i="17"/>
  <c r="J703" i="17"/>
  <c r="O703" i="17" s="1"/>
  <c r="I703" i="17"/>
  <c r="N703" i="17" s="1"/>
  <c r="L702" i="17"/>
  <c r="K702" i="17"/>
  <c r="J702" i="17"/>
  <c r="O702" i="17" s="1"/>
  <c r="I702" i="17"/>
  <c r="N702" i="17" s="1"/>
  <c r="L701" i="17"/>
  <c r="K701" i="17"/>
  <c r="J701" i="17"/>
  <c r="O701" i="17" s="1"/>
  <c r="I701" i="17"/>
  <c r="N701" i="17" s="1"/>
  <c r="L700" i="17"/>
  <c r="K700" i="17"/>
  <c r="J700" i="17"/>
  <c r="O700" i="17" s="1"/>
  <c r="I700" i="17"/>
  <c r="N700" i="17" s="1"/>
  <c r="L699" i="17"/>
  <c r="K699" i="17"/>
  <c r="J699" i="17"/>
  <c r="O699" i="17" s="1"/>
  <c r="I699" i="17"/>
  <c r="N699" i="17" s="1"/>
  <c r="L698" i="17"/>
  <c r="K698" i="17"/>
  <c r="J698" i="17"/>
  <c r="O698" i="17" s="1"/>
  <c r="I698" i="17"/>
  <c r="N698" i="17" s="1"/>
  <c r="L697" i="17"/>
  <c r="K697" i="17"/>
  <c r="J697" i="17"/>
  <c r="O697" i="17" s="1"/>
  <c r="I697" i="17"/>
  <c r="N697" i="17" s="1"/>
  <c r="L696" i="17"/>
  <c r="K696" i="17"/>
  <c r="J696" i="17"/>
  <c r="O696" i="17" s="1"/>
  <c r="I696" i="17"/>
  <c r="N696" i="17" s="1"/>
  <c r="L695" i="17"/>
  <c r="K695" i="17"/>
  <c r="J695" i="17"/>
  <c r="O695" i="17" s="1"/>
  <c r="I695" i="17"/>
  <c r="N695" i="17" s="1"/>
  <c r="L694" i="17"/>
  <c r="K694" i="17"/>
  <c r="J694" i="17"/>
  <c r="O694" i="17" s="1"/>
  <c r="I694" i="17"/>
  <c r="N694" i="17" s="1"/>
  <c r="L693" i="17"/>
  <c r="K693" i="17"/>
  <c r="J693" i="17"/>
  <c r="O693" i="17" s="1"/>
  <c r="I693" i="17"/>
  <c r="N693" i="17" s="1"/>
  <c r="L692" i="17"/>
  <c r="K692" i="17"/>
  <c r="J692" i="17"/>
  <c r="O692" i="17" s="1"/>
  <c r="I692" i="17"/>
  <c r="N692" i="17" s="1"/>
  <c r="L691" i="17"/>
  <c r="K691" i="17"/>
  <c r="J691" i="17"/>
  <c r="O691" i="17" s="1"/>
  <c r="I691" i="17"/>
  <c r="N691" i="17" s="1"/>
  <c r="L690" i="17"/>
  <c r="K690" i="17"/>
  <c r="J690" i="17"/>
  <c r="O690" i="17" s="1"/>
  <c r="I690" i="17"/>
  <c r="N690" i="17" s="1"/>
  <c r="L689" i="17"/>
  <c r="K689" i="17"/>
  <c r="J689" i="17"/>
  <c r="O689" i="17" s="1"/>
  <c r="I689" i="17"/>
  <c r="N689" i="17" s="1"/>
  <c r="L688" i="17"/>
  <c r="K688" i="17"/>
  <c r="J688" i="17"/>
  <c r="O688" i="17" s="1"/>
  <c r="I688" i="17"/>
  <c r="N688" i="17" s="1"/>
  <c r="L687" i="17"/>
  <c r="K687" i="17"/>
  <c r="J687" i="17"/>
  <c r="O687" i="17" s="1"/>
  <c r="I687" i="17"/>
  <c r="N687" i="17" s="1"/>
  <c r="L686" i="17"/>
  <c r="K686" i="17"/>
  <c r="J686" i="17"/>
  <c r="O686" i="17" s="1"/>
  <c r="I686" i="17"/>
  <c r="N686" i="17" s="1"/>
  <c r="L685" i="17"/>
  <c r="K685" i="17"/>
  <c r="J685" i="17"/>
  <c r="O685" i="17" s="1"/>
  <c r="I685" i="17"/>
  <c r="N685" i="17" s="1"/>
  <c r="L684" i="17"/>
  <c r="K684" i="17"/>
  <c r="J684" i="17"/>
  <c r="O684" i="17" s="1"/>
  <c r="I684" i="17"/>
  <c r="N684" i="17" s="1"/>
  <c r="L683" i="17"/>
  <c r="K683" i="17"/>
  <c r="J683" i="17"/>
  <c r="O683" i="17" s="1"/>
  <c r="I683" i="17"/>
  <c r="N683" i="17" s="1"/>
  <c r="L682" i="17"/>
  <c r="K682" i="17"/>
  <c r="J682" i="17"/>
  <c r="O682" i="17" s="1"/>
  <c r="I682" i="17"/>
  <c r="N682" i="17" s="1"/>
  <c r="L681" i="17"/>
  <c r="K681" i="17"/>
  <c r="J681" i="17"/>
  <c r="O681" i="17" s="1"/>
  <c r="I681" i="17"/>
  <c r="N681" i="17" s="1"/>
  <c r="L680" i="17"/>
  <c r="K680" i="17"/>
  <c r="J680" i="17"/>
  <c r="O680" i="17" s="1"/>
  <c r="I680" i="17"/>
  <c r="N680" i="17" s="1"/>
  <c r="L679" i="17"/>
  <c r="K679" i="17"/>
  <c r="J679" i="17"/>
  <c r="O679" i="17" s="1"/>
  <c r="I679" i="17"/>
  <c r="N679" i="17" s="1"/>
  <c r="L678" i="17"/>
  <c r="K678" i="17"/>
  <c r="J678" i="17"/>
  <c r="O678" i="17" s="1"/>
  <c r="I678" i="17"/>
  <c r="N678" i="17" s="1"/>
  <c r="L677" i="17"/>
  <c r="K677" i="17"/>
  <c r="J677" i="17"/>
  <c r="O677" i="17" s="1"/>
  <c r="I677" i="17"/>
  <c r="N677" i="17" s="1"/>
  <c r="L676" i="17"/>
  <c r="K676" i="17"/>
  <c r="J676" i="17"/>
  <c r="O676" i="17" s="1"/>
  <c r="I676" i="17"/>
  <c r="N676" i="17" s="1"/>
  <c r="L675" i="17"/>
  <c r="K675" i="17"/>
  <c r="J675" i="17"/>
  <c r="O675" i="17" s="1"/>
  <c r="I675" i="17"/>
  <c r="N675" i="17" s="1"/>
  <c r="L674" i="17"/>
  <c r="K674" i="17"/>
  <c r="J674" i="17"/>
  <c r="O674" i="17" s="1"/>
  <c r="I674" i="17"/>
  <c r="N674" i="17" s="1"/>
  <c r="L673" i="17"/>
  <c r="K673" i="17"/>
  <c r="J673" i="17"/>
  <c r="O673" i="17" s="1"/>
  <c r="I673" i="17"/>
  <c r="N673" i="17" s="1"/>
  <c r="L672" i="17"/>
  <c r="K672" i="17"/>
  <c r="J672" i="17"/>
  <c r="O672" i="17" s="1"/>
  <c r="I672" i="17"/>
  <c r="N672" i="17" s="1"/>
  <c r="L671" i="17"/>
  <c r="K671" i="17"/>
  <c r="J671" i="17"/>
  <c r="O671" i="17" s="1"/>
  <c r="I671" i="17"/>
  <c r="N671" i="17" s="1"/>
  <c r="L670" i="17"/>
  <c r="K670" i="17"/>
  <c r="J670" i="17"/>
  <c r="O670" i="17" s="1"/>
  <c r="I670" i="17"/>
  <c r="N670" i="17" s="1"/>
  <c r="L669" i="17"/>
  <c r="K669" i="17"/>
  <c r="J669" i="17"/>
  <c r="O669" i="17" s="1"/>
  <c r="I669" i="17"/>
  <c r="N669" i="17" s="1"/>
  <c r="L668" i="17"/>
  <c r="K668" i="17"/>
  <c r="J668" i="17"/>
  <c r="O668" i="17" s="1"/>
  <c r="I668" i="17"/>
  <c r="N668" i="17" s="1"/>
  <c r="L667" i="17"/>
  <c r="K667" i="17"/>
  <c r="J667" i="17"/>
  <c r="O667" i="17" s="1"/>
  <c r="I667" i="17"/>
  <c r="N667" i="17" s="1"/>
  <c r="L666" i="17"/>
  <c r="K666" i="17"/>
  <c r="J666" i="17"/>
  <c r="O666" i="17" s="1"/>
  <c r="I666" i="17"/>
  <c r="N666" i="17" s="1"/>
  <c r="L665" i="17"/>
  <c r="K665" i="17"/>
  <c r="J665" i="17"/>
  <c r="O665" i="17" s="1"/>
  <c r="I665" i="17"/>
  <c r="N665" i="17" s="1"/>
  <c r="L664" i="17"/>
  <c r="K664" i="17"/>
  <c r="J664" i="17"/>
  <c r="O664" i="17" s="1"/>
  <c r="I664" i="17"/>
  <c r="N664" i="17" s="1"/>
  <c r="L663" i="17"/>
  <c r="K663" i="17"/>
  <c r="J663" i="17"/>
  <c r="O663" i="17" s="1"/>
  <c r="I663" i="17"/>
  <c r="N663" i="17" s="1"/>
  <c r="L662" i="17"/>
  <c r="K662" i="17"/>
  <c r="J662" i="17"/>
  <c r="O662" i="17" s="1"/>
  <c r="I662" i="17"/>
  <c r="N662" i="17" s="1"/>
  <c r="L661" i="17"/>
  <c r="K661" i="17"/>
  <c r="J661" i="17"/>
  <c r="O661" i="17" s="1"/>
  <c r="I661" i="17"/>
  <c r="N661" i="17" s="1"/>
  <c r="L660" i="17"/>
  <c r="K660" i="17"/>
  <c r="J660" i="17"/>
  <c r="O660" i="17" s="1"/>
  <c r="I660" i="17"/>
  <c r="N660" i="17" s="1"/>
  <c r="L659" i="17"/>
  <c r="K659" i="17"/>
  <c r="J659" i="17"/>
  <c r="O659" i="17" s="1"/>
  <c r="I659" i="17"/>
  <c r="N659" i="17" s="1"/>
  <c r="L658" i="17"/>
  <c r="K658" i="17"/>
  <c r="J658" i="17"/>
  <c r="O658" i="17" s="1"/>
  <c r="I658" i="17"/>
  <c r="N658" i="17" s="1"/>
  <c r="L657" i="17"/>
  <c r="K657" i="17"/>
  <c r="J657" i="17"/>
  <c r="O657" i="17" s="1"/>
  <c r="I657" i="17"/>
  <c r="N657" i="17" s="1"/>
  <c r="L656" i="17"/>
  <c r="K656" i="17"/>
  <c r="J656" i="17"/>
  <c r="O656" i="17" s="1"/>
  <c r="I656" i="17"/>
  <c r="N656" i="17" s="1"/>
  <c r="L655" i="17"/>
  <c r="K655" i="17"/>
  <c r="J655" i="17"/>
  <c r="O655" i="17" s="1"/>
  <c r="I655" i="17"/>
  <c r="N655" i="17" s="1"/>
  <c r="L654" i="17"/>
  <c r="K654" i="17"/>
  <c r="J654" i="17"/>
  <c r="O654" i="17" s="1"/>
  <c r="I654" i="17"/>
  <c r="N654" i="17" s="1"/>
  <c r="L653" i="17"/>
  <c r="K653" i="17"/>
  <c r="J653" i="17"/>
  <c r="O653" i="17" s="1"/>
  <c r="I653" i="17"/>
  <c r="N653" i="17" s="1"/>
  <c r="L652" i="17"/>
  <c r="K652" i="17"/>
  <c r="J652" i="17"/>
  <c r="O652" i="17" s="1"/>
  <c r="I652" i="17"/>
  <c r="N652" i="17" s="1"/>
  <c r="L651" i="17"/>
  <c r="K651" i="17"/>
  <c r="J651" i="17"/>
  <c r="O651" i="17" s="1"/>
  <c r="I651" i="17"/>
  <c r="N651" i="17" s="1"/>
  <c r="L650" i="17"/>
  <c r="K650" i="17"/>
  <c r="J650" i="17"/>
  <c r="O650" i="17" s="1"/>
  <c r="I650" i="17"/>
  <c r="N650" i="17" s="1"/>
  <c r="L649" i="17"/>
  <c r="K649" i="17"/>
  <c r="J649" i="17"/>
  <c r="O649" i="17" s="1"/>
  <c r="I649" i="17"/>
  <c r="N649" i="17" s="1"/>
  <c r="L648" i="17"/>
  <c r="K648" i="17"/>
  <c r="J648" i="17"/>
  <c r="O648" i="17" s="1"/>
  <c r="I648" i="17"/>
  <c r="N648" i="17" s="1"/>
  <c r="L647" i="17"/>
  <c r="K647" i="17"/>
  <c r="J647" i="17"/>
  <c r="O647" i="17" s="1"/>
  <c r="I647" i="17"/>
  <c r="N647" i="17" s="1"/>
  <c r="L646" i="17"/>
  <c r="K646" i="17"/>
  <c r="J646" i="17"/>
  <c r="O646" i="17" s="1"/>
  <c r="I646" i="17"/>
  <c r="N646" i="17" s="1"/>
  <c r="L645" i="17"/>
  <c r="K645" i="17"/>
  <c r="J645" i="17"/>
  <c r="O645" i="17" s="1"/>
  <c r="I645" i="17"/>
  <c r="N645" i="17" s="1"/>
  <c r="L644" i="17"/>
  <c r="K644" i="17"/>
  <c r="J644" i="17"/>
  <c r="O644" i="17" s="1"/>
  <c r="I644" i="17"/>
  <c r="N644" i="17" s="1"/>
  <c r="L643" i="17"/>
  <c r="K643" i="17"/>
  <c r="J643" i="17"/>
  <c r="O643" i="17" s="1"/>
  <c r="I643" i="17"/>
  <c r="N643" i="17" s="1"/>
  <c r="L642" i="17"/>
  <c r="K642" i="17"/>
  <c r="J642" i="17"/>
  <c r="O642" i="17" s="1"/>
  <c r="I642" i="17"/>
  <c r="N642" i="17" s="1"/>
  <c r="L641" i="17"/>
  <c r="K641" i="17"/>
  <c r="J641" i="17"/>
  <c r="O641" i="17" s="1"/>
  <c r="I641" i="17"/>
  <c r="N641" i="17" s="1"/>
  <c r="L640" i="17"/>
  <c r="K640" i="17"/>
  <c r="J640" i="17"/>
  <c r="O640" i="17" s="1"/>
  <c r="I640" i="17"/>
  <c r="N640" i="17" s="1"/>
  <c r="L639" i="17"/>
  <c r="K639" i="17"/>
  <c r="J639" i="17"/>
  <c r="O639" i="17" s="1"/>
  <c r="I639" i="17"/>
  <c r="N639" i="17" s="1"/>
  <c r="L638" i="17"/>
  <c r="K638" i="17"/>
  <c r="J638" i="17"/>
  <c r="O638" i="17" s="1"/>
  <c r="I638" i="17"/>
  <c r="N638" i="17" s="1"/>
  <c r="L637" i="17"/>
  <c r="K637" i="17"/>
  <c r="J637" i="17"/>
  <c r="O637" i="17" s="1"/>
  <c r="I637" i="17"/>
  <c r="N637" i="17" s="1"/>
  <c r="L636" i="17"/>
  <c r="K636" i="17"/>
  <c r="J636" i="17"/>
  <c r="O636" i="17" s="1"/>
  <c r="I636" i="17"/>
  <c r="N636" i="17" s="1"/>
  <c r="L635" i="17"/>
  <c r="K635" i="17"/>
  <c r="J635" i="17"/>
  <c r="O635" i="17" s="1"/>
  <c r="I635" i="17"/>
  <c r="N635" i="17" s="1"/>
  <c r="L634" i="17"/>
  <c r="K634" i="17"/>
  <c r="J634" i="17"/>
  <c r="O634" i="17" s="1"/>
  <c r="I634" i="17"/>
  <c r="N634" i="17" s="1"/>
  <c r="L633" i="17"/>
  <c r="K633" i="17"/>
  <c r="J633" i="17"/>
  <c r="O633" i="17" s="1"/>
  <c r="I633" i="17"/>
  <c r="N633" i="17" s="1"/>
  <c r="L632" i="17"/>
  <c r="K632" i="17"/>
  <c r="J632" i="17"/>
  <c r="O632" i="17" s="1"/>
  <c r="I632" i="17"/>
  <c r="N632" i="17" s="1"/>
  <c r="L631" i="17"/>
  <c r="K631" i="17"/>
  <c r="J631" i="17"/>
  <c r="O631" i="17" s="1"/>
  <c r="I631" i="17"/>
  <c r="N631" i="17" s="1"/>
  <c r="L630" i="17"/>
  <c r="K630" i="17"/>
  <c r="J630" i="17"/>
  <c r="O630" i="17" s="1"/>
  <c r="I630" i="17"/>
  <c r="N630" i="17" s="1"/>
  <c r="L629" i="17"/>
  <c r="K629" i="17"/>
  <c r="J629" i="17"/>
  <c r="O629" i="17" s="1"/>
  <c r="I629" i="17"/>
  <c r="N629" i="17" s="1"/>
  <c r="L628" i="17"/>
  <c r="K628" i="17"/>
  <c r="J628" i="17"/>
  <c r="O628" i="17" s="1"/>
  <c r="I628" i="17"/>
  <c r="N628" i="17" s="1"/>
  <c r="L627" i="17"/>
  <c r="K627" i="17"/>
  <c r="J627" i="17"/>
  <c r="O627" i="17" s="1"/>
  <c r="I627" i="17"/>
  <c r="N627" i="17" s="1"/>
  <c r="L626" i="17"/>
  <c r="K626" i="17"/>
  <c r="J626" i="17"/>
  <c r="O626" i="17" s="1"/>
  <c r="I626" i="17"/>
  <c r="N626" i="17" s="1"/>
  <c r="L625" i="17"/>
  <c r="K625" i="17"/>
  <c r="J625" i="17"/>
  <c r="O625" i="17" s="1"/>
  <c r="I625" i="17"/>
  <c r="N625" i="17" s="1"/>
  <c r="L624" i="17"/>
  <c r="K624" i="17"/>
  <c r="J624" i="17"/>
  <c r="O624" i="17" s="1"/>
  <c r="I624" i="17"/>
  <c r="N624" i="17" s="1"/>
  <c r="L623" i="17"/>
  <c r="K623" i="17"/>
  <c r="J623" i="17"/>
  <c r="O623" i="17" s="1"/>
  <c r="I623" i="17"/>
  <c r="N623" i="17" s="1"/>
  <c r="L622" i="17"/>
  <c r="K622" i="17"/>
  <c r="J622" i="17"/>
  <c r="O622" i="17" s="1"/>
  <c r="I622" i="17"/>
  <c r="N622" i="17" s="1"/>
  <c r="L621" i="17"/>
  <c r="K621" i="17"/>
  <c r="J621" i="17"/>
  <c r="O621" i="17" s="1"/>
  <c r="I621" i="17"/>
  <c r="N621" i="17" s="1"/>
  <c r="L620" i="17"/>
  <c r="K620" i="17"/>
  <c r="J620" i="17"/>
  <c r="O620" i="17" s="1"/>
  <c r="I620" i="17"/>
  <c r="N620" i="17" s="1"/>
  <c r="L619" i="17"/>
  <c r="K619" i="17"/>
  <c r="J619" i="17"/>
  <c r="O619" i="17" s="1"/>
  <c r="I619" i="17"/>
  <c r="N619" i="17" s="1"/>
  <c r="L618" i="17"/>
  <c r="K618" i="17"/>
  <c r="J618" i="17"/>
  <c r="O618" i="17" s="1"/>
  <c r="I618" i="17"/>
  <c r="N618" i="17" s="1"/>
  <c r="L617" i="17"/>
  <c r="K617" i="17"/>
  <c r="J617" i="17"/>
  <c r="O617" i="17" s="1"/>
  <c r="I617" i="17"/>
  <c r="N617" i="17" s="1"/>
  <c r="L616" i="17"/>
  <c r="K616" i="17"/>
  <c r="J616" i="17"/>
  <c r="O616" i="17" s="1"/>
  <c r="I616" i="17"/>
  <c r="N616" i="17" s="1"/>
  <c r="L615" i="17"/>
  <c r="K615" i="17"/>
  <c r="J615" i="17"/>
  <c r="O615" i="17" s="1"/>
  <c r="I615" i="17"/>
  <c r="N615" i="17" s="1"/>
  <c r="L614" i="17"/>
  <c r="K614" i="17"/>
  <c r="J614" i="17"/>
  <c r="O614" i="17" s="1"/>
  <c r="I614" i="17"/>
  <c r="N614" i="17" s="1"/>
  <c r="L613" i="17"/>
  <c r="K613" i="17"/>
  <c r="J613" i="17"/>
  <c r="O613" i="17" s="1"/>
  <c r="I613" i="17"/>
  <c r="N613" i="17" s="1"/>
  <c r="L612" i="17"/>
  <c r="K612" i="17"/>
  <c r="J612" i="17"/>
  <c r="O612" i="17" s="1"/>
  <c r="I612" i="17"/>
  <c r="N612" i="17" s="1"/>
  <c r="L611" i="17"/>
  <c r="K611" i="17"/>
  <c r="J611" i="17"/>
  <c r="O611" i="17" s="1"/>
  <c r="I611" i="17"/>
  <c r="N611" i="17" s="1"/>
  <c r="L610" i="17"/>
  <c r="K610" i="17"/>
  <c r="J610" i="17"/>
  <c r="O610" i="17" s="1"/>
  <c r="I610" i="17"/>
  <c r="N610" i="17" s="1"/>
  <c r="L609" i="17"/>
  <c r="K609" i="17"/>
  <c r="J609" i="17"/>
  <c r="O609" i="17" s="1"/>
  <c r="I609" i="17"/>
  <c r="N609" i="17" s="1"/>
  <c r="L608" i="17"/>
  <c r="K608" i="17"/>
  <c r="J608" i="17"/>
  <c r="O608" i="17" s="1"/>
  <c r="I608" i="17"/>
  <c r="N608" i="17" s="1"/>
  <c r="L607" i="17"/>
  <c r="K607" i="17"/>
  <c r="J607" i="17"/>
  <c r="O607" i="17" s="1"/>
  <c r="I607" i="17"/>
  <c r="N607" i="17" s="1"/>
  <c r="L606" i="17"/>
  <c r="K606" i="17"/>
  <c r="J606" i="17"/>
  <c r="O606" i="17" s="1"/>
  <c r="I606" i="17"/>
  <c r="N606" i="17" s="1"/>
  <c r="L605" i="17"/>
  <c r="K605" i="17"/>
  <c r="J605" i="17"/>
  <c r="O605" i="17" s="1"/>
  <c r="I605" i="17"/>
  <c r="N605" i="17" s="1"/>
  <c r="L604" i="17"/>
  <c r="K604" i="17"/>
  <c r="J604" i="17"/>
  <c r="O604" i="17" s="1"/>
  <c r="I604" i="17"/>
  <c r="N604" i="17" s="1"/>
  <c r="L603" i="17"/>
  <c r="K603" i="17"/>
  <c r="J603" i="17"/>
  <c r="O603" i="17" s="1"/>
  <c r="I603" i="17"/>
  <c r="N603" i="17" s="1"/>
  <c r="L602" i="17"/>
  <c r="K602" i="17"/>
  <c r="J602" i="17"/>
  <c r="O602" i="17" s="1"/>
  <c r="I602" i="17"/>
  <c r="N602" i="17" s="1"/>
  <c r="L601" i="17"/>
  <c r="K601" i="17"/>
  <c r="J601" i="17"/>
  <c r="O601" i="17" s="1"/>
  <c r="I601" i="17"/>
  <c r="N601" i="17" s="1"/>
  <c r="L600" i="17"/>
  <c r="K600" i="17"/>
  <c r="J600" i="17"/>
  <c r="O600" i="17" s="1"/>
  <c r="I600" i="17"/>
  <c r="N600" i="17" s="1"/>
  <c r="L599" i="17"/>
  <c r="K599" i="17"/>
  <c r="J599" i="17"/>
  <c r="O599" i="17" s="1"/>
  <c r="I599" i="17"/>
  <c r="N599" i="17" s="1"/>
  <c r="L598" i="17"/>
  <c r="K598" i="17"/>
  <c r="J598" i="17"/>
  <c r="O598" i="17" s="1"/>
  <c r="I598" i="17"/>
  <c r="N598" i="17" s="1"/>
  <c r="L597" i="17"/>
  <c r="K597" i="17"/>
  <c r="J597" i="17"/>
  <c r="O597" i="17" s="1"/>
  <c r="I597" i="17"/>
  <c r="N597" i="17" s="1"/>
  <c r="L596" i="17"/>
  <c r="K596" i="17"/>
  <c r="J596" i="17"/>
  <c r="O596" i="17" s="1"/>
  <c r="I596" i="17"/>
  <c r="N596" i="17" s="1"/>
  <c r="L595" i="17"/>
  <c r="K595" i="17"/>
  <c r="J595" i="17"/>
  <c r="O595" i="17" s="1"/>
  <c r="I595" i="17"/>
  <c r="N595" i="17" s="1"/>
  <c r="L594" i="17"/>
  <c r="K594" i="17"/>
  <c r="J594" i="17"/>
  <c r="O594" i="17" s="1"/>
  <c r="I594" i="17"/>
  <c r="N594" i="17" s="1"/>
  <c r="L593" i="17"/>
  <c r="K593" i="17"/>
  <c r="J593" i="17"/>
  <c r="O593" i="17" s="1"/>
  <c r="I593" i="17"/>
  <c r="N593" i="17" s="1"/>
  <c r="L592" i="17"/>
  <c r="K592" i="17"/>
  <c r="J592" i="17"/>
  <c r="O592" i="17" s="1"/>
  <c r="I592" i="17"/>
  <c r="N592" i="17" s="1"/>
  <c r="L591" i="17"/>
  <c r="K591" i="17"/>
  <c r="J591" i="17"/>
  <c r="O591" i="17" s="1"/>
  <c r="I591" i="17"/>
  <c r="N591" i="17" s="1"/>
  <c r="L590" i="17"/>
  <c r="K590" i="17"/>
  <c r="J590" i="17"/>
  <c r="O590" i="17" s="1"/>
  <c r="I590" i="17"/>
  <c r="N590" i="17" s="1"/>
  <c r="L589" i="17"/>
  <c r="K589" i="17"/>
  <c r="J589" i="17"/>
  <c r="O589" i="17" s="1"/>
  <c r="I589" i="17"/>
  <c r="N589" i="17" s="1"/>
  <c r="L588" i="17"/>
  <c r="K588" i="17"/>
  <c r="J588" i="17"/>
  <c r="O588" i="17" s="1"/>
  <c r="I588" i="17"/>
  <c r="N588" i="17" s="1"/>
  <c r="L587" i="17"/>
  <c r="K587" i="17"/>
  <c r="J587" i="17"/>
  <c r="O587" i="17" s="1"/>
  <c r="I587" i="17"/>
  <c r="N587" i="17" s="1"/>
  <c r="L586" i="17"/>
  <c r="K586" i="17"/>
  <c r="J586" i="17"/>
  <c r="O586" i="17" s="1"/>
  <c r="I586" i="17"/>
  <c r="N586" i="17" s="1"/>
  <c r="L585" i="17"/>
  <c r="K585" i="17"/>
  <c r="J585" i="17"/>
  <c r="O585" i="17" s="1"/>
  <c r="I585" i="17"/>
  <c r="N585" i="17" s="1"/>
  <c r="L584" i="17"/>
  <c r="K584" i="17"/>
  <c r="J584" i="17"/>
  <c r="O584" i="17" s="1"/>
  <c r="I584" i="17"/>
  <c r="N584" i="17" s="1"/>
  <c r="L583" i="17"/>
  <c r="K583" i="17"/>
  <c r="J583" i="17"/>
  <c r="O583" i="17" s="1"/>
  <c r="I583" i="17"/>
  <c r="N583" i="17" s="1"/>
  <c r="L582" i="17"/>
  <c r="K582" i="17"/>
  <c r="J582" i="17"/>
  <c r="O582" i="17" s="1"/>
  <c r="I582" i="17"/>
  <c r="N582" i="17" s="1"/>
  <c r="L581" i="17"/>
  <c r="K581" i="17"/>
  <c r="J581" i="17"/>
  <c r="O581" i="17" s="1"/>
  <c r="I581" i="17"/>
  <c r="N581" i="17" s="1"/>
  <c r="L580" i="17"/>
  <c r="K580" i="17"/>
  <c r="J580" i="17"/>
  <c r="O580" i="17" s="1"/>
  <c r="I580" i="17"/>
  <c r="N580" i="17" s="1"/>
  <c r="L579" i="17"/>
  <c r="K579" i="17"/>
  <c r="J579" i="17"/>
  <c r="O579" i="17" s="1"/>
  <c r="I579" i="17"/>
  <c r="N579" i="17" s="1"/>
  <c r="L578" i="17"/>
  <c r="K578" i="17"/>
  <c r="J578" i="17"/>
  <c r="O578" i="17" s="1"/>
  <c r="I578" i="17"/>
  <c r="N578" i="17" s="1"/>
  <c r="L577" i="17"/>
  <c r="K577" i="17"/>
  <c r="J577" i="17"/>
  <c r="O577" i="17" s="1"/>
  <c r="I577" i="17"/>
  <c r="N577" i="17" s="1"/>
  <c r="L576" i="17"/>
  <c r="K576" i="17"/>
  <c r="J576" i="17"/>
  <c r="O576" i="17" s="1"/>
  <c r="I576" i="17"/>
  <c r="N576" i="17" s="1"/>
  <c r="L575" i="17"/>
  <c r="K575" i="17"/>
  <c r="J575" i="17"/>
  <c r="O575" i="17" s="1"/>
  <c r="I575" i="17"/>
  <c r="N575" i="17" s="1"/>
  <c r="L574" i="17"/>
  <c r="K574" i="17"/>
  <c r="J574" i="17"/>
  <c r="O574" i="17" s="1"/>
  <c r="I574" i="17"/>
  <c r="N574" i="17" s="1"/>
  <c r="L573" i="17"/>
  <c r="K573" i="17"/>
  <c r="J573" i="17"/>
  <c r="O573" i="17" s="1"/>
  <c r="I573" i="17"/>
  <c r="N573" i="17" s="1"/>
  <c r="L572" i="17"/>
  <c r="K572" i="17"/>
  <c r="J572" i="17"/>
  <c r="O572" i="17" s="1"/>
  <c r="I572" i="17"/>
  <c r="N572" i="17" s="1"/>
  <c r="L571" i="17"/>
  <c r="K571" i="17"/>
  <c r="J571" i="17"/>
  <c r="O571" i="17" s="1"/>
  <c r="I571" i="17"/>
  <c r="N571" i="17" s="1"/>
  <c r="L570" i="17"/>
  <c r="K570" i="17"/>
  <c r="J570" i="17"/>
  <c r="O570" i="17" s="1"/>
  <c r="I570" i="17"/>
  <c r="N570" i="17" s="1"/>
  <c r="L569" i="17"/>
  <c r="K569" i="17"/>
  <c r="J569" i="17"/>
  <c r="O569" i="17" s="1"/>
  <c r="I569" i="17"/>
  <c r="N569" i="17" s="1"/>
  <c r="L568" i="17"/>
  <c r="K568" i="17"/>
  <c r="J568" i="17"/>
  <c r="O568" i="17" s="1"/>
  <c r="I568" i="17"/>
  <c r="N568" i="17" s="1"/>
  <c r="L567" i="17"/>
  <c r="K567" i="17"/>
  <c r="J567" i="17"/>
  <c r="O567" i="17" s="1"/>
  <c r="I567" i="17"/>
  <c r="N567" i="17" s="1"/>
  <c r="L566" i="17"/>
  <c r="K566" i="17"/>
  <c r="J566" i="17"/>
  <c r="O566" i="17" s="1"/>
  <c r="I566" i="17"/>
  <c r="N566" i="17" s="1"/>
  <c r="L565" i="17"/>
  <c r="K565" i="17"/>
  <c r="J565" i="17"/>
  <c r="O565" i="17" s="1"/>
  <c r="I565" i="17"/>
  <c r="N565" i="17" s="1"/>
  <c r="L564" i="17"/>
  <c r="K564" i="17"/>
  <c r="J564" i="17"/>
  <c r="O564" i="17" s="1"/>
  <c r="I564" i="17"/>
  <c r="N564" i="17" s="1"/>
  <c r="L563" i="17"/>
  <c r="K563" i="17"/>
  <c r="J563" i="17"/>
  <c r="O563" i="17" s="1"/>
  <c r="I563" i="17"/>
  <c r="N563" i="17" s="1"/>
  <c r="L562" i="17"/>
  <c r="K562" i="17"/>
  <c r="J562" i="17"/>
  <c r="O562" i="17" s="1"/>
  <c r="I562" i="17"/>
  <c r="N562" i="17" s="1"/>
  <c r="L561" i="17"/>
  <c r="K561" i="17"/>
  <c r="J561" i="17"/>
  <c r="O561" i="17" s="1"/>
  <c r="I561" i="17"/>
  <c r="N561" i="17" s="1"/>
  <c r="L560" i="17"/>
  <c r="K560" i="17"/>
  <c r="J560" i="17"/>
  <c r="O560" i="17" s="1"/>
  <c r="I560" i="17"/>
  <c r="N560" i="17" s="1"/>
  <c r="L559" i="17"/>
  <c r="K559" i="17"/>
  <c r="J559" i="17"/>
  <c r="O559" i="17" s="1"/>
  <c r="I559" i="17"/>
  <c r="N559" i="17" s="1"/>
  <c r="L558" i="17"/>
  <c r="K558" i="17"/>
  <c r="J558" i="17"/>
  <c r="O558" i="17" s="1"/>
  <c r="I558" i="17"/>
  <c r="N558" i="17" s="1"/>
  <c r="L557" i="17"/>
  <c r="K557" i="17"/>
  <c r="J557" i="17"/>
  <c r="O557" i="17" s="1"/>
  <c r="I557" i="17"/>
  <c r="N557" i="17" s="1"/>
  <c r="L556" i="17"/>
  <c r="K556" i="17"/>
  <c r="J556" i="17"/>
  <c r="O556" i="17" s="1"/>
  <c r="I556" i="17"/>
  <c r="N556" i="17" s="1"/>
  <c r="L555" i="17"/>
  <c r="K555" i="17"/>
  <c r="J555" i="17"/>
  <c r="O555" i="17" s="1"/>
  <c r="I555" i="17"/>
  <c r="N555" i="17" s="1"/>
  <c r="L554" i="17"/>
  <c r="K554" i="17"/>
  <c r="J554" i="17"/>
  <c r="O554" i="17" s="1"/>
  <c r="I554" i="17"/>
  <c r="N554" i="17" s="1"/>
  <c r="L553" i="17"/>
  <c r="K553" i="17"/>
  <c r="J553" i="17"/>
  <c r="O553" i="17" s="1"/>
  <c r="I553" i="17"/>
  <c r="N553" i="17" s="1"/>
  <c r="L552" i="17"/>
  <c r="K552" i="17"/>
  <c r="J552" i="17"/>
  <c r="O552" i="17" s="1"/>
  <c r="I552" i="17"/>
  <c r="N552" i="17" s="1"/>
  <c r="L551" i="17"/>
  <c r="K551" i="17"/>
  <c r="J551" i="17"/>
  <c r="O551" i="17" s="1"/>
  <c r="I551" i="17"/>
  <c r="N551" i="17" s="1"/>
  <c r="L550" i="17"/>
  <c r="K550" i="17"/>
  <c r="J550" i="17"/>
  <c r="O550" i="17" s="1"/>
  <c r="I550" i="17"/>
  <c r="N550" i="17" s="1"/>
  <c r="L549" i="17"/>
  <c r="K549" i="17"/>
  <c r="J549" i="17"/>
  <c r="O549" i="17" s="1"/>
  <c r="I549" i="17"/>
  <c r="N549" i="17" s="1"/>
  <c r="L548" i="17"/>
  <c r="K548" i="17"/>
  <c r="J548" i="17"/>
  <c r="O548" i="17" s="1"/>
  <c r="I548" i="17"/>
  <c r="N548" i="17" s="1"/>
  <c r="L547" i="17"/>
  <c r="K547" i="17"/>
  <c r="J547" i="17"/>
  <c r="O547" i="17" s="1"/>
  <c r="I547" i="17"/>
  <c r="N547" i="17" s="1"/>
  <c r="L546" i="17"/>
  <c r="K546" i="17"/>
  <c r="J546" i="17"/>
  <c r="O546" i="17" s="1"/>
  <c r="I546" i="17"/>
  <c r="N546" i="17" s="1"/>
  <c r="L545" i="17"/>
  <c r="K545" i="17"/>
  <c r="J545" i="17"/>
  <c r="O545" i="17" s="1"/>
  <c r="I545" i="17"/>
  <c r="N545" i="17" s="1"/>
  <c r="L544" i="17"/>
  <c r="K544" i="17"/>
  <c r="J544" i="17"/>
  <c r="O544" i="17" s="1"/>
  <c r="I544" i="17"/>
  <c r="N544" i="17" s="1"/>
  <c r="L543" i="17"/>
  <c r="K543" i="17"/>
  <c r="J543" i="17"/>
  <c r="O543" i="17" s="1"/>
  <c r="I543" i="17"/>
  <c r="N543" i="17" s="1"/>
  <c r="L542" i="17"/>
  <c r="K542" i="17"/>
  <c r="J542" i="17"/>
  <c r="O542" i="17" s="1"/>
  <c r="I542" i="17"/>
  <c r="N542" i="17" s="1"/>
  <c r="L541" i="17"/>
  <c r="K541" i="17"/>
  <c r="J541" i="17"/>
  <c r="O541" i="17" s="1"/>
  <c r="I541" i="17"/>
  <c r="N541" i="17" s="1"/>
  <c r="L540" i="17"/>
  <c r="K540" i="17"/>
  <c r="J540" i="17"/>
  <c r="O540" i="17" s="1"/>
  <c r="I540" i="17"/>
  <c r="N540" i="17" s="1"/>
  <c r="L539" i="17"/>
  <c r="K539" i="17"/>
  <c r="J539" i="17"/>
  <c r="O539" i="17" s="1"/>
  <c r="I539" i="17"/>
  <c r="N539" i="17" s="1"/>
  <c r="L538" i="17"/>
  <c r="K538" i="17"/>
  <c r="J538" i="17"/>
  <c r="O538" i="17" s="1"/>
  <c r="I538" i="17"/>
  <c r="N538" i="17" s="1"/>
  <c r="L537" i="17"/>
  <c r="K537" i="17"/>
  <c r="J537" i="17"/>
  <c r="O537" i="17" s="1"/>
  <c r="I537" i="17"/>
  <c r="N537" i="17" s="1"/>
  <c r="L536" i="17"/>
  <c r="K536" i="17"/>
  <c r="J536" i="17"/>
  <c r="O536" i="17" s="1"/>
  <c r="I536" i="17"/>
  <c r="N536" i="17" s="1"/>
  <c r="L535" i="17"/>
  <c r="K535" i="17"/>
  <c r="J535" i="17"/>
  <c r="O535" i="17" s="1"/>
  <c r="I535" i="17"/>
  <c r="N535" i="17" s="1"/>
  <c r="L534" i="17"/>
  <c r="K534" i="17"/>
  <c r="J534" i="17"/>
  <c r="O534" i="17" s="1"/>
  <c r="I534" i="17"/>
  <c r="N534" i="17" s="1"/>
  <c r="L533" i="17"/>
  <c r="K533" i="17"/>
  <c r="J533" i="17"/>
  <c r="O533" i="17" s="1"/>
  <c r="I533" i="17"/>
  <c r="N533" i="17" s="1"/>
  <c r="L532" i="17"/>
  <c r="K532" i="17"/>
  <c r="J532" i="17"/>
  <c r="O532" i="17" s="1"/>
  <c r="I532" i="17"/>
  <c r="N532" i="17" s="1"/>
  <c r="L531" i="17"/>
  <c r="K531" i="17"/>
  <c r="J531" i="17"/>
  <c r="O531" i="17" s="1"/>
  <c r="I531" i="17"/>
  <c r="N531" i="17" s="1"/>
  <c r="L530" i="17"/>
  <c r="K530" i="17"/>
  <c r="J530" i="17"/>
  <c r="O530" i="17" s="1"/>
  <c r="I530" i="17"/>
  <c r="N530" i="17" s="1"/>
  <c r="L529" i="17"/>
  <c r="K529" i="17"/>
  <c r="J529" i="17"/>
  <c r="O529" i="17" s="1"/>
  <c r="I529" i="17"/>
  <c r="N529" i="17" s="1"/>
  <c r="L528" i="17"/>
  <c r="K528" i="17"/>
  <c r="J528" i="17"/>
  <c r="O528" i="17" s="1"/>
  <c r="I528" i="17"/>
  <c r="N528" i="17" s="1"/>
  <c r="L527" i="17"/>
  <c r="K527" i="17"/>
  <c r="J527" i="17"/>
  <c r="O527" i="17" s="1"/>
  <c r="I527" i="17"/>
  <c r="N527" i="17" s="1"/>
  <c r="L526" i="17"/>
  <c r="K526" i="17"/>
  <c r="J526" i="17"/>
  <c r="O526" i="17" s="1"/>
  <c r="I526" i="17"/>
  <c r="N526" i="17" s="1"/>
  <c r="L525" i="17"/>
  <c r="K525" i="17"/>
  <c r="J525" i="17"/>
  <c r="O525" i="17" s="1"/>
  <c r="I525" i="17"/>
  <c r="N525" i="17" s="1"/>
  <c r="L524" i="17"/>
  <c r="K524" i="17"/>
  <c r="J524" i="17"/>
  <c r="O524" i="17" s="1"/>
  <c r="I524" i="17"/>
  <c r="N524" i="17" s="1"/>
  <c r="L523" i="17"/>
  <c r="K523" i="17"/>
  <c r="J523" i="17"/>
  <c r="O523" i="17" s="1"/>
  <c r="I523" i="17"/>
  <c r="N523" i="17" s="1"/>
  <c r="L522" i="17"/>
  <c r="K522" i="17"/>
  <c r="J522" i="17"/>
  <c r="O522" i="17" s="1"/>
  <c r="I522" i="17"/>
  <c r="N522" i="17" s="1"/>
  <c r="L521" i="17"/>
  <c r="K521" i="17"/>
  <c r="J521" i="17"/>
  <c r="O521" i="17" s="1"/>
  <c r="I521" i="17"/>
  <c r="N521" i="17" s="1"/>
  <c r="L520" i="17"/>
  <c r="K520" i="17"/>
  <c r="J520" i="17"/>
  <c r="O520" i="17" s="1"/>
  <c r="I520" i="17"/>
  <c r="N520" i="17" s="1"/>
  <c r="L519" i="17"/>
  <c r="K519" i="17"/>
  <c r="J519" i="17"/>
  <c r="O519" i="17" s="1"/>
  <c r="I519" i="17"/>
  <c r="N519" i="17" s="1"/>
  <c r="L518" i="17"/>
  <c r="K518" i="17"/>
  <c r="J518" i="17"/>
  <c r="O518" i="17" s="1"/>
  <c r="I518" i="17"/>
  <c r="N518" i="17" s="1"/>
  <c r="L517" i="17"/>
  <c r="K517" i="17"/>
  <c r="J517" i="17"/>
  <c r="O517" i="17" s="1"/>
  <c r="I517" i="17"/>
  <c r="N517" i="17" s="1"/>
  <c r="L516" i="17"/>
  <c r="K516" i="17"/>
  <c r="J516" i="17"/>
  <c r="O516" i="17" s="1"/>
  <c r="I516" i="17"/>
  <c r="N516" i="17" s="1"/>
  <c r="L515" i="17"/>
  <c r="K515" i="17"/>
  <c r="J515" i="17"/>
  <c r="O515" i="17" s="1"/>
  <c r="I515" i="17"/>
  <c r="N515" i="17" s="1"/>
  <c r="L514" i="17"/>
  <c r="K514" i="17"/>
  <c r="J514" i="17"/>
  <c r="O514" i="17" s="1"/>
  <c r="I514" i="17"/>
  <c r="N514" i="17" s="1"/>
  <c r="L513" i="17"/>
  <c r="K513" i="17"/>
  <c r="J513" i="17"/>
  <c r="O513" i="17" s="1"/>
  <c r="I513" i="17"/>
  <c r="N513" i="17" s="1"/>
  <c r="L512" i="17"/>
  <c r="K512" i="17"/>
  <c r="J512" i="17"/>
  <c r="O512" i="17" s="1"/>
  <c r="I512" i="17"/>
  <c r="N512" i="17" s="1"/>
  <c r="L511" i="17"/>
  <c r="K511" i="17"/>
  <c r="J511" i="17"/>
  <c r="O511" i="17" s="1"/>
  <c r="I511" i="17"/>
  <c r="N511" i="17" s="1"/>
  <c r="L510" i="17"/>
  <c r="K510" i="17"/>
  <c r="J510" i="17"/>
  <c r="O510" i="17" s="1"/>
  <c r="I510" i="17"/>
  <c r="N510" i="17" s="1"/>
  <c r="L509" i="17"/>
  <c r="K509" i="17"/>
  <c r="J509" i="17"/>
  <c r="O509" i="17" s="1"/>
  <c r="I509" i="17"/>
  <c r="N509" i="17" s="1"/>
  <c r="L508" i="17"/>
  <c r="K508" i="17"/>
  <c r="J508" i="17"/>
  <c r="O508" i="17" s="1"/>
  <c r="I508" i="17"/>
  <c r="N508" i="17" s="1"/>
  <c r="L507" i="17"/>
  <c r="K507" i="17"/>
  <c r="J507" i="17"/>
  <c r="O507" i="17" s="1"/>
  <c r="I507" i="17"/>
  <c r="N507" i="17" s="1"/>
  <c r="L506" i="17"/>
  <c r="K506" i="17"/>
  <c r="J506" i="17"/>
  <c r="O506" i="17" s="1"/>
  <c r="I506" i="17"/>
  <c r="N506" i="17" s="1"/>
  <c r="L505" i="17"/>
  <c r="K505" i="17"/>
  <c r="J505" i="17"/>
  <c r="O505" i="17" s="1"/>
  <c r="I505" i="17"/>
  <c r="N505" i="17" s="1"/>
  <c r="L504" i="17"/>
  <c r="K504" i="17"/>
  <c r="J504" i="17"/>
  <c r="O504" i="17" s="1"/>
  <c r="I504" i="17"/>
  <c r="N504" i="17" s="1"/>
  <c r="L503" i="17"/>
  <c r="K503" i="17"/>
  <c r="J503" i="17"/>
  <c r="O503" i="17" s="1"/>
  <c r="I503" i="17"/>
  <c r="N503" i="17" s="1"/>
  <c r="L502" i="17"/>
  <c r="K502" i="17"/>
  <c r="J502" i="17"/>
  <c r="O502" i="17" s="1"/>
  <c r="I502" i="17"/>
  <c r="N502" i="17" s="1"/>
  <c r="L501" i="17"/>
  <c r="K501" i="17"/>
  <c r="J501" i="17"/>
  <c r="O501" i="17" s="1"/>
  <c r="I501" i="17"/>
  <c r="N501" i="17" s="1"/>
  <c r="L500" i="17"/>
  <c r="K500" i="17"/>
  <c r="J500" i="17"/>
  <c r="O500" i="17" s="1"/>
  <c r="I500" i="17"/>
  <c r="N500" i="17" s="1"/>
  <c r="L499" i="17"/>
  <c r="K499" i="17"/>
  <c r="J499" i="17"/>
  <c r="O499" i="17" s="1"/>
  <c r="I499" i="17"/>
  <c r="N499" i="17" s="1"/>
  <c r="L498" i="17"/>
  <c r="K498" i="17"/>
  <c r="J498" i="17"/>
  <c r="O498" i="17" s="1"/>
  <c r="I498" i="17"/>
  <c r="N498" i="17" s="1"/>
  <c r="L497" i="17"/>
  <c r="K497" i="17"/>
  <c r="J497" i="17"/>
  <c r="O497" i="17" s="1"/>
  <c r="I497" i="17"/>
  <c r="N497" i="17" s="1"/>
  <c r="L496" i="17"/>
  <c r="K496" i="17"/>
  <c r="J496" i="17"/>
  <c r="O496" i="17" s="1"/>
  <c r="I496" i="17"/>
  <c r="N496" i="17" s="1"/>
  <c r="L495" i="17"/>
  <c r="K495" i="17"/>
  <c r="J495" i="17"/>
  <c r="O495" i="17" s="1"/>
  <c r="I495" i="17"/>
  <c r="N495" i="17" s="1"/>
  <c r="L494" i="17"/>
  <c r="K494" i="17"/>
  <c r="J494" i="17"/>
  <c r="O494" i="17" s="1"/>
  <c r="I494" i="17"/>
  <c r="N494" i="17" s="1"/>
  <c r="L493" i="17"/>
  <c r="K493" i="17"/>
  <c r="J493" i="17"/>
  <c r="O493" i="17" s="1"/>
  <c r="I493" i="17"/>
  <c r="N493" i="17" s="1"/>
  <c r="L492" i="17"/>
  <c r="K492" i="17"/>
  <c r="J492" i="17"/>
  <c r="O492" i="17" s="1"/>
  <c r="I492" i="17"/>
  <c r="N492" i="17" s="1"/>
  <c r="L491" i="17"/>
  <c r="K491" i="17"/>
  <c r="J491" i="17"/>
  <c r="O491" i="17" s="1"/>
  <c r="I491" i="17"/>
  <c r="N491" i="17" s="1"/>
  <c r="L490" i="17"/>
  <c r="K490" i="17"/>
  <c r="J490" i="17"/>
  <c r="O490" i="17" s="1"/>
  <c r="I490" i="17"/>
  <c r="N490" i="17" s="1"/>
  <c r="L489" i="17"/>
  <c r="K489" i="17"/>
  <c r="J489" i="17"/>
  <c r="O489" i="17" s="1"/>
  <c r="I489" i="17"/>
  <c r="N489" i="17" s="1"/>
  <c r="L488" i="17"/>
  <c r="K488" i="17"/>
  <c r="J488" i="17"/>
  <c r="O488" i="17" s="1"/>
  <c r="I488" i="17"/>
  <c r="N488" i="17" s="1"/>
  <c r="L487" i="17"/>
  <c r="K487" i="17"/>
  <c r="J487" i="17"/>
  <c r="O487" i="17" s="1"/>
  <c r="I487" i="17"/>
  <c r="N487" i="17" s="1"/>
  <c r="L486" i="17"/>
  <c r="K486" i="17"/>
  <c r="J486" i="17"/>
  <c r="O486" i="17" s="1"/>
  <c r="I486" i="17"/>
  <c r="N486" i="17" s="1"/>
  <c r="L485" i="17"/>
  <c r="K485" i="17"/>
  <c r="J485" i="17"/>
  <c r="O485" i="17" s="1"/>
  <c r="I485" i="17"/>
  <c r="N485" i="17" s="1"/>
  <c r="L484" i="17"/>
  <c r="K484" i="17"/>
  <c r="J484" i="17"/>
  <c r="O484" i="17" s="1"/>
  <c r="I484" i="17"/>
  <c r="N484" i="17" s="1"/>
  <c r="L483" i="17"/>
  <c r="K483" i="17"/>
  <c r="J483" i="17"/>
  <c r="O483" i="17" s="1"/>
  <c r="I483" i="17"/>
  <c r="N483" i="17" s="1"/>
  <c r="L482" i="17"/>
  <c r="K482" i="17"/>
  <c r="J482" i="17"/>
  <c r="O482" i="17" s="1"/>
  <c r="I482" i="17"/>
  <c r="N482" i="17" s="1"/>
  <c r="L481" i="17"/>
  <c r="K481" i="17"/>
  <c r="J481" i="17"/>
  <c r="O481" i="17" s="1"/>
  <c r="I481" i="17"/>
  <c r="N481" i="17" s="1"/>
  <c r="L480" i="17"/>
  <c r="K480" i="17"/>
  <c r="J480" i="17"/>
  <c r="O480" i="17" s="1"/>
  <c r="I480" i="17"/>
  <c r="N480" i="17" s="1"/>
  <c r="L479" i="17"/>
  <c r="K479" i="17"/>
  <c r="J479" i="17"/>
  <c r="O479" i="17" s="1"/>
  <c r="I479" i="17"/>
  <c r="N479" i="17" s="1"/>
  <c r="L478" i="17"/>
  <c r="K478" i="17"/>
  <c r="J478" i="17"/>
  <c r="O478" i="17" s="1"/>
  <c r="I478" i="17"/>
  <c r="N478" i="17" s="1"/>
  <c r="L477" i="17"/>
  <c r="K477" i="17"/>
  <c r="J477" i="17"/>
  <c r="O477" i="17" s="1"/>
  <c r="I477" i="17"/>
  <c r="N477" i="17" s="1"/>
  <c r="L476" i="17"/>
  <c r="K476" i="17"/>
  <c r="J476" i="17"/>
  <c r="O476" i="17" s="1"/>
  <c r="I476" i="17"/>
  <c r="N476" i="17" s="1"/>
  <c r="L475" i="17"/>
  <c r="K475" i="17"/>
  <c r="J475" i="17"/>
  <c r="O475" i="17" s="1"/>
  <c r="I475" i="17"/>
  <c r="N475" i="17" s="1"/>
  <c r="L474" i="17"/>
  <c r="K474" i="17"/>
  <c r="J474" i="17"/>
  <c r="O474" i="17" s="1"/>
  <c r="I474" i="17"/>
  <c r="N474" i="17" s="1"/>
  <c r="L473" i="17"/>
  <c r="K473" i="17"/>
  <c r="J473" i="17"/>
  <c r="O473" i="17" s="1"/>
  <c r="I473" i="17"/>
  <c r="N473" i="17" s="1"/>
  <c r="L472" i="17"/>
  <c r="K472" i="17"/>
  <c r="J472" i="17"/>
  <c r="O472" i="17" s="1"/>
  <c r="I472" i="17"/>
  <c r="N472" i="17" s="1"/>
  <c r="L471" i="17"/>
  <c r="K471" i="17"/>
  <c r="J471" i="17"/>
  <c r="O471" i="17" s="1"/>
  <c r="I471" i="17"/>
  <c r="N471" i="17" s="1"/>
  <c r="L470" i="17"/>
  <c r="K470" i="17"/>
  <c r="J470" i="17"/>
  <c r="O470" i="17" s="1"/>
  <c r="I470" i="17"/>
  <c r="N470" i="17" s="1"/>
  <c r="L469" i="17"/>
  <c r="K469" i="17"/>
  <c r="J469" i="17"/>
  <c r="O469" i="17" s="1"/>
  <c r="I469" i="17"/>
  <c r="N469" i="17" s="1"/>
  <c r="L468" i="17"/>
  <c r="K468" i="17"/>
  <c r="J468" i="17"/>
  <c r="O468" i="17" s="1"/>
  <c r="I468" i="17"/>
  <c r="N468" i="17" s="1"/>
  <c r="L467" i="17"/>
  <c r="K467" i="17"/>
  <c r="J467" i="17"/>
  <c r="O467" i="17" s="1"/>
  <c r="I467" i="17"/>
  <c r="N467" i="17" s="1"/>
  <c r="L466" i="17"/>
  <c r="K466" i="17"/>
  <c r="J466" i="17"/>
  <c r="O466" i="17" s="1"/>
  <c r="I466" i="17"/>
  <c r="N466" i="17" s="1"/>
  <c r="L465" i="17"/>
  <c r="K465" i="17"/>
  <c r="J465" i="17"/>
  <c r="O465" i="17" s="1"/>
  <c r="I465" i="17"/>
  <c r="N465" i="17" s="1"/>
  <c r="L464" i="17"/>
  <c r="K464" i="17"/>
  <c r="J464" i="17"/>
  <c r="O464" i="17" s="1"/>
  <c r="I464" i="17"/>
  <c r="N464" i="17" s="1"/>
  <c r="L463" i="17"/>
  <c r="K463" i="17"/>
  <c r="J463" i="17"/>
  <c r="O463" i="17" s="1"/>
  <c r="I463" i="17"/>
  <c r="N463" i="17" s="1"/>
  <c r="L462" i="17"/>
  <c r="K462" i="17"/>
  <c r="J462" i="17"/>
  <c r="O462" i="17" s="1"/>
  <c r="I462" i="17"/>
  <c r="N462" i="17" s="1"/>
  <c r="L461" i="17"/>
  <c r="K461" i="17"/>
  <c r="J461" i="17"/>
  <c r="O461" i="17" s="1"/>
  <c r="I461" i="17"/>
  <c r="N461" i="17" s="1"/>
  <c r="L460" i="17"/>
  <c r="K460" i="17"/>
  <c r="J460" i="17"/>
  <c r="O460" i="17" s="1"/>
  <c r="I460" i="17"/>
  <c r="N460" i="17" s="1"/>
  <c r="L459" i="17"/>
  <c r="K459" i="17"/>
  <c r="J459" i="17"/>
  <c r="O459" i="17" s="1"/>
  <c r="I459" i="17"/>
  <c r="N459" i="17" s="1"/>
  <c r="L458" i="17"/>
  <c r="K458" i="17"/>
  <c r="J458" i="17"/>
  <c r="O458" i="17" s="1"/>
  <c r="I458" i="17"/>
  <c r="N458" i="17" s="1"/>
  <c r="L457" i="17"/>
  <c r="K457" i="17"/>
  <c r="J457" i="17"/>
  <c r="O457" i="17" s="1"/>
  <c r="I457" i="17"/>
  <c r="N457" i="17" s="1"/>
  <c r="L456" i="17"/>
  <c r="K456" i="17"/>
  <c r="J456" i="17"/>
  <c r="O456" i="17" s="1"/>
  <c r="I456" i="17"/>
  <c r="N456" i="17" s="1"/>
  <c r="L455" i="17"/>
  <c r="K455" i="17"/>
  <c r="J455" i="17"/>
  <c r="O455" i="17" s="1"/>
  <c r="I455" i="17"/>
  <c r="N455" i="17" s="1"/>
  <c r="L454" i="17"/>
  <c r="K454" i="17"/>
  <c r="J454" i="17"/>
  <c r="O454" i="17" s="1"/>
  <c r="I454" i="17"/>
  <c r="N454" i="17" s="1"/>
  <c r="L453" i="17"/>
  <c r="K453" i="17"/>
  <c r="J453" i="17"/>
  <c r="O453" i="17" s="1"/>
  <c r="I453" i="17"/>
  <c r="N453" i="17" s="1"/>
  <c r="L452" i="17"/>
  <c r="K452" i="17"/>
  <c r="J452" i="17"/>
  <c r="O452" i="17" s="1"/>
  <c r="I452" i="17"/>
  <c r="N452" i="17" s="1"/>
  <c r="L451" i="17"/>
  <c r="K451" i="17"/>
  <c r="J451" i="17"/>
  <c r="O451" i="17" s="1"/>
  <c r="I451" i="17"/>
  <c r="N451" i="17" s="1"/>
  <c r="L450" i="17"/>
  <c r="K450" i="17"/>
  <c r="J450" i="17"/>
  <c r="O450" i="17" s="1"/>
  <c r="I450" i="17"/>
  <c r="N450" i="17" s="1"/>
  <c r="L449" i="17"/>
  <c r="K449" i="17"/>
  <c r="J449" i="17"/>
  <c r="O449" i="17" s="1"/>
  <c r="I449" i="17"/>
  <c r="N449" i="17" s="1"/>
  <c r="L448" i="17"/>
  <c r="K448" i="17"/>
  <c r="J448" i="17"/>
  <c r="O448" i="17" s="1"/>
  <c r="I448" i="17"/>
  <c r="N448" i="17" s="1"/>
  <c r="L447" i="17"/>
  <c r="K447" i="17"/>
  <c r="J447" i="17"/>
  <c r="O447" i="17" s="1"/>
  <c r="I447" i="17"/>
  <c r="N447" i="17" s="1"/>
  <c r="L446" i="17"/>
  <c r="K446" i="17"/>
  <c r="J446" i="17"/>
  <c r="O446" i="17" s="1"/>
  <c r="I446" i="17"/>
  <c r="N446" i="17" s="1"/>
  <c r="L445" i="17"/>
  <c r="K445" i="17"/>
  <c r="J445" i="17"/>
  <c r="O445" i="17" s="1"/>
  <c r="I445" i="17"/>
  <c r="N445" i="17" s="1"/>
  <c r="L444" i="17"/>
  <c r="K444" i="17"/>
  <c r="J444" i="17"/>
  <c r="O444" i="17" s="1"/>
  <c r="I444" i="17"/>
  <c r="N444" i="17" s="1"/>
  <c r="L443" i="17"/>
  <c r="K443" i="17"/>
  <c r="J443" i="17"/>
  <c r="O443" i="17" s="1"/>
  <c r="I443" i="17"/>
  <c r="N443" i="17" s="1"/>
  <c r="L442" i="17"/>
  <c r="K442" i="17"/>
  <c r="J442" i="17"/>
  <c r="O442" i="17" s="1"/>
  <c r="I442" i="17"/>
  <c r="N442" i="17" s="1"/>
  <c r="L441" i="17"/>
  <c r="K441" i="17"/>
  <c r="J441" i="17"/>
  <c r="O441" i="17" s="1"/>
  <c r="I441" i="17"/>
  <c r="N441" i="17" s="1"/>
  <c r="L440" i="17"/>
  <c r="K440" i="17"/>
  <c r="J440" i="17"/>
  <c r="O440" i="17" s="1"/>
  <c r="I440" i="17"/>
  <c r="N440" i="17" s="1"/>
  <c r="L439" i="17"/>
  <c r="K439" i="17"/>
  <c r="J439" i="17"/>
  <c r="O439" i="17" s="1"/>
  <c r="I439" i="17"/>
  <c r="N439" i="17" s="1"/>
  <c r="L438" i="17"/>
  <c r="K438" i="17"/>
  <c r="J438" i="17"/>
  <c r="O438" i="17" s="1"/>
  <c r="I438" i="17"/>
  <c r="N438" i="17" s="1"/>
  <c r="L437" i="17"/>
  <c r="K437" i="17"/>
  <c r="J437" i="17"/>
  <c r="O437" i="17" s="1"/>
  <c r="I437" i="17"/>
  <c r="N437" i="17" s="1"/>
  <c r="L436" i="17"/>
  <c r="K436" i="17"/>
  <c r="J436" i="17"/>
  <c r="O436" i="17" s="1"/>
  <c r="I436" i="17"/>
  <c r="N436" i="17" s="1"/>
  <c r="L435" i="17"/>
  <c r="K435" i="17"/>
  <c r="J435" i="17"/>
  <c r="O435" i="17" s="1"/>
  <c r="I435" i="17"/>
  <c r="N435" i="17" s="1"/>
  <c r="L434" i="17"/>
  <c r="K434" i="17"/>
  <c r="J434" i="17"/>
  <c r="O434" i="17" s="1"/>
  <c r="I434" i="17"/>
  <c r="N434" i="17" s="1"/>
  <c r="L433" i="17"/>
  <c r="K433" i="17"/>
  <c r="J433" i="17"/>
  <c r="O433" i="17" s="1"/>
  <c r="I433" i="17"/>
  <c r="N433" i="17" s="1"/>
  <c r="L432" i="17"/>
  <c r="K432" i="17"/>
  <c r="J432" i="17"/>
  <c r="O432" i="17" s="1"/>
  <c r="I432" i="17"/>
  <c r="N432" i="17" s="1"/>
  <c r="L431" i="17"/>
  <c r="K431" i="17"/>
  <c r="J431" i="17"/>
  <c r="O431" i="17" s="1"/>
  <c r="I431" i="17"/>
  <c r="N431" i="17" s="1"/>
  <c r="L430" i="17"/>
  <c r="K430" i="17"/>
  <c r="J430" i="17"/>
  <c r="O430" i="17" s="1"/>
  <c r="I430" i="17"/>
  <c r="N430" i="17" s="1"/>
  <c r="L429" i="17"/>
  <c r="K429" i="17"/>
  <c r="J429" i="17"/>
  <c r="O429" i="17" s="1"/>
  <c r="I429" i="17"/>
  <c r="N429" i="17" s="1"/>
  <c r="L428" i="17"/>
  <c r="K428" i="17"/>
  <c r="J428" i="17"/>
  <c r="O428" i="17" s="1"/>
  <c r="I428" i="17"/>
  <c r="N428" i="17" s="1"/>
  <c r="L427" i="17"/>
  <c r="K427" i="17"/>
  <c r="J427" i="17"/>
  <c r="O427" i="17" s="1"/>
  <c r="I427" i="17"/>
  <c r="N427" i="17" s="1"/>
  <c r="L426" i="17"/>
  <c r="K426" i="17"/>
  <c r="J426" i="17"/>
  <c r="O426" i="17" s="1"/>
  <c r="I426" i="17"/>
  <c r="N426" i="17" s="1"/>
  <c r="L425" i="17"/>
  <c r="K425" i="17"/>
  <c r="J425" i="17"/>
  <c r="O425" i="17" s="1"/>
  <c r="I425" i="17"/>
  <c r="N425" i="17" s="1"/>
  <c r="L424" i="17"/>
  <c r="K424" i="17"/>
  <c r="J424" i="17"/>
  <c r="O424" i="17" s="1"/>
  <c r="I424" i="17"/>
  <c r="N424" i="17" s="1"/>
  <c r="L423" i="17"/>
  <c r="K423" i="17"/>
  <c r="J423" i="17"/>
  <c r="O423" i="17" s="1"/>
  <c r="I423" i="17"/>
  <c r="N423" i="17" s="1"/>
  <c r="L422" i="17"/>
  <c r="K422" i="17"/>
  <c r="J422" i="17"/>
  <c r="O422" i="17" s="1"/>
  <c r="I422" i="17"/>
  <c r="N422" i="17" s="1"/>
  <c r="L421" i="17"/>
  <c r="K421" i="17"/>
  <c r="J421" i="17"/>
  <c r="O421" i="17" s="1"/>
  <c r="I421" i="17"/>
  <c r="N421" i="17" s="1"/>
  <c r="L420" i="17"/>
  <c r="K420" i="17"/>
  <c r="J420" i="17"/>
  <c r="O420" i="17" s="1"/>
  <c r="I420" i="17"/>
  <c r="N420" i="17" s="1"/>
  <c r="L419" i="17"/>
  <c r="K419" i="17"/>
  <c r="J419" i="17"/>
  <c r="O419" i="17" s="1"/>
  <c r="I419" i="17"/>
  <c r="N419" i="17" s="1"/>
  <c r="L418" i="17"/>
  <c r="K418" i="17"/>
  <c r="J418" i="17"/>
  <c r="O418" i="17" s="1"/>
  <c r="I418" i="17"/>
  <c r="N418" i="17" s="1"/>
  <c r="L417" i="17"/>
  <c r="K417" i="17"/>
  <c r="J417" i="17"/>
  <c r="O417" i="17" s="1"/>
  <c r="I417" i="17"/>
  <c r="N417" i="17" s="1"/>
  <c r="L416" i="17"/>
  <c r="K416" i="17"/>
  <c r="J416" i="17"/>
  <c r="O416" i="17" s="1"/>
  <c r="I416" i="17"/>
  <c r="N416" i="17" s="1"/>
  <c r="L415" i="17"/>
  <c r="K415" i="17"/>
  <c r="J415" i="17"/>
  <c r="O415" i="17" s="1"/>
  <c r="I415" i="17"/>
  <c r="N415" i="17" s="1"/>
  <c r="L414" i="17"/>
  <c r="K414" i="17"/>
  <c r="J414" i="17"/>
  <c r="O414" i="17" s="1"/>
  <c r="I414" i="17"/>
  <c r="N414" i="17" s="1"/>
  <c r="L413" i="17"/>
  <c r="K413" i="17"/>
  <c r="J413" i="17"/>
  <c r="O413" i="17" s="1"/>
  <c r="I413" i="17"/>
  <c r="N413" i="17" s="1"/>
  <c r="L412" i="17"/>
  <c r="K412" i="17"/>
  <c r="J412" i="17"/>
  <c r="O412" i="17" s="1"/>
  <c r="I412" i="17"/>
  <c r="N412" i="17" s="1"/>
  <c r="L411" i="17"/>
  <c r="K411" i="17"/>
  <c r="J411" i="17"/>
  <c r="O411" i="17" s="1"/>
  <c r="I411" i="17"/>
  <c r="N411" i="17" s="1"/>
  <c r="L410" i="17"/>
  <c r="K410" i="17"/>
  <c r="J410" i="17"/>
  <c r="O410" i="17" s="1"/>
  <c r="I410" i="17"/>
  <c r="N410" i="17" s="1"/>
  <c r="L409" i="17"/>
  <c r="K409" i="17"/>
  <c r="J409" i="17"/>
  <c r="O409" i="17" s="1"/>
  <c r="I409" i="17"/>
  <c r="N409" i="17" s="1"/>
  <c r="L408" i="17"/>
  <c r="K408" i="17"/>
  <c r="J408" i="17"/>
  <c r="O408" i="17" s="1"/>
  <c r="I408" i="17"/>
  <c r="N408" i="17" s="1"/>
  <c r="L407" i="17"/>
  <c r="K407" i="17"/>
  <c r="J407" i="17"/>
  <c r="O407" i="17" s="1"/>
  <c r="I407" i="17"/>
  <c r="N407" i="17" s="1"/>
  <c r="L406" i="17"/>
  <c r="K406" i="17"/>
  <c r="J406" i="17"/>
  <c r="O406" i="17" s="1"/>
  <c r="I406" i="17"/>
  <c r="N406" i="17" s="1"/>
  <c r="L405" i="17"/>
  <c r="K405" i="17"/>
  <c r="J405" i="17"/>
  <c r="O405" i="17" s="1"/>
  <c r="I405" i="17"/>
  <c r="N405" i="17" s="1"/>
  <c r="L404" i="17"/>
  <c r="K404" i="17"/>
  <c r="J404" i="17"/>
  <c r="O404" i="17" s="1"/>
  <c r="I404" i="17"/>
  <c r="N404" i="17" s="1"/>
  <c r="L403" i="17"/>
  <c r="K403" i="17"/>
  <c r="J403" i="17"/>
  <c r="O403" i="17" s="1"/>
  <c r="I403" i="17"/>
  <c r="N403" i="17" s="1"/>
  <c r="L402" i="17"/>
  <c r="K402" i="17"/>
  <c r="J402" i="17"/>
  <c r="O402" i="17" s="1"/>
  <c r="I402" i="17"/>
  <c r="N402" i="17" s="1"/>
  <c r="L401" i="17"/>
  <c r="K401" i="17"/>
  <c r="J401" i="17"/>
  <c r="O401" i="17" s="1"/>
  <c r="I401" i="17"/>
  <c r="N401" i="17" s="1"/>
  <c r="L400" i="17"/>
  <c r="K400" i="17"/>
  <c r="J400" i="17"/>
  <c r="O400" i="17" s="1"/>
  <c r="I400" i="17"/>
  <c r="N400" i="17" s="1"/>
  <c r="L399" i="17"/>
  <c r="K399" i="17"/>
  <c r="J399" i="17"/>
  <c r="O399" i="17" s="1"/>
  <c r="I399" i="17"/>
  <c r="N399" i="17" s="1"/>
  <c r="L398" i="17"/>
  <c r="K398" i="17"/>
  <c r="J398" i="17"/>
  <c r="O398" i="17" s="1"/>
  <c r="I398" i="17"/>
  <c r="N398" i="17" s="1"/>
  <c r="L397" i="17"/>
  <c r="K397" i="17"/>
  <c r="J397" i="17"/>
  <c r="O397" i="17" s="1"/>
  <c r="I397" i="17"/>
  <c r="N397" i="17" s="1"/>
  <c r="L396" i="17"/>
  <c r="K396" i="17"/>
  <c r="J396" i="17"/>
  <c r="O396" i="17" s="1"/>
  <c r="I396" i="17"/>
  <c r="N396" i="17" s="1"/>
  <c r="L395" i="17"/>
  <c r="K395" i="17"/>
  <c r="J395" i="17"/>
  <c r="O395" i="17" s="1"/>
  <c r="I395" i="17"/>
  <c r="N395" i="17" s="1"/>
  <c r="L394" i="17"/>
  <c r="K394" i="17"/>
  <c r="J394" i="17"/>
  <c r="O394" i="17" s="1"/>
  <c r="I394" i="17"/>
  <c r="N394" i="17" s="1"/>
  <c r="L393" i="17"/>
  <c r="K393" i="17"/>
  <c r="J393" i="17"/>
  <c r="O393" i="17" s="1"/>
  <c r="I393" i="17"/>
  <c r="N393" i="17" s="1"/>
  <c r="L392" i="17"/>
  <c r="K392" i="17"/>
  <c r="J392" i="17"/>
  <c r="O392" i="17" s="1"/>
  <c r="I392" i="17"/>
  <c r="N392" i="17" s="1"/>
  <c r="L391" i="17"/>
  <c r="K391" i="17"/>
  <c r="J391" i="17"/>
  <c r="O391" i="17" s="1"/>
  <c r="I391" i="17"/>
  <c r="N391" i="17" s="1"/>
  <c r="L390" i="17"/>
  <c r="K390" i="17"/>
  <c r="J390" i="17"/>
  <c r="O390" i="17" s="1"/>
  <c r="I390" i="17"/>
  <c r="N390" i="17" s="1"/>
  <c r="L389" i="17"/>
  <c r="K389" i="17"/>
  <c r="J389" i="17"/>
  <c r="O389" i="17" s="1"/>
  <c r="I389" i="17"/>
  <c r="N389" i="17" s="1"/>
  <c r="L388" i="17"/>
  <c r="K388" i="17"/>
  <c r="J388" i="17"/>
  <c r="O388" i="17" s="1"/>
  <c r="I388" i="17"/>
  <c r="N388" i="17" s="1"/>
  <c r="L387" i="17"/>
  <c r="K387" i="17"/>
  <c r="J387" i="17"/>
  <c r="O387" i="17" s="1"/>
  <c r="I387" i="17"/>
  <c r="N387" i="17" s="1"/>
  <c r="L386" i="17"/>
  <c r="K386" i="17"/>
  <c r="J386" i="17"/>
  <c r="O386" i="17" s="1"/>
  <c r="I386" i="17"/>
  <c r="N386" i="17" s="1"/>
  <c r="L385" i="17"/>
  <c r="K385" i="17"/>
  <c r="J385" i="17"/>
  <c r="O385" i="17" s="1"/>
  <c r="I385" i="17"/>
  <c r="N385" i="17" s="1"/>
  <c r="L384" i="17"/>
  <c r="K384" i="17"/>
  <c r="J384" i="17"/>
  <c r="O384" i="17" s="1"/>
  <c r="I384" i="17"/>
  <c r="N384" i="17" s="1"/>
  <c r="L383" i="17"/>
  <c r="K383" i="17"/>
  <c r="J383" i="17"/>
  <c r="O383" i="17" s="1"/>
  <c r="I383" i="17"/>
  <c r="N383" i="17" s="1"/>
  <c r="L382" i="17"/>
  <c r="K382" i="17"/>
  <c r="J382" i="17"/>
  <c r="O382" i="17" s="1"/>
  <c r="I382" i="17"/>
  <c r="N382" i="17" s="1"/>
  <c r="L381" i="17"/>
  <c r="K381" i="17"/>
  <c r="J381" i="17"/>
  <c r="O381" i="17" s="1"/>
  <c r="I381" i="17"/>
  <c r="N381" i="17" s="1"/>
  <c r="L380" i="17"/>
  <c r="K380" i="17"/>
  <c r="J380" i="17"/>
  <c r="O380" i="17" s="1"/>
  <c r="I380" i="17"/>
  <c r="N380" i="17" s="1"/>
  <c r="L379" i="17"/>
  <c r="K379" i="17"/>
  <c r="J379" i="17"/>
  <c r="O379" i="17" s="1"/>
  <c r="I379" i="17"/>
  <c r="N379" i="17" s="1"/>
  <c r="L378" i="17"/>
  <c r="K378" i="17"/>
  <c r="J378" i="17"/>
  <c r="O378" i="17" s="1"/>
  <c r="I378" i="17"/>
  <c r="N378" i="17" s="1"/>
  <c r="L377" i="17"/>
  <c r="K377" i="17"/>
  <c r="J377" i="17"/>
  <c r="O377" i="17" s="1"/>
  <c r="I377" i="17"/>
  <c r="N377" i="17" s="1"/>
  <c r="L376" i="17"/>
  <c r="K376" i="17"/>
  <c r="J376" i="17"/>
  <c r="O376" i="17" s="1"/>
  <c r="I376" i="17"/>
  <c r="N376" i="17" s="1"/>
  <c r="L375" i="17"/>
  <c r="K375" i="17"/>
  <c r="J375" i="17"/>
  <c r="O375" i="17" s="1"/>
  <c r="I375" i="17"/>
  <c r="N375" i="17" s="1"/>
  <c r="L374" i="17"/>
  <c r="K374" i="17"/>
  <c r="J374" i="17"/>
  <c r="O374" i="17" s="1"/>
  <c r="I374" i="17"/>
  <c r="N374" i="17" s="1"/>
  <c r="L373" i="17"/>
  <c r="K373" i="17"/>
  <c r="J373" i="17"/>
  <c r="O373" i="17" s="1"/>
  <c r="I373" i="17"/>
  <c r="N373" i="17" s="1"/>
  <c r="L372" i="17"/>
  <c r="K372" i="17"/>
  <c r="J372" i="17"/>
  <c r="O372" i="17" s="1"/>
  <c r="I372" i="17"/>
  <c r="N372" i="17" s="1"/>
  <c r="L371" i="17"/>
  <c r="K371" i="17"/>
  <c r="J371" i="17"/>
  <c r="O371" i="17" s="1"/>
  <c r="I371" i="17"/>
  <c r="N371" i="17" s="1"/>
  <c r="L370" i="17"/>
  <c r="K370" i="17"/>
  <c r="J370" i="17"/>
  <c r="O370" i="17" s="1"/>
  <c r="I370" i="17"/>
  <c r="N370" i="17" s="1"/>
  <c r="L369" i="17"/>
  <c r="K369" i="17"/>
  <c r="J369" i="17"/>
  <c r="O369" i="17" s="1"/>
  <c r="I369" i="17"/>
  <c r="N369" i="17" s="1"/>
  <c r="L368" i="17"/>
  <c r="K368" i="17"/>
  <c r="J368" i="17"/>
  <c r="O368" i="17" s="1"/>
  <c r="I368" i="17"/>
  <c r="N368" i="17" s="1"/>
  <c r="L367" i="17"/>
  <c r="K367" i="17"/>
  <c r="J367" i="17"/>
  <c r="O367" i="17" s="1"/>
  <c r="I367" i="17"/>
  <c r="N367" i="17" s="1"/>
  <c r="L366" i="17"/>
  <c r="K366" i="17"/>
  <c r="J366" i="17"/>
  <c r="O366" i="17" s="1"/>
  <c r="I366" i="17"/>
  <c r="N366" i="17" s="1"/>
  <c r="L365" i="17"/>
  <c r="K365" i="17"/>
  <c r="J365" i="17"/>
  <c r="O365" i="17" s="1"/>
  <c r="I365" i="17"/>
  <c r="N365" i="17" s="1"/>
  <c r="L364" i="17"/>
  <c r="K364" i="17"/>
  <c r="J364" i="17"/>
  <c r="O364" i="17" s="1"/>
  <c r="I364" i="17"/>
  <c r="N364" i="17" s="1"/>
  <c r="L363" i="17"/>
  <c r="K363" i="17"/>
  <c r="J363" i="17"/>
  <c r="O363" i="17" s="1"/>
  <c r="I363" i="17"/>
  <c r="N363" i="17" s="1"/>
  <c r="L362" i="17"/>
  <c r="K362" i="17"/>
  <c r="J362" i="17"/>
  <c r="O362" i="17" s="1"/>
  <c r="I362" i="17"/>
  <c r="N362" i="17" s="1"/>
  <c r="L361" i="17"/>
  <c r="K361" i="17"/>
  <c r="J361" i="17"/>
  <c r="O361" i="17" s="1"/>
  <c r="I361" i="17"/>
  <c r="N361" i="17" s="1"/>
  <c r="L360" i="17"/>
  <c r="K360" i="17"/>
  <c r="J360" i="17"/>
  <c r="O360" i="17" s="1"/>
  <c r="I360" i="17"/>
  <c r="N360" i="17" s="1"/>
  <c r="L359" i="17"/>
  <c r="K359" i="17"/>
  <c r="J359" i="17"/>
  <c r="O359" i="17" s="1"/>
  <c r="I359" i="17"/>
  <c r="N359" i="17" s="1"/>
  <c r="L358" i="17"/>
  <c r="K358" i="17"/>
  <c r="J358" i="17"/>
  <c r="O358" i="17" s="1"/>
  <c r="I358" i="17"/>
  <c r="N358" i="17" s="1"/>
  <c r="L357" i="17"/>
  <c r="K357" i="17"/>
  <c r="J357" i="17"/>
  <c r="O357" i="17" s="1"/>
  <c r="I357" i="17"/>
  <c r="N357" i="17" s="1"/>
  <c r="L356" i="17"/>
  <c r="K356" i="17"/>
  <c r="J356" i="17"/>
  <c r="O356" i="17" s="1"/>
  <c r="I356" i="17"/>
  <c r="N356" i="17" s="1"/>
  <c r="L355" i="17"/>
  <c r="K355" i="17"/>
  <c r="J355" i="17"/>
  <c r="O355" i="17" s="1"/>
  <c r="I355" i="17"/>
  <c r="N355" i="17" s="1"/>
  <c r="L354" i="17"/>
  <c r="K354" i="17"/>
  <c r="J354" i="17"/>
  <c r="O354" i="17" s="1"/>
  <c r="I354" i="17"/>
  <c r="N354" i="17" s="1"/>
  <c r="L353" i="17"/>
  <c r="K353" i="17"/>
  <c r="J353" i="17"/>
  <c r="O353" i="17" s="1"/>
  <c r="I353" i="17"/>
  <c r="N353" i="17" s="1"/>
  <c r="L352" i="17"/>
  <c r="K352" i="17"/>
  <c r="J352" i="17"/>
  <c r="O352" i="17" s="1"/>
  <c r="I352" i="17"/>
  <c r="N352" i="17" s="1"/>
  <c r="L351" i="17"/>
  <c r="K351" i="17"/>
  <c r="J351" i="17"/>
  <c r="O351" i="17" s="1"/>
  <c r="I351" i="17"/>
  <c r="N351" i="17" s="1"/>
  <c r="L350" i="17"/>
  <c r="K350" i="17"/>
  <c r="J350" i="17"/>
  <c r="O350" i="17" s="1"/>
  <c r="I350" i="17"/>
  <c r="N350" i="17" s="1"/>
  <c r="L349" i="17"/>
  <c r="K349" i="17"/>
  <c r="J349" i="17"/>
  <c r="O349" i="17" s="1"/>
  <c r="I349" i="17"/>
  <c r="N349" i="17" s="1"/>
  <c r="L348" i="17"/>
  <c r="K348" i="17"/>
  <c r="J348" i="17"/>
  <c r="O348" i="17" s="1"/>
  <c r="I348" i="17"/>
  <c r="N348" i="17" s="1"/>
  <c r="L347" i="17"/>
  <c r="K347" i="17"/>
  <c r="J347" i="17"/>
  <c r="O347" i="17" s="1"/>
  <c r="I347" i="17"/>
  <c r="N347" i="17" s="1"/>
  <c r="L346" i="17"/>
  <c r="K346" i="17"/>
  <c r="J346" i="17"/>
  <c r="O346" i="17" s="1"/>
  <c r="I346" i="17"/>
  <c r="N346" i="17" s="1"/>
  <c r="L345" i="17"/>
  <c r="K345" i="17"/>
  <c r="J345" i="17"/>
  <c r="O345" i="17" s="1"/>
  <c r="I345" i="17"/>
  <c r="N345" i="17" s="1"/>
  <c r="L344" i="17"/>
  <c r="K344" i="17"/>
  <c r="J344" i="17"/>
  <c r="O344" i="17" s="1"/>
  <c r="I344" i="17"/>
  <c r="N344" i="17" s="1"/>
  <c r="L343" i="17"/>
  <c r="K343" i="17"/>
  <c r="J343" i="17"/>
  <c r="O343" i="17" s="1"/>
  <c r="I343" i="17"/>
  <c r="N343" i="17" s="1"/>
  <c r="L342" i="17"/>
  <c r="K342" i="17"/>
  <c r="J342" i="17"/>
  <c r="O342" i="17" s="1"/>
  <c r="I342" i="17"/>
  <c r="N342" i="17" s="1"/>
  <c r="L341" i="17"/>
  <c r="K341" i="17"/>
  <c r="J341" i="17"/>
  <c r="O341" i="17" s="1"/>
  <c r="I341" i="17"/>
  <c r="N341" i="17" s="1"/>
  <c r="L340" i="17"/>
  <c r="K340" i="17"/>
  <c r="J340" i="17"/>
  <c r="O340" i="17" s="1"/>
  <c r="I340" i="17"/>
  <c r="N340" i="17" s="1"/>
  <c r="L339" i="17"/>
  <c r="K339" i="17"/>
  <c r="J339" i="17"/>
  <c r="O339" i="17" s="1"/>
  <c r="I339" i="17"/>
  <c r="N339" i="17" s="1"/>
  <c r="L338" i="17"/>
  <c r="K338" i="17"/>
  <c r="J338" i="17"/>
  <c r="O338" i="17" s="1"/>
  <c r="I338" i="17"/>
  <c r="N338" i="17" s="1"/>
  <c r="L337" i="17"/>
  <c r="K337" i="17"/>
  <c r="J337" i="17"/>
  <c r="O337" i="17" s="1"/>
  <c r="I337" i="17"/>
  <c r="N337" i="17" s="1"/>
  <c r="L336" i="17"/>
  <c r="K336" i="17"/>
  <c r="J336" i="17"/>
  <c r="O336" i="17" s="1"/>
  <c r="I336" i="17"/>
  <c r="N336" i="17" s="1"/>
  <c r="L335" i="17"/>
  <c r="K335" i="17"/>
  <c r="J335" i="17"/>
  <c r="O335" i="17" s="1"/>
  <c r="I335" i="17"/>
  <c r="N335" i="17" s="1"/>
  <c r="L334" i="17"/>
  <c r="K334" i="17"/>
  <c r="J334" i="17"/>
  <c r="O334" i="17" s="1"/>
  <c r="I334" i="17"/>
  <c r="N334" i="17" s="1"/>
  <c r="L333" i="17"/>
  <c r="K333" i="17"/>
  <c r="J333" i="17"/>
  <c r="O333" i="17" s="1"/>
  <c r="I333" i="17"/>
  <c r="N333" i="17" s="1"/>
  <c r="L332" i="17"/>
  <c r="K332" i="17"/>
  <c r="J332" i="17"/>
  <c r="O332" i="17" s="1"/>
  <c r="I332" i="17"/>
  <c r="N332" i="17" s="1"/>
  <c r="L331" i="17"/>
  <c r="K331" i="17"/>
  <c r="J331" i="17"/>
  <c r="O331" i="17" s="1"/>
  <c r="I331" i="17"/>
  <c r="N331" i="17" s="1"/>
  <c r="L330" i="17"/>
  <c r="K330" i="17"/>
  <c r="J330" i="17"/>
  <c r="O330" i="17" s="1"/>
  <c r="I330" i="17"/>
  <c r="N330" i="17" s="1"/>
  <c r="L329" i="17"/>
  <c r="K329" i="17"/>
  <c r="J329" i="17"/>
  <c r="O329" i="17" s="1"/>
  <c r="I329" i="17"/>
  <c r="N329" i="17" s="1"/>
  <c r="L328" i="17"/>
  <c r="K328" i="17"/>
  <c r="J328" i="17"/>
  <c r="O328" i="17" s="1"/>
  <c r="I328" i="17"/>
  <c r="N328" i="17" s="1"/>
  <c r="L327" i="17"/>
  <c r="K327" i="17"/>
  <c r="J327" i="17"/>
  <c r="O327" i="17" s="1"/>
  <c r="I327" i="17"/>
  <c r="N327" i="17" s="1"/>
  <c r="L326" i="17"/>
  <c r="K326" i="17"/>
  <c r="J326" i="17"/>
  <c r="O326" i="17" s="1"/>
  <c r="I326" i="17"/>
  <c r="N326" i="17" s="1"/>
  <c r="L325" i="17"/>
  <c r="K325" i="17"/>
  <c r="J325" i="17"/>
  <c r="O325" i="17" s="1"/>
  <c r="I325" i="17"/>
  <c r="N325" i="17" s="1"/>
  <c r="L324" i="17"/>
  <c r="K324" i="17"/>
  <c r="J324" i="17"/>
  <c r="O324" i="17" s="1"/>
  <c r="I324" i="17"/>
  <c r="N324" i="17" s="1"/>
  <c r="L323" i="17"/>
  <c r="K323" i="17"/>
  <c r="J323" i="17"/>
  <c r="O323" i="17" s="1"/>
  <c r="I323" i="17"/>
  <c r="N323" i="17" s="1"/>
  <c r="L322" i="17"/>
  <c r="K322" i="17"/>
  <c r="J322" i="17"/>
  <c r="O322" i="17" s="1"/>
  <c r="I322" i="17"/>
  <c r="N322" i="17" s="1"/>
  <c r="L321" i="17"/>
  <c r="K321" i="17"/>
  <c r="J321" i="17"/>
  <c r="O321" i="17" s="1"/>
  <c r="I321" i="17"/>
  <c r="N321" i="17" s="1"/>
  <c r="L320" i="17"/>
  <c r="K320" i="17"/>
  <c r="J320" i="17"/>
  <c r="O320" i="17" s="1"/>
  <c r="I320" i="17"/>
  <c r="N320" i="17" s="1"/>
  <c r="L319" i="17"/>
  <c r="K319" i="17"/>
  <c r="J319" i="17"/>
  <c r="O319" i="17" s="1"/>
  <c r="I319" i="17"/>
  <c r="N319" i="17" s="1"/>
  <c r="L318" i="17"/>
  <c r="K318" i="17"/>
  <c r="J318" i="17"/>
  <c r="O318" i="17" s="1"/>
  <c r="I318" i="17"/>
  <c r="N318" i="17" s="1"/>
  <c r="L317" i="17"/>
  <c r="K317" i="17"/>
  <c r="J317" i="17"/>
  <c r="O317" i="17" s="1"/>
  <c r="I317" i="17"/>
  <c r="N317" i="17" s="1"/>
  <c r="L316" i="17"/>
  <c r="K316" i="17"/>
  <c r="J316" i="17"/>
  <c r="O316" i="17" s="1"/>
  <c r="I316" i="17"/>
  <c r="N316" i="17" s="1"/>
  <c r="L315" i="17"/>
  <c r="K315" i="17"/>
  <c r="J315" i="17"/>
  <c r="O315" i="17" s="1"/>
  <c r="I315" i="17"/>
  <c r="N315" i="17" s="1"/>
  <c r="L314" i="17"/>
  <c r="K314" i="17"/>
  <c r="J314" i="17"/>
  <c r="O314" i="17" s="1"/>
  <c r="I314" i="17"/>
  <c r="N314" i="17" s="1"/>
  <c r="L313" i="17"/>
  <c r="K313" i="17"/>
  <c r="J313" i="17"/>
  <c r="O313" i="17" s="1"/>
  <c r="I313" i="17"/>
  <c r="N313" i="17" s="1"/>
  <c r="L312" i="17"/>
  <c r="K312" i="17"/>
  <c r="J312" i="17"/>
  <c r="O312" i="17" s="1"/>
  <c r="I312" i="17"/>
  <c r="N312" i="17" s="1"/>
  <c r="L311" i="17"/>
  <c r="K311" i="17"/>
  <c r="J311" i="17"/>
  <c r="O311" i="17" s="1"/>
  <c r="I311" i="17"/>
  <c r="N311" i="17" s="1"/>
  <c r="L310" i="17"/>
  <c r="K310" i="17"/>
  <c r="J310" i="17"/>
  <c r="O310" i="17" s="1"/>
  <c r="I310" i="17"/>
  <c r="N310" i="17" s="1"/>
  <c r="L309" i="17"/>
  <c r="K309" i="17"/>
  <c r="J309" i="17"/>
  <c r="O309" i="17" s="1"/>
  <c r="I309" i="17"/>
  <c r="N309" i="17" s="1"/>
  <c r="L308" i="17"/>
  <c r="K308" i="17"/>
  <c r="J308" i="17"/>
  <c r="O308" i="17" s="1"/>
  <c r="I308" i="17"/>
  <c r="N308" i="17" s="1"/>
  <c r="L307" i="17"/>
  <c r="K307" i="17"/>
  <c r="J307" i="17"/>
  <c r="O307" i="17" s="1"/>
  <c r="I307" i="17"/>
  <c r="N307" i="17" s="1"/>
  <c r="L306" i="17"/>
  <c r="K306" i="17"/>
  <c r="J306" i="17"/>
  <c r="O306" i="17" s="1"/>
  <c r="I306" i="17"/>
  <c r="N306" i="17" s="1"/>
  <c r="L305" i="17"/>
  <c r="K305" i="17"/>
  <c r="J305" i="17"/>
  <c r="O305" i="17" s="1"/>
  <c r="I305" i="17"/>
  <c r="N305" i="17" s="1"/>
  <c r="L304" i="17"/>
  <c r="K304" i="17"/>
  <c r="J304" i="17"/>
  <c r="O304" i="17" s="1"/>
  <c r="I304" i="17"/>
  <c r="N304" i="17" s="1"/>
  <c r="L303" i="17"/>
  <c r="K303" i="17"/>
  <c r="J303" i="17"/>
  <c r="O303" i="17" s="1"/>
  <c r="I303" i="17"/>
  <c r="N303" i="17" s="1"/>
  <c r="L302" i="17"/>
  <c r="K302" i="17"/>
  <c r="J302" i="17"/>
  <c r="O302" i="17" s="1"/>
  <c r="I302" i="17"/>
  <c r="N302" i="17" s="1"/>
  <c r="L301" i="17"/>
  <c r="K301" i="17"/>
  <c r="J301" i="17"/>
  <c r="O301" i="17" s="1"/>
  <c r="I301" i="17"/>
  <c r="N301" i="17" s="1"/>
  <c r="L300" i="17"/>
  <c r="K300" i="17"/>
  <c r="J300" i="17"/>
  <c r="O300" i="17" s="1"/>
  <c r="I300" i="17"/>
  <c r="N300" i="17" s="1"/>
  <c r="L299" i="17"/>
  <c r="K299" i="17"/>
  <c r="J299" i="17"/>
  <c r="O299" i="17" s="1"/>
  <c r="I299" i="17"/>
  <c r="N299" i="17" s="1"/>
  <c r="L298" i="17"/>
  <c r="K298" i="17"/>
  <c r="J298" i="17"/>
  <c r="O298" i="17" s="1"/>
  <c r="I298" i="17"/>
  <c r="N298" i="17" s="1"/>
  <c r="L297" i="17"/>
  <c r="K297" i="17"/>
  <c r="J297" i="17"/>
  <c r="O297" i="17" s="1"/>
  <c r="I297" i="17"/>
  <c r="N297" i="17" s="1"/>
  <c r="L296" i="17"/>
  <c r="K296" i="17"/>
  <c r="J296" i="17"/>
  <c r="O296" i="17" s="1"/>
  <c r="I296" i="17"/>
  <c r="N296" i="17" s="1"/>
  <c r="L295" i="17"/>
  <c r="K295" i="17"/>
  <c r="J295" i="17"/>
  <c r="O295" i="17" s="1"/>
  <c r="I295" i="17"/>
  <c r="N295" i="17" s="1"/>
  <c r="L294" i="17"/>
  <c r="K294" i="17"/>
  <c r="J294" i="17"/>
  <c r="O294" i="17" s="1"/>
  <c r="I294" i="17"/>
  <c r="N294" i="17" s="1"/>
  <c r="L293" i="17"/>
  <c r="K293" i="17"/>
  <c r="J293" i="17"/>
  <c r="O293" i="17" s="1"/>
  <c r="I293" i="17"/>
  <c r="N293" i="17" s="1"/>
  <c r="L292" i="17"/>
  <c r="K292" i="17"/>
  <c r="J292" i="17"/>
  <c r="O292" i="17" s="1"/>
  <c r="I292" i="17"/>
  <c r="N292" i="17" s="1"/>
  <c r="L291" i="17"/>
  <c r="K291" i="17"/>
  <c r="J291" i="17"/>
  <c r="O291" i="17" s="1"/>
  <c r="I291" i="17"/>
  <c r="N291" i="17" s="1"/>
  <c r="L290" i="17"/>
  <c r="K290" i="17"/>
  <c r="J290" i="17"/>
  <c r="O290" i="17" s="1"/>
  <c r="I290" i="17"/>
  <c r="N290" i="17" s="1"/>
  <c r="L289" i="17"/>
  <c r="K289" i="17"/>
  <c r="J289" i="17"/>
  <c r="O289" i="17" s="1"/>
  <c r="I289" i="17"/>
  <c r="N289" i="17" s="1"/>
  <c r="L288" i="17"/>
  <c r="K288" i="17"/>
  <c r="J288" i="17"/>
  <c r="O288" i="17" s="1"/>
  <c r="I288" i="17"/>
  <c r="N288" i="17" s="1"/>
  <c r="L287" i="17"/>
  <c r="K287" i="17"/>
  <c r="J287" i="17"/>
  <c r="O287" i="17" s="1"/>
  <c r="I287" i="17"/>
  <c r="N287" i="17" s="1"/>
  <c r="L286" i="17"/>
  <c r="K286" i="17"/>
  <c r="J286" i="17"/>
  <c r="O286" i="17" s="1"/>
  <c r="I286" i="17"/>
  <c r="N286" i="17" s="1"/>
  <c r="L285" i="17"/>
  <c r="K285" i="17"/>
  <c r="J285" i="17"/>
  <c r="O285" i="17" s="1"/>
  <c r="I285" i="17"/>
  <c r="N285" i="17" s="1"/>
  <c r="L284" i="17"/>
  <c r="K284" i="17"/>
  <c r="J284" i="17"/>
  <c r="O284" i="17" s="1"/>
  <c r="I284" i="17"/>
  <c r="N284" i="17" s="1"/>
  <c r="L283" i="17"/>
  <c r="K283" i="17"/>
  <c r="J283" i="17"/>
  <c r="O283" i="17" s="1"/>
  <c r="I283" i="17"/>
  <c r="N283" i="17" s="1"/>
  <c r="L282" i="17"/>
  <c r="K282" i="17"/>
  <c r="J282" i="17"/>
  <c r="O282" i="17" s="1"/>
  <c r="I282" i="17"/>
  <c r="N282" i="17" s="1"/>
  <c r="L281" i="17"/>
  <c r="K281" i="17"/>
  <c r="J281" i="17"/>
  <c r="O281" i="17" s="1"/>
  <c r="I281" i="17"/>
  <c r="N281" i="17" s="1"/>
  <c r="L280" i="17"/>
  <c r="K280" i="17"/>
  <c r="J280" i="17"/>
  <c r="O280" i="17" s="1"/>
  <c r="I280" i="17"/>
  <c r="N280" i="17" s="1"/>
  <c r="L279" i="17"/>
  <c r="K279" i="17"/>
  <c r="J279" i="17"/>
  <c r="O279" i="17" s="1"/>
  <c r="I279" i="17"/>
  <c r="N279" i="17" s="1"/>
  <c r="L278" i="17"/>
  <c r="K278" i="17"/>
  <c r="J278" i="17"/>
  <c r="O278" i="17" s="1"/>
  <c r="I278" i="17"/>
  <c r="N278" i="17" s="1"/>
  <c r="L277" i="17"/>
  <c r="K277" i="17"/>
  <c r="J277" i="17"/>
  <c r="O277" i="17" s="1"/>
  <c r="I277" i="17"/>
  <c r="N277" i="17" s="1"/>
  <c r="L276" i="17"/>
  <c r="K276" i="17"/>
  <c r="J276" i="17"/>
  <c r="O276" i="17" s="1"/>
  <c r="I276" i="17"/>
  <c r="N276" i="17" s="1"/>
  <c r="L275" i="17"/>
  <c r="K275" i="17"/>
  <c r="J275" i="17"/>
  <c r="O275" i="17" s="1"/>
  <c r="I275" i="17"/>
  <c r="N275" i="17" s="1"/>
  <c r="L274" i="17"/>
  <c r="K274" i="17"/>
  <c r="J274" i="17"/>
  <c r="O274" i="17" s="1"/>
  <c r="I274" i="17"/>
  <c r="N274" i="17" s="1"/>
  <c r="L273" i="17"/>
  <c r="K273" i="17"/>
  <c r="J273" i="17"/>
  <c r="O273" i="17" s="1"/>
  <c r="I273" i="17"/>
  <c r="N273" i="17" s="1"/>
  <c r="L272" i="17"/>
  <c r="K272" i="17"/>
  <c r="J272" i="17"/>
  <c r="O272" i="17" s="1"/>
  <c r="I272" i="17"/>
  <c r="N272" i="17" s="1"/>
  <c r="L271" i="17"/>
  <c r="K271" i="17"/>
  <c r="J271" i="17"/>
  <c r="O271" i="17" s="1"/>
  <c r="I271" i="17"/>
  <c r="N271" i="17" s="1"/>
  <c r="L270" i="17"/>
  <c r="K270" i="17"/>
  <c r="J270" i="17"/>
  <c r="O270" i="17" s="1"/>
  <c r="I270" i="17"/>
  <c r="N270" i="17" s="1"/>
  <c r="L269" i="17"/>
  <c r="K269" i="17"/>
  <c r="J269" i="17"/>
  <c r="O269" i="17" s="1"/>
  <c r="I269" i="17"/>
  <c r="N269" i="17" s="1"/>
  <c r="L268" i="17"/>
  <c r="K268" i="17"/>
  <c r="J268" i="17"/>
  <c r="O268" i="17" s="1"/>
  <c r="I268" i="17"/>
  <c r="N268" i="17" s="1"/>
  <c r="L267" i="17"/>
  <c r="K267" i="17"/>
  <c r="J267" i="17"/>
  <c r="O267" i="17" s="1"/>
  <c r="I267" i="17"/>
  <c r="N267" i="17" s="1"/>
  <c r="L266" i="17"/>
  <c r="K266" i="17"/>
  <c r="J266" i="17"/>
  <c r="O266" i="17" s="1"/>
  <c r="I266" i="17"/>
  <c r="N266" i="17" s="1"/>
  <c r="L265" i="17"/>
  <c r="K265" i="17"/>
  <c r="J265" i="17"/>
  <c r="O265" i="17" s="1"/>
  <c r="I265" i="17"/>
  <c r="N265" i="17" s="1"/>
  <c r="L264" i="17"/>
  <c r="K264" i="17"/>
  <c r="J264" i="17"/>
  <c r="O264" i="17" s="1"/>
  <c r="I264" i="17"/>
  <c r="N264" i="17" s="1"/>
  <c r="L263" i="17"/>
  <c r="K263" i="17"/>
  <c r="J263" i="17"/>
  <c r="O263" i="17" s="1"/>
  <c r="I263" i="17"/>
  <c r="N263" i="17" s="1"/>
  <c r="L262" i="17"/>
  <c r="K262" i="17"/>
  <c r="J262" i="17"/>
  <c r="O262" i="17" s="1"/>
  <c r="I262" i="17"/>
  <c r="N262" i="17" s="1"/>
  <c r="L261" i="17"/>
  <c r="K261" i="17"/>
  <c r="J261" i="17"/>
  <c r="O261" i="17" s="1"/>
  <c r="I261" i="17"/>
  <c r="N261" i="17" s="1"/>
  <c r="L260" i="17"/>
  <c r="K260" i="17"/>
  <c r="J260" i="17"/>
  <c r="O260" i="17" s="1"/>
  <c r="I260" i="17"/>
  <c r="N260" i="17" s="1"/>
  <c r="L259" i="17"/>
  <c r="K259" i="17"/>
  <c r="J259" i="17"/>
  <c r="O259" i="17" s="1"/>
  <c r="I259" i="17"/>
  <c r="N259" i="17" s="1"/>
  <c r="L258" i="17"/>
  <c r="K258" i="17"/>
  <c r="J258" i="17"/>
  <c r="O258" i="17" s="1"/>
  <c r="I258" i="17"/>
  <c r="N258" i="17" s="1"/>
  <c r="L257" i="17"/>
  <c r="K257" i="17"/>
  <c r="J257" i="17"/>
  <c r="O257" i="17" s="1"/>
  <c r="I257" i="17"/>
  <c r="N257" i="17" s="1"/>
  <c r="L256" i="17"/>
  <c r="K256" i="17"/>
  <c r="J256" i="17"/>
  <c r="O256" i="17" s="1"/>
  <c r="I256" i="17"/>
  <c r="N256" i="17" s="1"/>
  <c r="L255" i="17"/>
  <c r="K255" i="17"/>
  <c r="J255" i="17"/>
  <c r="O255" i="17" s="1"/>
  <c r="I255" i="17"/>
  <c r="N255" i="17" s="1"/>
  <c r="L254" i="17"/>
  <c r="K254" i="17"/>
  <c r="J254" i="17"/>
  <c r="O254" i="17" s="1"/>
  <c r="I254" i="17"/>
  <c r="N254" i="17" s="1"/>
  <c r="L253" i="17"/>
  <c r="K253" i="17"/>
  <c r="J253" i="17"/>
  <c r="O253" i="17" s="1"/>
  <c r="I253" i="17"/>
  <c r="N253" i="17" s="1"/>
  <c r="L252" i="17"/>
  <c r="K252" i="17"/>
  <c r="J252" i="17"/>
  <c r="O252" i="17" s="1"/>
  <c r="I252" i="17"/>
  <c r="N252" i="17" s="1"/>
  <c r="L251" i="17"/>
  <c r="K251" i="17"/>
  <c r="J251" i="17"/>
  <c r="O251" i="17" s="1"/>
  <c r="I251" i="17"/>
  <c r="N251" i="17" s="1"/>
  <c r="L250" i="17"/>
  <c r="K250" i="17"/>
  <c r="J250" i="17"/>
  <c r="O250" i="17" s="1"/>
  <c r="I250" i="17"/>
  <c r="N250" i="17" s="1"/>
  <c r="L249" i="17"/>
  <c r="K249" i="17"/>
  <c r="J249" i="17"/>
  <c r="O249" i="17" s="1"/>
  <c r="I249" i="17"/>
  <c r="N249" i="17" s="1"/>
  <c r="L248" i="17"/>
  <c r="K248" i="17"/>
  <c r="J248" i="17"/>
  <c r="O248" i="17" s="1"/>
  <c r="I248" i="17"/>
  <c r="N248" i="17" s="1"/>
  <c r="L247" i="17"/>
  <c r="K247" i="17"/>
  <c r="J247" i="17"/>
  <c r="O247" i="17" s="1"/>
  <c r="I247" i="17"/>
  <c r="N247" i="17" s="1"/>
  <c r="L246" i="17"/>
  <c r="K246" i="17"/>
  <c r="J246" i="17"/>
  <c r="O246" i="17" s="1"/>
  <c r="I246" i="17"/>
  <c r="N246" i="17" s="1"/>
  <c r="L245" i="17"/>
  <c r="K245" i="17"/>
  <c r="J245" i="17"/>
  <c r="O245" i="17" s="1"/>
  <c r="I245" i="17"/>
  <c r="N245" i="17" s="1"/>
  <c r="L244" i="17"/>
  <c r="K244" i="17"/>
  <c r="J244" i="17"/>
  <c r="O244" i="17" s="1"/>
  <c r="I244" i="17"/>
  <c r="N244" i="17" s="1"/>
  <c r="L243" i="17"/>
  <c r="K243" i="17"/>
  <c r="J243" i="17"/>
  <c r="O243" i="17" s="1"/>
  <c r="I243" i="17"/>
  <c r="N243" i="17" s="1"/>
  <c r="L242" i="17"/>
  <c r="K242" i="17"/>
  <c r="J242" i="17"/>
  <c r="O242" i="17" s="1"/>
  <c r="I242" i="17"/>
  <c r="N242" i="17" s="1"/>
  <c r="L241" i="17"/>
  <c r="K241" i="17"/>
  <c r="J241" i="17"/>
  <c r="O241" i="17" s="1"/>
  <c r="I241" i="17"/>
  <c r="N241" i="17" s="1"/>
  <c r="L240" i="17"/>
  <c r="K240" i="17"/>
  <c r="J240" i="17"/>
  <c r="O240" i="17" s="1"/>
  <c r="I240" i="17"/>
  <c r="N240" i="17" s="1"/>
  <c r="L239" i="17"/>
  <c r="K239" i="17"/>
  <c r="J239" i="17"/>
  <c r="O239" i="17" s="1"/>
  <c r="I239" i="17"/>
  <c r="N239" i="17" s="1"/>
  <c r="L238" i="17"/>
  <c r="K238" i="17"/>
  <c r="J238" i="17"/>
  <c r="O238" i="17" s="1"/>
  <c r="I238" i="17"/>
  <c r="N238" i="17" s="1"/>
  <c r="L237" i="17"/>
  <c r="K237" i="17"/>
  <c r="J237" i="17"/>
  <c r="O237" i="17" s="1"/>
  <c r="I237" i="17"/>
  <c r="N237" i="17" s="1"/>
  <c r="L236" i="17"/>
  <c r="K236" i="17"/>
  <c r="J236" i="17"/>
  <c r="O236" i="17" s="1"/>
  <c r="I236" i="17"/>
  <c r="N236" i="17" s="1"/>
  <c r="L235" i="17"/>
  <c r="K235" i="17"/>
  <c r="J235" i="17"/>
  <c r="O235" i="17" s="1"/>
  <c r="I235" i="17"/>
  <c r="N235" i="17" s="1"/>
  <c r="L234" i="17"/>
  <c r="K234" i="17"/>
  <c r="J234" i="17"/>
  <c r="O234" i="17" s="1"/>
  <c r="I234" i="17"/>
  <c r="N234" i="17" s="1"/>
  <c r="L233" i="17"/>
  <c r="K233" i="17"/>
  <c r="J233" i="17"/>
  <c r="O233" i="17" s="1"/>
  <c r="I233" i="17"/>
  <c r="N233" i="17" s="1"/>
  <c r="L232" i="17"/>
  <c r="K232" i="17"/>
  <c r="J232" i="17"/>
  <c r="O232" i="17" s="1"/>
  <c r="I232" i="17"/>
  <c r="N232" i="17" s="1"/>
  <c r="L231" i="17"/>
  <c r="K231" i="17"/>
  <c r="J231" i="17"/>
  <c r="O231" i="17" s="1"/>
  <c r="I231" i="17"/>
  <c r="N231" i="17" s="1"/>
  <c r="L230" i="17"/>
  <c r="K230" i="17"/>
  <c r="J230" i="17"/>
  <c r="O230" i="17" s="1"/>
  <c r="I230" i="17"/>
  <c r="N230" i="17" s="1"/>
  <c r="L229" i="17"/>
  <c r="K229" i="17"/>
  <c r="J229" i="17"/>
  <c r="O229" i="17" s="1"/>
  <c r="I229" i="17"/>
  <c r="N229" i="17" s="1"/>
  <c r="L228" i="17"/>
  <c r="K228" i="17"/>
  <c r="J228" i="17"/>
  <c r="O228" i="17" s="1"/>
  <c r="I228" i="17"/>
  <c r="N228" i="17" s="1"/>
  <c r="L227" i="17"/>
  <c r="K227" i="17"/>
  <c r="J227" i="17"/>
  <c r="O227" i="17" s="1"/>
  <c r="I227" i="17"/>
  <c r="N227" i="17" s="1"/>
  <c r="L226" i="17"/>
  <c r="K226" i="17"/>
  <c r="J226" i="17"/>
  <c r="O226" i="17" s="1"/>
  <c r="I226" i="17"/>
  <c r="N226" i="17" s="1"/>
  <c r="L225" i="17"/>
  <c r="K225" i="17"/>
  <c r="J225" i="17"/>
  <c r="O225" i="17" s="1"/>
  <c r="I225" i="17"/>
  <c r="N225" i="17" s="1"/>
  <c r="L224" i="17"/>
  <c r="K224" i="17"/>
  <c r="J224" i="17"/>
  <c r="O224" i="17" s="1"/>
  <c r="I224" i="17"/>
  <c r="N224" i="17" s="1"/>
  <c r="L223" i="17"/>
  <c r="K223" i="17"/>
  <c r="J223" i="17"/>
  <c r="O223" i="17" s="1"/>
  <c r="I223" i="17"/>
  <c r="N223" i="17" s="1"/>
  <c r="L222" i="17"/>
  <c r="K222" i="17"/>
  <c r="J222" i="17"/>
  <c r="O222" i="17" s="1"/>
  <c r="I222" i="17"/>
  <c r="N222" i="17" s="1"/>
  <c r="L221" i="17"/>
  <c r="K221" i="17"/>
  <c r="J221" i="17"/>
  <c r="O221" i="17" s="1"/>
  <c r="I221" i="17"/>
  <c r="N221" i="17" s="1"/>
  <c r="L220" i="17"/>
  <c r="K220" i="17"/>
  <c r="J220" i="17"/>
  <c r="O220" i="17" s="1"/>
  <c r="I220" i="17"/>
  <c r="N220" i="17" s="1"/>
  <c r="L219" i="17"/>
  <c r="K219" i="17"/>
  <c r="J219" i="17"/>
  <c r="O219" i="17" s="1"/>
  <c r="I219" i="17"/>
  <c r="N219" i="17" s="1"/>
  <c r="L218" i="17"/>
  <c r="K218" i="17"/>
  <c r="J218" i="17"/>
  <c r="O218" i="17" s="1"/>
  <c r="I218" i="17"/>
  <c r="N218" i="17" s="1"/>
  <c r="L217" i="17"/>
  <c r="K217" i="17"/>
  <c r="J217" i="17"/>
  <c r="O217" i="17" s="1"/>
  <c r="I217" i="17"/>
  <c r="N217" i="17" s="1"/>
  <c r="L216" i="17"/>
  <c r="K216" i="17"/>
  <c r="J216" i="17"/>
  <c r="O216" i="17" s="1"/>
  <c r="I216" i="17"/>
  <c r="N216" i="17" s="1"/>
  <c r="L215" i="17"/>
  <c r="K215" i="17"/>
  <c r="J215" i="17"/>
  <c r="O215" i="17" s="1"/>
  <c r="I215" i="17"/>
  <c r="N215" i="17" s="1"/>
  <c r="L214" i="17"/>
  <c r="K214" i="17"/>
  <c r="J214" i="17"/>
  <c r="O214" i="17" s="1"/>
  <c r="I214" i="17"/>
  <c r="N214" i="17" s="1"/>
  <c r="L213" i="17"/>
  <c r="K213" i="17"/>
  <c r="J213" i="17"/>
  <c r="O213" i="17" s="1"/>
  <c r="I213" i="17"/>
  <c r="N213" i="17" s="1"/>
  <c r="L212" i="17"/>
  <c r="K212" i="17"/>
  <c r="J212" i="17"/>
  <c r="O212" i="17" s="1"/>
  <c r="I212" i="17"/>
  <c r="N212" i="17" s="1"/>
  <c r="L211" i="17"/>
  <c r="K211" i="17"/>
  <c r="J211" i="17"/>
  <c r="O211" i="17" s="1"/>
  <c r="I211" i="17"/>
  <c r="N211" i="17" s="1"/>
  <c r="L210" i="17"/>
  <c r="M210" i="17" s="1"/>
  <c r="K210" i="17"/>
  <c r="J210" i="17"/>
  <c r="O210" i="17" s="1"/>
  <c r="I210" i="17"/>
  <c r="N210" i="17" s="1"/>
  <c r="L209" i="17"/>
  <c r="K209" i="17"/>
  <c r="J209" i="17"/>
  <c r="O209" i="17" s="1"/>
  <c r="I209" i="17"/>
  <c r="N209" i="17" s="1"/>
  <c r="L208" i="17"/>
  <c r="K208" i="17"/>
  <c r="J208" i="17"/>
  <c r="O208" i="17" s="1"/>
  <c r="I208" i="17"/>
  <c r="N208" i="17" s="1"/>
  <c r="L207" i="17"/>
  <c r="K207" i="17"/>
  <c r="J207" i="17"/>
  <c r="O207" i="17" s="1"/>
  <c r="I207" i="17"/>
  <c r="N207" i="17" s="1"/>
  <c r="L206" i="17"/>
  <c r="K206" i="17"/>
  <c r="J206" i="17"/>
  <c r="O206" i="17" s="1"/>
  <c r="I206" i="17"/>
  <c r="N206" i="17" s="1"/>
  <c r="L205" i="17"/>
  <c r="K205" i="17"/>
  <c r="J205" i="17"/>
  <c r="O205" i="17" s="1"/>
  <c r="I205" i="17"/>
  <c r="N205" i="17" s="1"/>
  <c r="L204" i="17"/>
  <c r="K204" i="17"/>
  <c r="J204" i="17"/>
  <c r="O204" i="17" s="1"/>
  <c r="I204" i="17"/>
  <c r="N204" i="17" s="1"/>
  <c r="L203" i="17"/>
  <c r="K203" i="17"/>
  <c r="J203" i="17"/>
  <c r="O203" i="17" s="1"/>
  <c r="I203" i="17"/>
  <c r="N203" i="17" s="1"/>
  <c r="L202" i="17"/>
  <c r="K202" i="17"/>
  <c r="J202" i="17"/>
  <c r="O202" i="17" s="1"/>
  <c r="I202" i="17"/>
  <c r="N202" i="17" s="1"/>
  <c r="L201" i="17"/>
  <c r="K201" i="17"/>
  <c r="J201" i="17"/>
  <c r="O201" i="17" s="1"/>
  <c r="I201" i="17"/>
  <c r="N201" i="17" s="1"/>
  <c r="L200" i="17"/>
  <c r="K200" i="17"/>
  <c r="J200" i="17"/>
  <c r="O200" i="17" s="1"/>
  <c r="I200" i="17"/>
  <c r="N200" i="17" s="1"/>
  <c r="L199" i="17"/>
  <c r="K199" i="17"/>
  <c r="J199" i="17"/>
  <c r="O199" i="17" s="1"/>
  <c r="I199" i="17"/>
  <c r="N199" i="17" s="1"/>
  <c r="L198" i="17"/>
  <c r="M198" i="17" s="1"/>
  <c r="K198" i="17"/>
  <c r="J198" i="17"/>
  <c r="O198" i="17" s="1"/>
  <c r="I198" i="17"/>
  <c r="N198" i="17" s="1"/>
  <c r="L197" i="17"/>
  <c r="K197" i="17"/>
  <c r="J197" i="17"/>
  <c r="O197" i="17" s="1"/>
  <c r="I197" i="17"/>
  <c r="N197" i="17" s="1"/>
  <c r="L196" i="17"/>
  <c r="K196" i="17"/>
  <c r="J196" i="17"/>
  <c r="O196" i="17" s="1"/>
  <c r="I196" i="17"/>
  <c r="N196" i="17" s="1"/>
  <c r="L195" i="17"/>
  <c r="K195" i="17"/>
  <c r="J195" i="17"/>
  <c r="O195" i="17" s="1"/>
  <c r="I195" i="17"/>
  <c r="N195" i="17" s="1"/>
  <c r="L194" i="17"/>
  <c r="K194" i="17"/>
  <c r="J194" i="17"/>
  <c r="O194" i="17" s="1"/>
  <c r="I194" i="17"/>
  <c r="N194" i="17" s="1"/>
  <c r="L193" i="17"/>
  <c r="K193" i="17"/>
  <c r="J193" i="17"/>
  <c r="O193" i="17" s="1"/>
  <c r="I193" i="17"/>
  <c r="N193" i="17" s="1"/>
  <c r="L192" i="17"/>
  <c r="K192" i="17"/>
  <c r="J192" i="17"/>
  <c r="O192" i="17" s="1"/>
  <c r="I192" i="17"/>
  <c r="N192" i="17" s="1"/>
  <c r="L191" i="17"/>
  <c r="K191" i="17"/>
  <c r="J191" i="17"/>
  <c r="O191" i="17" s="1"/>
  <c r="I191" i="17"/>
  <c r="N191" i="17" s="1"/>
  <c r="L190" i="17"/>
  <c r="K190" i="17"/>
  <c r="J190" i="17"/>
  <c r="O190" i="17" s="1"/>
  <c r="I190" i="17"/>
  <c r="N190" i="17" s="1"/>
  <c r="L189" i="17"/>
  <c r="K189" i="17"/>
  <c r="J189" i="17"/>
  <c r="O189" i="17" s="1"/>
  <c r="I189" i="17"/>
  <c r="N189" i="17" s="1"/>
  <c r="L188" i="17"/>
  <c r="K188" i="17"/>
  <c r="J188" i="17"/>
  <c r="O188" i="17" s="1"/>
  <c r="I188" i="17"/>
  <c r="N188" i="17" s="1"/>
  <c r="L187" i="17"/>
  <c r="K187" i="17"/>
  <c r="J187" i="17"/>
  <c r="O187" i="17" s="1"/>
  <c r="I187" i="17"/>
  <c r="N187" i="17" s="1"/>
  <c r="L186" i="17"/>
  <c r="M186" i="17" s="1"/>
  <c r="K186" i="17"/>
  <c r="J186" i="17"/>
  <c r="O186" i="17" s="1"/>
  <c r="I186" i="17"/>
  <c r="N186" i="17" s="1"/>
  <c r="L185" i="17"/>
  <c r="K185" i="17"/>
  <c r="J185" i="17"/>
  <c r="O185" i="17" s="1"/>
  <c r="I185" i="17"/>
  <c r="N185" i="17" s="1"/>
  <c r="L184" i="17"/>
  <c r="K184" i="17"/>
  <c r="J184" i="17"/>
  <c r="O184" i="17" s="1"/>
  <c r="I184" i="17"/>
  <c r="N184" i="17" s="1"/>
  <c r="L183" i="17"/>
  <c r="K183" i="17"/>
  <c r="J183" i="17"/>
  <c r="O183" i="17" s="1"/>
  <c r="I183" i="17"/>
  <c r="N183" i="17" s="1"/>
  <c r="L182" i="17"/>
  <c r="K182" i="17"/>
  <c r="J182" i="17"/>
  <c r="O182" i="17" s="1"/>
  <c r="I182" i="17"/>
  <c r="N182" i="17" s="1"/>
  <c r="L181" i="17"/>
  <c r="K181" i="17"/>
  <c r="J181" i="17"/>
  <c r="O181" i="17" s="1"/>
  <c r="I181" i="17"/>
  <c r="N181" i="17" s="1"/>
  <c r="L180" i="17"/>
  <c r="K180" i="17"/>
  <c r="J180" i="17"/>
  <c r="O180" i="17" s="1"/>
  <c r="I180" i="17"/>
  <c r="N180" i="17" s="1"/>
  <c r="L179" i="17"/>
  <c r="K179" i="17"/>
  <c r="J179" i="17"/>
  <c r="O179" i="17" s="1"/>
  <c r="I179" i="17"/>
  <c r="N179" i="17" s="1"/>
  <c r="L178" i="17"/>
  <c r="K178" i="17"/>
  <c r="J178" i="17"/>
  <c r="O178" i="17" s="1"/>
  <c r="I178" i="17"/>
  <c r="N178" i="17" s="1"/>
  <c r="L177" i="17"/>
  <c r="K177" i="17"/>
  <c r="J177" i="17"/>
  <c r="O177" i="17" s="1"/>
  <c r="I177" i="17"/>
  <c r="N177" i="17" s="1"/>
  <c r="L176" i="17"/>
  <c r="K176" i="17"/>
  <c r="J176" i="17"/>
  <c r="O176" i="17" s="1"/>
  <c r="I176" i="17"/>
  <c r="N176" i="17" s="1"/>
  <c r="L175" i="17"/>
  <c r="K175" i="17"/>
  <c r="J175" i="17"/>
  <c r="O175" i="17" s="1"/>
  <c r="I175" i="17"/>
  <c r="N175" i="17" s="1"/>
  <c r="L174" i="17"/>
  <c r="M174" i="17" s="1"/>
  <c r="K174" i="17"/>
  <c r="J174" i="17"/>
  <c r="O174" i="17" s="1"/>
  <c r="I174" i="17"/>
  <c r="N174" i="17" s="1"/>
  <c r="L173" i="17"/>
  <c r="K173" i="17"/>
  <c r="J173" i="17"/>
  <c r="O173" i="17" s="1"/>
  <c r="I173" i="17"/>
  <c r="N173" i="17" s="1"/>
  <c r="L172" i="17"/>
  <c r="K172" i="17"/>
  <c r="J172" i="17"/>
  <c r="O172" i="17" s="1"/>
  <c r="I172" i="17"/>
  <c r="N172" i="17" s="1"/>
  <c r="L171" i="17"/>
  <c r="K171" i="17"/>
  <c r="J171" i="17"/>
  <c r="O171" i="17" s="1"/>
  <c r="I171" i="17"/>
  <c r="N171" i="17" s="1"/>
  <c r="L170" i="17"/>
  <c r="K170" i="17"/>
  <c r="J170" i="17"/>
  <c r="O170" i="17" s="1"/>
  <c r="I170" i="17"/>
  <c r="N170" i="17" s="1"/>
  <c r="L169" i="17"/>
  <c r="K169" i="17"/>
  <c r="J169" i="17"/>
  <c r="O169" i="17" s="1"/>
  <c r="I169" i="17"/>
  <c r="N169" i="17" s="1"/>
  <c r="L168" i="17"/>
  <c r="K168" i="17"/>
  <c r="J168" i="17"/>
  <c r="O168" i="17" s="1"/>
  <c r="I168" i="17"/>
  <c r="N168" i="17" s="1"/>
  <c r="L167" i="17"/>
  <c r="K167" i="17"/>
  <c r="J167" i="17"/>
  <c r="O167" i="17" s="1"/>
  <c r="I167" i="17"/>
  <c r="N167" i="17" s="1"/>
  <c r="L166" i="17"/>
  <c r="K166" i="17"/>
  <c r="J166" i="17"/>
  <c r="O166" i="17" s="1"/>
  <c r="I166" i="17"/>
  <c r="N166" i="17" s="1"/>
  <c r="L165" i="17"/>
  <c r="K165" i="17"/>
  <c r="J165" i="17"/>
  <c r="O165" i="17" s="1"/>
  <c r="I165" i="17"/>
  <c r="N165" i="17" s="1"/>
  <c r="L164" i="17"/>
  <c r="K164" i="17"/>
  <c r="J164" i="17"/>
  <c r="O164" i="17" s="1"/>
  <c r="I164" i="17"/>
  <c r="N164" i="17" s="1"/>
  <c r="L163" i="17"/>
  <c r="K163" i="17"/>
  <c r="J163" i="17"/>
  <c r="O163" i="17" s="1"/>
  <c r="I163" i="17"/>
  <c r="N163" i="17" s="1"/>
  <c r="L162" i="17"/>
  <c r="M162" i="17" s="1"/>
  <c r="K162" i="17"/>
  <c r="J162" i="17"/>
  <c r="O162" i="17" s="1"/>
  <c r="I162" i="17"/>
  <c r="N162" i="17" s="1"/>
  <c r="L161" i="17"/>
  <c r="K161" i="17"/>
  <c r="J161" i="17"/>
  <c r="O161" i="17" s="1"/>
  <c r="I161" i="17"/>
  <c r="N161" i="17" s="1"/>
  <c r="L160" i="17"/>
  <c r="K160" i="17"/>
  <c r="J160" i="17"/>
  <c r="O160" i="17" s="1"/>
  <c r="I160" i="17"/>
  <c r="N160" i="17" s="1"/>
  <c r="L159" i="17"/>
  <c r="K159" i="17"/>
  <c r="J159" i="17"/>
  <c r="O159" i="17" s="1"/>
  <c r="I159" i="17"/>
  <c r="N159" i="17" s="1"/>
  <c r="L158" i="17"/>
  <c r="K158" i="17"/>
  <c r="J158" i="17"/>
  <c r="O158" i="17" s="1"/>
  <c r="I158" i="17"/>
  <c r="N158" i="17" s="1"/>
  <c r="L157" i="17"/>
  <c r="K157" i="17"/>
  <c r="J157" i="17"/>
  <c r="O157" i="17" s="1"/>
  <c r="I157" i="17"/>
  <c r="N157" i="17" s="1"/>
  <c r="L156" i="17"/>
  <c r="K156" i="17"/>
  <c r="J156" i="17"/>
  <c r="O156" i="17" s="1"/>
  <c r="I156" i="17"/>
  <c r="N156" i="17" s="1"/>
  <c r="L155" i="17"/>
  <c r="K155" i="17"/>
  <c r="J155" i="17"/>
  <c r="O155" i="17" s="1"/>
  <c r="I155" i="17"/>
  <c r="N155" i="17" s="1"/>
  <c r="L154" i="17"/>
  <c r="K154" i="17"/>
  <c r="J154" i="17"/>
  <c r="O154" i="17" s="1"/>
  <c r="I154" i="17"/>
  <c r="N154" i="17" s="1"/>
  <c r="L153" i="17"/>
  <c r="K153" i="17"/>
  <c r="J153" i="17"/>
  <c r="O153" i="17" s="1"/>
  <c r="I153" i="17"/>
  <c r="N153" i="17" s="1"/>
  <c r="L152" i="17"/>
  <c r="K152" i="17"/>
  <c r="J152" i="17"/>
  <c r="O152" i="17" s="1"/>
  <c r="I152" i="17"/>
  <c r="N152" i="17" s="1"/>
  <c r="L151" i="17"/>
  <c r="K151" i="17"/>
  <c r="J151" i="17"/>
  <c r="O151" i="17" s="1"/>
  <c r="I151" i="17"/>
  <c r="N151" i="17" s="1"/>
  <c r="L150" i="17"/>
  <c r="M150" i="17" s="1"/>
  <c r="K150" i="17"/>
  <c r="J150" i="17"/>
  <c r="O150" i="17" s="1"/>
  <c r="I150" i="17"/>
  <c r="N150" i="17" s="1"/>
  <c r="L149" i="17"/>
  <c r="K149" i="17"/>
  <c r="J149" i="17"/>
  <c r="O149" i="17" s="1"/>
  <c r="I149" i="17"/>
  <c r="N149" i="17" s="1"/>
  <c r="L148" i="17"/>
  <c r="K148" i="17"/>
  <c r="J148" i="17"/>
  <c r="O148" i="17" s="1"/>
  <c r="I148" i="17"/>
  <c r="N148" i="17" s="1"/>
  <c r="L147" i="17"/>
  <c r="K147" i="17"/>
  <c r="J147" i="17"/>
  <c r="O147" i="17" s="1"/>
  <c r="I147" i="17"/>
  <c r="N147" i="17" s="1"/>
  <c r="L146" i="17"/>
  <c r="K146" i="17"/>
  <c r="J146" i="17"/>
  <c r="O146" i="17" s="1"/>
  <c r="I146" i="17"/>
  <c r="N146" i="17" s="1"/>
  <c r="L145" i="17"/>
  <c r="K145" i="17"/>
  <c r="J145" i="17"/>
  <c r="O145" i="17" s="1"/>
  <c r="I145" i="17"/>
  <c r="N145" i="17" s="1"/>
  <c r="L144" i="17"/>
  <c r="K144" i="17"/>
  <c r="J144" i="17"/>
  <c r="O144" i="17" s="1"/>
  <c r="I144" i="17"/>
  <c r="N144" i="17" s="1"/>
  <c r="L143" i="17"/>
  <c r="K143" i="17"/>
  <c r="J143" i="17"/>
  <c r="O143" i="17" s="1"/>
  <c r="I143" i="17"/>
  <c r="N143" i="17" s="1"/>
  <c r="L142" i="17"/>
  <c r="K142" i="17"/>
  <c r="J142" i="17"/>
  <c r="O142" i="17" s="1"/>
  <c r="I142" i="17"/>
  <c r="N142" i="17" s="1"/>
  <c r="L141" i="17"/>
  <c r="K141" i="17"/>
  <c r="J141" i="17"/>
  <c r="O141" i="17" s="1"/>
  <c r="I141" i="17"/>
  <c r="N141" i="17" s="1"/>
  <c r="L140" i="17"/>
  <c r="K140" i="17"/>
  <c r="J140" i="17"/>
  <c r="O140" i="17" s="1"/>
  <c r="I140" i="17"/>
  <c r="N140" i="17" s="1"/>
  <c r="L139" i="17"/>
  <c r="K139" i="17"/>
  <c r="J139" i="17"/>
  <c r="O139" i="17" s="1"/>
  <c r="I139" i="17"/>
  <c r="N139" i="17" s="1"/>
  <c r="L138" i="17"/>
  <c r="M138" i="17" s="1"/>
  <c r="K138" i="17"/>
  <c r="J138" i="17"/>
  <c r="O138" i="17" s="1"/>
  <c r="I138" i="17"/>
  <c r="N138" i="17" s="1"/>
  <c r="L137" i="17"/>
  <c r="K137" i="17"/>
  <c r="J137" i="17"/>
  <c r="O137" i="17" s="1"/>
  <c r="I137" i="17"/>
  <c r="N137" i="17" s="1"/>
  <c r="L136" i="17"/>
  <c r="K136" i="17"/>
  <c r="J136" i="17"/>
  <c r="O136" i="17" s="1"/>
  <c r="I136" i="17"/>
  <c r="N136" i="17" s="1"/>
  <c r="L135" i="17"/>
  <c r="K135" i="17"/>
  <c r="J135" i="17"/>
  <c r="O135" i="17" s="1"/>
  <c r="I135" i="17"/>
  <c r="N135" i="17" s="1"/>
  <c r="L134" i="17"/>
  <c r="K134" i="17"/>
  <c r="J134" i="17"/>
  <c r="O134" i="17" s="1"/>
  <c r="I134" i="17"/>
  <c r="N134" i="17" s="1"/>
  <c r="L133" i="17"/>
  <c r="K133" i="17"/>
  <c r="J133" i="17"/>
  <c r="O133" i="17" s="1"/>
  <c r="I133" i="17"/>
  <c r="N133" i="17" s="1"/>
  <c r="L132" i="17"/>
  <c r="K132" i="17"/>
  <c r="J132" i="17"/>
  <c r="O132" i="17" s="1"/>
  <c r="I132" i="17"/>
  <c r="N132" i="17" s="1"/>
  <c r="L131" i="17"/>
  <c r="K131" i="17"/>
  <c r="J131" i="17"/>
  <c r="O131" i="17" s="1"/>
  <c r="I131" i="17"/>
  <c r="N131" i="17" s="1"/>
  <c r="L130" i="17"/>
  <c r="K130" i="17"/>
  <c r="J130" i="17"/>
  <c r="O130" i="17" s="1"/>
  <c r="I130" i="17"/>
  <c r="N130" i="17" s="1"/>
  <c r="L129" i="17"/>
  <c r="K129" i="17"/>
  <c r="J129" i="17"/>
  <c r="O129" i="17" s="1"/>
  <c r="I129" i="17"/>
  <c r="N129" i="17" s="1"/>
  <c r="L128" i="17"/>
  <c r="K128" i="17"/>
  <c r="J128" i="17"/>
  <c r="O128" i="17" s="1"/>
  <c r="I128" i="17"/>
  <c r="N128" i="17" s="1"/>
  <c r="L127" i="17"/>
  <c r="K127" i="17"/>
  <c r="J127" i="17"/>
  <c r="O127" i="17" s="1"/>
  <c r="I127" i="17"/>
  <c r="N127" i="17" s="1"/>
  <c r="L126" i="17"/>
  <c r="M126" i="17" s="1"/>
  <c r="K126" i="17"/>
  <c r="J126" i="17"/>
  <c r="O126" i="17" s="1"/>
  <c r="I126" i="17"/>
  <c r="N126" i="17" s="1"/>
  <c r="L125" i="17"/>
  <c r="K125" i="17"/>
  <c r="J125" i="17"/>
  <c r="O125" i="17" s="1"/>
  <c r="I125" i="17"/>
  <c r="N125" i="17" s="1"/>
  <c r="L124" i="17"/>
  <c r="K124" i="17"/>
  <c r="J124" i="17"/>
  <c r="O124" i="17" s="1"/>
  <c r="I124" i="17"/>
  <c r="N124" i="17" s="1"/>
  <c r="L123" i="17"/>
  <c r="K123" i="17"/>
  <c r="J123" i="17"/>
  <c r="O123" i="17" s="1"/>
  <c r="I123" i="17"/>
  <c r="N123" i="17" s="1"/>
  <c r="L122" i="17"/>
  <c r="K122" i="17"/>
  <c r="J122" i="17"/>
  <c r="O122" i="17" s="1"/>
  <c r="I122" i="17"/>
  <c r="N122" i="17" s="1"/>
  <c r="L121" i="17"/>
  <c r="K121" i="17"/>
  <c r="J121" i="17"/>
  <c r="O121" i="17" s="1"/>
  <c r="I121" i="17"/>
  <c r="N121" i="17" s="1"/>
  <c r="L120" i="17"/>
  <c r="K120" i="17"/>
  <c r="J120" i="17"/>
  <c r="O120" i="17" s="1"/>
  <c r="I120" i="17"/>
  <c r="N120" i="17" s="1"/>
  <c r="L119" i="17"/>
  <c r="K119" i="17"/>
  <c r="J119" i="17"/>
  <c r="O119" i="17" s="1"/>
  <c r="I119" i="17"/>
  <c r="N119" i="17" s="1"/>
  <c r="L118" i="17"/>
  <c r="K118" i="17"/>
  <c r="J118" i="17"/>
  <c r="O118" i="17" s="1"/>
  <c r="I118" i="17"/>
  <c r="N118" i="17" s="1"/>
  <c r="L117" i="17"/>
  <c r="K117" i="17"/>
  <c r="J117" i="17"/>
  <c r="O117" i="17" s="1"/>
  <c r="I117" i="17"/>
  <c r="N117" i="17" s="1"/>
  <c r="L116" i="17"/>
  <c r="K116" i="17"/>
  <c r="J116" i="17"/>
  <c r="O116" i="17" s="1"/>
  <c r="I116" i="17"/>
  <c r="N116" i="17" s="1"/>
  <c r="L115" i="17"/>
  <c r="K115" i="17"/>
  <c r="J115" i="17"/>
  <c r="O115" i="17" s="1"/>
  <c r="I115" i="17"/>
  <c r="N115" i="17" s="1"/>
  <c r="L114" i="17"/>
  <c r="M114" i="17" s="1"/>
  <c r="K114" i="17"/>
  <c r="J114" i="17"/>
  <c r="O114" i="17" s="1"/>
  <c r="I114" i="17"/>
  <c r="N114" i="17" s="1"/>
  <c r="L113" i="17"/>
  <c r="K113" i="17"/>
  <c r="J113" i="17"/>
  <c r="O113" i="17" s="1"/>
  <c r="I113" i="17"/>
  <c r="N113" i="17" s="1"/>
  <c r="L112" i="17"/>
  <c r="K112" i="17"/>
  <c r="J112" i="17"/>
  <c r="O112" i="17" s="1"/>
  <c r="I112" i="17"/>
  <c r="N112" i="17" s="1"/>
  <c r="L111" i="17"/>
  <c r="K111" i="17"/>
  <c r="J111" i="17"/>
  <c r="O111" i="17" s="1"/>
  <c r="I111" i="17"/>
  <c r="N111" i="17" s="1"/>
  <c r="L110" i="17"/>
  <c r="K110" i="17"/>
  <c r="J110" i="17"/>
  <c r="O110" i="17" s="1"/>
  <c r="I110" i="17"/>
  <c r="N110" i="17" s="1"/>
  <c r="L109" i="17"/>
  <c r="K109" i="17"/>
  <c r="J109" i="17"/>
  <c r="O109" i="17" s="1"/>
  <c r="I109" i="17"/>
  <c r="N109" i="17" s="1"/>
  <c r="L108" i="17"/>
  <c r="K108" i="17"/>
  <c r="J108" i="17"/>
  <c r="O108" i="17" s="1"/>
  <c r="I108" i="17"/>
  <c r="N108" i="17" s="1"/>
  <c r="L107" i="17"/>
  <c r="K107" i="17"/>
  <c r="J107" i="17"/>
  <c r="O107" i="17" s="1"/>
  <c r="I107" i="17"/>
  <c r="N107" i="17" s="1"/>
  <c r="L106" i="17"/>
  <c r="K106" i="17"/>
  <c r="J106" i="17"/>
  <c r="O106" i="17" s="1"/>
  <c r="I106" i="17"/>
  <c r="N106" i="17" s="1"/>
  <c r="L105" i="17"/>
  <c r="K105" i="17"/>
  <c r="J105" i="17"/>
  <c r="O105" i="17" s="1"/>
  <c r="I105" i="17"/>
  <c r="N105" i="17" s="1"/>
  <c r="L104" i="17"/>
  <c r="K104" i="17"/>
  <c r="J104" i="17"/>
  <c r="O104" i="17" s="1"/>
  <c r="I104" i="17"/>
  <c r="N104" i="17" s="1"/>
  <c r="L103" i="17"/>
  <c r="K103" i="17"/>
  <c r="J103" i="17"/>
  <c r="O103" i="17" s="1"/>
  <c r="I103" i="17"/>
  <c r="N103" i="17" s="1"/>
  <c r="L102" i="17"/>
  <c r="M102" i="17" s="1"/>
  <c r="K102" i="17"/>
  <c r="J102" i="17"/>
  <c r="O102" i="17" s="1"/>
  <c r="I102" i="17"/>
  <c r="N102" i="17" s="1"/>
  <c r="L101" i="17"/>
  <c r="K101" i="17"/>
  <c r="J101" i="17"/>
  <c r="O101" i="17" s="1"/>
  <c r="I101" i="17"/>
  <c r="N101" i="17" s="1"/>
  <c r="L100" i="17"/>
  <c r="K100" i="17"/>
  <c r="J100" i="17"/>
  <c r="O100" i="17" s="1"/>
  <c r="I100" i="17"/>
  <c r="N100" i="17" s="1"/>
  <c r="L99" i="17"/>
  <c r="K99" i="17"/>
  <c r="J99" i="17"/>
  <c r="O99" i="17" s="1"/>
  <c r="I99" i="17"/>
  <c r="N99" i="17" s="1"/>
  <c r="L98" i="17"/>
  <c r="K98" i="17"/>
  <c r="J98" i="17"/>
  <c r="O98" i="17" s="1"/>
  <c r="I98" i="17"/>
  <c r="N98" i="17" s="1"/>
  <c r="L97" i="17"/>
  <c r="K97" i="17"/>
  <c r="J97" i="17"/>
  <c r="O97" i="17" s="1"/>
  <c r="I97" i="17"/>
  <c r="N97" i="17" s="1"/>
  <c r="L96" i="17"/>
  <c r="K96" i="17"/>
  <c r="J96" i="17"/>
  <c r="O96" i="17" s="1"/>
  <c r="I96" i="17"/>
  <c r="N96" i="17" s="1"/>
  <c r="L95" i="17"/>
  <c r="K95" i="17"/>
  <c r="J95" i="17"/>
  <c r="O95" i="17" s="1"/>
  <c r="I95" i="17"/>
  <c r="N95" i="17" s="1"/>
  <c r="L94" i="17"/>
  <c r="K94" i="17"/>
  <c r="J94" i="17"/>
  <c r="O94" i="17" s="1"/>
  <c r="I94" i="17"/>
  <c r="N94" i="17" s="1"/>
  <c r="L93" i="17"/>
  <c r="K93" i="17"/>
  <c r="J93" i="17"/>
  <c r="O93" i="17" s="1"/>
  <c r="I93" i="17"/>
  <c r="N93" i="17" s="1"/>
  <c r="L92" i="17"/>
  <c r="K92" i="17"/>
  <c r="J92" i="17"/>
  <c r="O92" i="17" s="1"/>
  <c r="I92" i="17"/>
  <c r="N92" i="17" s="1"/>
  <c r="L91" i="17"/>
  <c r="K91" i="17"/>
  <c r="J91" i="17"/>
  <c r="O91" i="17" s="1"/>
  <c r="I91" i="17"/>
  <c r="N91" i="17" s="1"/>
  <c r="L90" i="17"/>
  <c r="M90" i="17" s="1"/>
  <c r="K90" i="17"/>
  <c r="J90" i="17"/>
  <c r="O90" i="17" s="1"/>
  <c r="I90" i="17"/>
  <c r="N90" i="17" s="1"/>
  <c r="L89" i="17"/>
  <c r="K89" i="17"/>
  <c r="J89" i="17"/>
  <c r="O89" i="17" s="1"/>
  <c r="I89" i="17"/>
  <c r="N89" i="17" s="1"/>
  <c r="L88" i="17"/>
  <c r="K88" i="17"/>
  <c r="J88" i="17"/>
  <c r="O88" i="17" s="1"/>
  <c r="I88" i="17"/>
  <c r="N88" i="17" s="1"/>
  <c r="L87" i="17"/>
  <c r="K87" i="17"/>
  <c r="J87" i="17"/>
  <c r="O87" i="17" s="1"/>
  <c r="I87" i="17"/>
  <c r="N87" i="17" s="1"/>
  <c r="L86" i="17"/>
  <c r="K86" i="17"/>
  <c r="J86" i="17"/>
  <c r="O86" i="17" s="1"/>
  <c r="I86" i="17"/>
  <c r="N86" i="17" s="1"/>
  <c r="L85" i="17"/>
  <c r="K85" i="17"/>
  <c r="J85" i="17"/>
  <c r="O85" i="17" s="1"/>
  <c r="I85" i="17"/>
  <c r="N85" i="17" s="1"/>
  <c r="L84" i="17"/>
  <c r="K84" i="17"/>
  <c r="J84" i="17"/>
  <c r="O84" i="17" s="1"/>
  <c r="I84" i="17"/>
  <c r="N84" i="17" s="1"/>
  <c r="L83" i="17"/>
  <c r="K83" i="17"/>
  <c r="J83" i="17"/>
  <c r="O83" i="17" s="1"/>
  <c r="I83" i="17"/>
  <c r="N83" i="17" s="1"/>
  <c r="L82" i="17"/>
  <c r="K82" i="17"/>
  <c r="J82" i="17"/>
  <c r="O82" i="17" s="1"/>
  <c r="I82" i="17"/>
  <c r="N82" i="17" s="1"/>
  <c r="L81" i="17"/>
  <c r="K81" i="17"/>
  <c r="J81" i="17"/>
  <c r="O81" i="17" s="1"/>
  <c r="I81" i="17"/>
  <c r="N81" i="17" s="1"/>
  <c r="L80" i="17"/>
  <c r="K80" i="17"/>
  <c r="J80" i="17"/>
  <c r="O80" i="17" s="1"/>
  <c r="I80" i="17"/>
  <c r="N80" i="17" s="1"/>
  <c r="L79" i="17"/>
  <c r="K79" i="17"/>
  <c r="J79" i="17"/>
  <c r="O79" i="17" s="1"/>
  <c r="I79" i="17"/>
  <c r="N79" i="17" s="1"/>
  <c r="L78" i="17"/>
  <c r="M78" i="17" s="1"/>
  <c r="K78" i="17"/>
  <c r="J78" i="17"/>
  <c r="O78" i="17" s="1"/>
  <c r="I78" i="17"/>
  <c r="N78" i="17" s="1"/>
  <c r="L77" i="17"/>
  <c r="K77" i="17"/>
  <c r="J77" i="17"/>
  <c r="O77" i="17" s="1"/>
  <c r="I77" i="17"/>
  <c r="N77" i="17" s="1"/>
  <c r="L76" i="17"/>
  <c r="K76" i="17"/>
  <c r="J76" i="17"/>
  <c r="O76" i="17" s="1"/>
  <c r="I76" i="17"/>
  <c r="N76" i="17" s="1"/>
  <c r="L75" i="17"/>
  <c r="K75" i="17"/>
  <c r="J75" i="17"/>
  <c r="O75" i="17" s="1"/>
  <c r="I75" i="17"/>
  <c r="N75" i="17" s="1"/>
  <c r="L74" i="17"/>
  <c r="K74" i="17"/>
  <c r="J74" i="17"/>
  <c r="O74" i="17" s="1"/>
  <c r="I74" i="17"/>
  <c r="N74" i="17" s="1"/>
  <c r="L73" i="17"/>
  <c r="K73" i="17"/>
  <c r="J73" i="17"/>
  <c r="O73" i="17" s="1"/>
  <c r="I73" i="17"/>
  <c r="N73" i="17" s="1"/>
  <c r="L72" i="17"/>
  <c r="K72" i="17"/>
  <c r="J72" i="17"/>
  <c r="O72" i="17" s="1"/>
  <c r="I72" i="17"/>
  <c r="N72" i="17" s="1"/>
  <c r="L71" i="17"/>
  <c r="K71" i="17"/>
  <c r="J71" i="17"/>
  <c r="O71" i="17" s="1"/>
  <c r="I71" i="17"/>
  <c r="N71" i="17" s="1"/>
  <c r="L70" i="17"/>
  <c r="K70" i="17"/>
  <c r="J70" i="17"/>
  <c r="O70" i="17" s="1"/>
  <c r="I70" i="17"/>
  <c r="N70" i="17" s="1"/>
  <c r="L69" i="17"/>
  <c r="K69" i="17"/>
  <c r="J69" i="17"/>
  <c r="O69" i="17" s="1"/>
  <c r="I69" i="17"/>
  <c r="N69" i="17" s="1"/>
  <c r="L68" i="17"/>
  <c r="K68" i="17"/>
  <c r="J68" i="17"/>
  <c r="O68" i="17" s="1"/>
  <c r="I68" i="17"/>
  <c r="N68" i="17" s="1"/>
  <c r="L67" i="17"/>
  <c r="K67" i="17"/>
  <c r="J67" i="17"/>
  <c r="O67" i="17" s="1"/>
  <c r="I67" i="17"/>
  <c r="N67" i="17" s="1"/>
  <c r="L66" i="17"/>
  <c r="M66" i="17" s="1"/>
  <c r="K66" i="17"/>
  <c r="J66" i="17"/>
  <c r="O66" i="17" s="1"/>
  <c r="I66" i="17"/>
  <c r="N66" i="17" s="1"/>
  <c r="L65" i="17"/>
  <c r="K65" i="17"/>
  <c r="J65" i="17"/>
  <c r="O65" i="17" s="1"/>
  <c r="I65" i="17"/>
  <c r="N65" i="17" s="1"/>
  <c r="L64" i="17"/>
  <c r="K64" i="17"/>
  <c r="J64" i="17"/>
  <c r="O64" i="17" s="1"/>
  <c r="I64" i="17"/>
  <c r="N64" i="17" s="1"/>
  <c r="L63" i="17"/>
  <c r="K63" i="17"/>
  <c r="J63" i="17"/>
  <c r="O63" i="17" s="1"/>
  <c r="I63" i="17"/>
  <c r="N63" i="17" s="1"/>
  <c r="L62" i="17"/>
  <c r="K62" i="17"/>
  <c r="J62" i="17"/>
  <c r="O62" i="17" s="1"/>
  <c r="I62" i="17"/>
  <c r="N62" i="17" s="1"/>
  <c r="L61" i="17"/>
  <c r="K61" i="17"/>
  <c r="J61" i="17"/>
  <c r="O61" i="17" s="1"/>
  <c r="I61" i="17"/>
  <c r="N61" i="17" s="1"/>
  <c r="L60" i="17"/>
  <c r="K60" i="17"/>
  <c r="J60" i="17"/>
  <c r="O60" i="17" s="1"/>
  <c r="I60" i="17"/>
  <c r="N60" i="17" s="1"/>
  <c r="L59" i="17"/>
  <c r="K59" i="17"/>
  <c r="J59" i="17"/>
  <c r="O59" i="17" s="1"/>
  <c r="I59" i="17"/>
  <c r="N59" i="17" s="1"/>
  <c r="L58" i="17"/>
  <c r="K58" i="17"/>
  <c r="J58" i="17"/>
  <c r="O58" i="17" s="1"/>
  <c r="I58" i="17"/>
  <c r="N58" i="17" s="1"/>
  <c r="L57" i="17"/>
  <c r="K57" i="17"/>
  <c r="J57" i="17"/>
  <c r="O57" i="17" s="1"/>
  <c r="I57" i="17"/>
  <c r="N57" i="17" s="1"/>
  <c r="L56" i="17"/>
  <c r="K56" i="17"/>
  <c r="J56" i="17"/>
  <c r="O56" i="17" s="1"/>
  <c r="I56" i="17"/>
  <c r="N56" i="17" s="1"/>
  <c r="L55" i="17"/>
  <c r="K55" i="17"/>
  <c r="J55" i="17"/>
  <c r="O55" i="17" s="1"/>
  <c r="I55" i="17"/>
  <c r="N55" i="17" s="1"/>
  <c r="L54" i="17"/>
  <c r="M54" i="17" s="1"/>
  <c r="K54" i="17"/>
  <c r="J54" i="17"/>
  <c r="O54" i="17" s="1"/>
  <c r="I54" i="17"/>
  <c r="N54" i="17" s="1"/>
  <c r="L53" i="17"/>
  <c r="K53" i="17"/>
  <c r="J53" i="17"/>
  <c r="O53" i="17" s="1"/>
  <c r="I53" i="17"/>
  <c r="N53" i="17" s="1"/>
  <c r="L52" i="17"/>
  <c r="K52" i="17"/>
  <c r="J52" i="17"/>
  <c r="O52" i="17" s="1"/>
  <c r="I52" i="17"/>
  <c r="N52" i="17" s="1"/>
  <c r="L51" i="17"/>
  <c r="K51" i="17"/>
  <c r="J51" i="17"/>
  <c r="O51" i="17" s="1"/>
  <c r="I51" i="17"/>
  <c r="N51" i="17" s="1"/>
  <c r="L50" i="17"/>
  <c r="K50" i="17"/>
  <c r="J50" i="17"/>
  <c r="O50" i="17" s="1"/>
  <c r="I50" i="17"/>
  <c r="N50" i="17" s="1"/>
  <c r="L49" i="17"/>
  <c r="K49" i="17"/>
  <c r="J49" i="17"/>
  <c r="O49" i="17" s="1"/>
  <c r="I49" i="17"/>
  <c r="N49" i="17" s="1"/>
  <c r="L48" i="17"/>
  <c r="M48" i="17" s="1"/>
  <c r="K48" i="17"/>
  <c r="J48" i="17"/>
  <c r="O48" i="17" s="1"/>
  <c r="I48" i="17"/>
  <c r="N48" i="17" s="1"/>
  <c r="L47" i="17"/>
  <c r="K47" i="17"/>
  <c r="J47" i="17"/>
  <c r="O47" i="17" s="1"/>
  <c r="I47" i="17"/>
  <c r="N47" i="17" s="1"/>
  <c r="L46" i="17"/>
  <c r="K46" i="17"/>
  <c r="J46" i="17"/>
  <c r="O46" i="17" s="1"/>
  <c r="I46" i="17"/>
  <c r="N46" i="17" s="1"/>
  <c r="L45" i="17"/>
  <c r="K45" i="17"/>
  <c r="J45" i="17"/>
  <c r="O45" i="17" s="1"/>
  <c r="I45" i="17"/>
  <c r="N45" i="17" s="1"/>
  <c r="L44" i="17"/>
  <c r="K44" i="17"/>
  <c r="J44" i="17"/>
  <c r="O44" i="17" s="1"/>
  <c r="I44" i="17"/>
  <c r="N44" i="17" s="1"/>
  <c r="L43" i="17"/>
  <c r="K43" i="17"/>
  <c r="J43" i="17"/>
  <c r="O43" i="17" s="1"/>
  <c r="I43" i="17"/>
  <c r="N43" i="17" s="1"/>
  <c r="L42" i="17"/>
  <c r="M42" i="17" s="1"/>
  <c r="K42" i="17"/>
  <c r="J42" i="17"/>
  <c r="O42" i="17" s="1"/>
  <c r="I42" i="17"/>
  <c r="N42" i="17" s="1"/>
  <c r="L41" i="17"/>
  <c r="K41" i="17"/>
  <c r="J41" i="17"/>
  <c r="O41" i="17" s="1"/>
  <c r="I41" i="17"/>
  <c r="N41" i="17" s="1"/>
  <c r="L40" i="17"/>
  <c r="K40" i="17"/>
  <c r="J40" i="17"/>
  <c r="O40" i="17" s="1"/>
  <c r="I40" i="17"/>
  <c r="N40" i="17" s="1"/>
  <c r="L39" i="17"/>
  <c r="K39" i="17"/>
  <c r="J39" i="17"/>
  <c r="O39" i="17" s="1"/>
  <c r="I39" i="17"/>
  <c r="N39" i="17" s="1"/>
  <c r="L38" i="17"/>
  <c r="K38" i="17"/>
  <c r="J38" i="17"/>
  <c r="O38" i="17" s="1"/>
  <c r="I38" i="17"/>
  <c r="N38" i="17" s="1"/>
  <c r="L37" i="17"/>
  <c r="K37" i="17"/>
  <c r="J37" i="17"/>
  <c r="O37" i="17" s="1"/>
  <c r="I37" i="17"/>
  <c r="N37" i="17" s="1"/>
  <c r="L36" i="17"/>
  <c r="M36" i="17" s="1"/>
  <c r="K36" i="17"/>
  <c r="J36" i="17"/>
  <c r="O36" i="17" s="1"/>
  <c r="I36" i="17"/>
  <c r="N36" i="17" s="1"/>
  <c r="L35" i="17"/>
  <c r="K35" i="17"/>
  <c r="J35" i="17"/>
  <c r="O35" i="17" s="1"/>
  <c r="I35" i="17"/>
  <c r="N35" i="17" s="1"/>
  <c r="L34" i="17"/>
  <c r="K34" i="17"/>
  <c r="J34" i="17"/>
  <c r="O34" i="17" s="1"/>
  <c r="I34" i="17"/>
  <c r="N34" i="17" s="1"/>
  <c r="L33" i="17"/>
  <c r="K33" i="17"/>
  <c r="J33" i="17"/>
  <c r="O33" i="17" s="1"/>
  <c r="I33" i="17"/>
  <c r="N33" i="17" s="1"/>
  <c r="L32" i="17"/>
  <c r="K32" i="17"/>
  <c r="J32" i="17"/>
  <c r="O32" i="17" s="1"/>
  <c r="I32" i="17"/>
  <c r="N32" i="17" s="1"/>
  <c r="L31" i="17"/>
  <c r="K31" i="17"/>
  <c r="J31" i="17"/>
  <c r="O31" i="17" s="1"/>
  <c r="I31" i="17"/>
  <c r="N31" i="17" s="1"/>
  <c r="L30" i="17"/>
  <c r="M30" i="17" s="1"/>
  <c r="K30" i="17"/>
  <c r="J30" i="17"/>
  <c r="O30" i="17" s="1"/>
  <c r="I30" i="17"/>
  <c r="N30" i="17" s="1"/>
  <c r="L29" i="17"/>
  <c r="K29" i="17"/>
  <c r="J29" i="17"/>
  <c r="O29" i="17" s="1"/>
  <c r="I29" i="17"/>
  <c r="N29" i="17" s="1"/>
  <c r="L28" i="17"/>
  <c r="K28" i="17"/>
  <c r="J28" i="17"/>
  <c r="O28" i="17" s="1"/>
  <c r="I28" i="17"/>
  <c r="N28" i="17" s="1"/>
  <c r="L27" i="17"/>
  <c r="K27" i="17"/>
  <c r="J27" i="17"/>
  <c r="O27" i="17" s="1"/>
  <c r="I27" i="17"/>
  <c r="N27" i="17" s="1"/>
  <c r="L26" i="17"/>
  <c r="K26" i="17"/>
  <c r="J26" i="17"/>
  <c r="O26" i="17" s="1"/>
  <c r="I26" i="17"/>
  <c r="N26" i="17" s="1"/>
  <c r="L25" i="17"/>
  <c r="K25" i="17"/>
  <c r="J25" i="17"/>
  <c r="O25" i="17" s="1"/>
  <c r="I25" i="17"/>
  <c r="N25" i="17" s="1"/>
  <c r="L24" i="17"/>
  <c r="M24" i="17" s="1"/>
  <c r="K24" i="17"/>
  <c r="J24" i="17"/>
  <c r="O24" i="17" s="1"/>
  <c r="I24" i="17"/>
  <c r="N24" i="17" s="1"/>
  <c r="L23" i="17"/>
  <c r="K23" i="17"/>
  <c r="J23" i="17"/>
  <c r="O23" i="17" s="1"/>
  <c r="I23" i="17"/>
  <c r="N23" i="17" s="1"/>
  <c r="L22" i="17"/>
  <c r="K22" i="17"/>
  <c r="J22" i="17"/>
  <c r="O22" i="17" s="1"/>
  <c r="I22" i="17"/>
  <c r="N22" i="17" s="1"/>
  <c r="L21" i="17"/>
  <c r="K21" i="17"/>
  <c r="J21" i="17"/>
  <c r="O21" i="17" s="1"/>
  <c r="I21" i="17"/>
  <c r="N21" i="17" s="1"/>
  <c r="L20" i="17"/>
  <c r="K20" i="17"/>
  <c r="J20" i="17"/>
  <c r="O20" i="17" s="1"/>
  <c r="I20" i="17"/>
  <c r="N20" i="17" s="1"/>
  <c r="L19" i="17"/>
  <c r="K19" i="17"/>
  <c r="J19" i="17"/>
  <c r="O19" i="17" s="1"/>
  <c r="I19" i="17"/>
  <c r="N19" i="17" s="1"/>
  <c r="L18" i="17"/>
  <c r="M18" i="17" s="1"/>
  <c r="K18" i="17"/>
  <c r="J18" i="17"/>
  <c r="O18" i="17" s="1"/>
  <c r="I18" i="17"/>
  <c r="N18" i="17" s="1"/>
  <c r="L17" i="17"/>
  <c r="K17" i="17"/>
  <c r="J17" i="17"/>
  <c r="O17" i="17" s="1"/>
  <c r="I17" i="17"/>
  <c r="N17" i="17" s="1"/>
  <c r="L16" i="17"/>
  <c r="K16" i="17"/>
  <c r="J16" i="17"/>
  <c r="O16" i="17" s="1"/>
  <c r="I16" i="17"/>
  <c r="N16" i="17" s="1"/>
  <c r="L15" i="17"/>
  <c r="K15" i="17"/>
  <c r="J15" i="17"/>
  <c r="O15" i="17" s="1"/>
  <c r="I15" i="17"/>
  <c r="N15" i="17" s="1"/>
  <c r="L14" i="17"/>
  <c r="K14" i="17"/>
  <c r="J14" i="17"/>
  <c r="O14" i="17" s="1"/>
  <c r="I14" i="17"/>
  <c r="N14" i="17" s="1"/>
  <c r="L13" i="17"/>
  <c r="K13" i="17"/>
  <c r="J13" i="17"/>
  <c r="O13" i="17" s="1"/>
  <c r="I13" i="17"/>
  <c r="N13" i="17" s="1"/>
  <c r="L12" i="17"/>
  <c r="M12" i="17" s="1"/>
  <c r="K12" i="17"/>
  <c r="J12" i="17"/>
  <c r="O12" i="17" s="1"/>
  <c r="I12" i="17"/>
  <c r="N12" i="17" s="1"/>
  <c r="L11" i="17"/>
  <c r="K11" i="17"/>
  <c r="J11" i="17"/>
  <c r="O11" i="17" s="1"/>
  <c r="I11" i="17"/>
  <c r="N11" i="17" s="1"/>
  <c r="L10" i="17"/>
  <c r="K10" i="17"/>
  <c r="J10" i="17"/>
  <c r="O10" i="17" s="1"/>
  <c r="I10" i="17"/>
  <c r="N10" i="17" s="1"/>
  <c r="L9" i="17"/>
  <c r="K9" i="17"/>
  <c r="J9" i="17"/>
  <c r="O9" i="17" s="1"/>
  <c r="I9" i="17"/>
  <c r="N9" i="17" s="1"/>
  <c r="L8" i="17"/>
  <c r="K8" i="17"/>
  <c r="J8" i="17"/>
  <c r="O8" i="17" s="1"/>
  <c r="I8" i="17"/>
  <c r="N8" i="17" s="1"/>
  <c r="L7" i="17"/>
  <c r="K7" i="17"/>
  <c r="J7" i="17"/>
  <c r="O7" i="17" s="1"/>
  <c r="I7" i="17"/>
  <c r="N7" i="17" s="1"/>
  <c r="L6" i="17"/>
  <c r="M6" i="17" s="1"/>
  <c r="K6" i="17"/>
  <c r="J6" i="17"/>
  <c r="O6" i="17" s="1"/>
  <c r="I6" i="17"/>
  <c r="N6" i="17" s="1"/>
  <c r="L5" i="17"/>
  <c r="K5" i="17"/>
  <c r="J5" i="17"/>
  <c r="O5" i="17" s="1"/>
  <c r="I5" i="17"/>
  <c r="N5" i="17" s="1"/>
  <c r="L4" i="17"/>
  <c r="K4" i="17"/>
  <c r="J4" i="17"/>
  <c r="O4" i="17" s="1"/>
  <c r="I4" i="17"/>
  <c r="N4" i="17" s="1"/>
  <c r="L3" i="17"/>
  <c r="M3" i="17" s="1"/>
  <c r="K3" i="17"/>
  <c r="J3" i="17"/>
  <c r="O3" i="17" s="1"/>
  <c r="I3" i="17"/>
  <c r="N3" i="17" s="1"/>
  <c r="M8" i="17"/>
  <c r="M992" i="17"/>
  <c r="M1001" i="17"/>
  <c r="M5" i="17"/>
  <c r="L2" i="17"/>
  <c r="M2" i="17" s="1"/>
  <c r="K2" i="17"/>
  <c r="J2" i="17"/>
  <c r="O2" i="17" s="1"/>
  <c r="I2" i="17"/>
  <c r="N2" i="17" s="1"/>
  <c r="M1000" i="17"/>
  <c r="M999" i="17"/>
  <c r="M998" i="17"/>
  <c r="M997" i="17"/>
  <c r="M996" i="17"/>
  <c r="M995" i="17"/>
  <c r="M994" i="17"/>
  <c r="M993" i="17"/>
  <c r="M991" i="17"/>
  <c r="M990" i="17"/>
  <c r="M989" i="17"/>
  <c r="M988" i="17"/>
  <c r="M987" i="17"/>
  <c r="M986" i="17"/>
  <c r="M985" i="17"/>
  <c r="M984" i="17"/>
  <c r="M983" i="17"/>
  <c r="M982" i="17"/>
  <c r="M981" i="17"/>
  <c r="M980" i="17"/>
  <c r="M979" i="17"/>
  <c r="M978" i="17"/>
  <c r="M977" i="17"/>
  <c r="M976" i="17"/>
  <c r="M975" i="17"/>
  <c r="M974" i="17"/>
  <c r="M973" i="17"/>
  <c r="M972" i="17"/>
  <c r="M971" i="17"/>
  <c r="M970" i="17"/>
  <c r="M969" i="17"/>
  <c r="M968" i="17"/>
  <c r="M967" i="17"/>
  <c r="M966" i="17"/>
  <c r="M965" i="17"/>
  <c r="M964" i="17"/>
  <c r="M963" i="17"/>
  <c r="M962" i="17"/>
  <c r="M961" i="17"/>
  <c r="M960" i="17"/>
  <c r="M959" i="17"/>
  <c r="M958" i="17"/>
  <c r="M957" i="17"/>
  <c r="M956" i="17"/>
  <c r="M955" i="17"/>
  <c r="M954" i="17"/>
  <c r="M953" i="17"/>
  <c r="M952" i="17"/>
  <c r="M951" i="17"/>
  <c r="M950" i="17"/>
  <c r="M949" i="17"/>
  <c r="M948" i="17"/>
  <c r="M947" i="17"/>
  <c r="M946" i="17"/>
  <c r="M945" i="17"/>
  <c r="M944" i="17"/>
  <c r="M943" i="17"/>
  <c r="M942" i="17"/>
  <c r="M941" i="17"/>
  <c r="M940" i="17"/>
  <c r="M939" i="17"/>
  <c r="M938" i="17"/>
  <c r="M937" i="17"/>
  <c r="M936" i="17"/>
  <c r="M935" i="17"/>
  <c r="M934" i="17"/>
  <c r="M933" i="17"/>
  <c r="M932" i="17"/>
  <c r="M931" i="17"/>
  <c r="M930" i="17"/>
  <c r="M929" i="17"/>
  <c r="M928" i="17"/>
  <c r="M927" i="17"/>
  <c r="M926" i="17"/>
  <c r="M925" i="17"/>
  <c r="M924" i="17"/>
  <c r="M923" i="17"/>
  <c r="M922" i="17"/>
  <c r="M921" i="17"/>
  <c r="M920" i="17"/>
  <c r="M919" i="17"/>
  <c r="M918" i="17"/>
  <c r="M917" i="17"/>
  <c r="M916" i="17"/>
  <c r="M915" i="17"/>
  <c r="M914" i="17"/>
  <c r="M913" i="17"/>
  <c r="M912" i="17"/>
  <c r="M911" i="17"/>
  <c r="M910" i="17"/>
  <c r="M909" i="17"/>
  <c r="M908" i="17"/>
  <c r="M907" i="17"/>
  <c r="M906" i="17"/>
  <c r="M905" i="17"/>
  <c r="M904" i="17"/>
  <c r="M903" i="17"/>
  <c r="M902" i="17"/>
  <c r="M901" i="17"/>
  <c r="M900" i="17"/>
  <c r="M899" i="17"/>
  <c r="M898" i="17"/>
  <c r="M897" i="17"/>
  <c r="M896" i="17"/>
  <c r="M895" i="17"/>
  <c r="M894" i="17"/>
  <c r="M893" i="17"/>
  <c r="M892" i="17"/>
  <c r="M891" i="17"/>
  <c r="M890" i="17"/>
  <c r="M889" i="17"/>
  <c r="M888" i="17"/>
  <c r="M887" i="17"/>
  <c r="M886" i="17"/>
  <c r="M885" i="17"/>
  <c r="M884" i="17"/>
  <c r="M883" i="17"/>
  <c r="M882" i="17"/>
  <c r="M881" i="17"/>
  <c r="M880" i="17"/>
  <c r="M879" i="17"/>
  <c r="M878" i="17"/>
  <c r="M877" i="17"/>
  <c r="M876" i="17"/>
  <c r="M875" i="17"/>
  <c r="M874" i="17"/>
  <c r="M873" i="17"/>
  <c r="M872" i="17"/>
  <c r="M871" i="17"/>
  <c r="M870" i="17"/>
  <c r="M869" i="17"/>
  <c r="M868" i="17"/>
  <c r="M867" i="17"/>
  <c r="M866" i="17"/>
  <c r="M865" i="17"/>
  <c r="M864" i="17"/>
  <c r="M863" i="17"/>
  <c r="M862" i="17"/>
  <c r="M861" i="17"/>
  <c r="M860" i="17"/>
  <c r="M859" i="17"/>
  <c r="M858" i="17"/>
  <c r="M857" i="17"/>
  <c r="M856" i="17"/>
  <c r="M855" i="17"/>
  <c r="M854" i="17"/>
  <c r="M853" i="17"/>
  <c r="M852" i="17"/>
  <c r="M851" i="17"/>
  <c r="M850" i="17"/>
  <c r="M849" i="17"/>
  <c r="M848" i="17"/>
  <c r="M847" i="17"/>
  <c r="M846" i="17"/>
  <c r="M845" i="17"/>
  <c r="M844" i="17"/>
  <c r="M843" i="17"/>
  <c r="M842" i="17"/>
  <c r="M841" i="17"/>
  <c r="M840" i="17"/>
  <c r="M839" i="17"/>
  <c r="M838" i="17"/>
  <c r="M837" i="17"/>
  <c r="M836" i="17"/>
  <c r="M835" i="17"/>
  <c r="M834" i="17"/>
  <c r="M833" i="17"/>
  <c r="M832" i="17"/>
  <c r="M831" i="17"/>
  <c r="M830" i="17"/>
  <c r="M829" i="17"/>
  <c r="M828" i="17"/>
  <c r="M827" i="17"/>
  <c r="M826" i="17"/>
  <c r="M825" i="17"/>
  <c r="M824" i="17"/>
  <c r="M823" i="17"/>
  <c r="M822" i="17"/>
  <c r="M821" i="17"/>
  <c r="M820" i="17"/>
  <c r="M819" i="17"/>
  <c r="M818" i="17"/>
  <c r="M817" i="17"/>
  <c r="M816" i="17"/>
  <c r="M815" i="17"/>
  <c r="M814" i="17"/>
  <c r="M813" i="17"/>
  <c r="M812" i="17"/>
  <c r="M811" i="17"/>
  <c r="M810" i="17"/>
  <c r="M809" i="17"/>
  <c r="M808" i="17"/>
  <c r="M807" i="17"/>
  <c r="M806" i="17"/>
  <c r="M805" i="17"/>
  <c r="M804" i="17"/>
  <c r="M803" i="17"/>
  <c r="M802" i="17"/>
  <c r="M801" i="17"/>
  <c r="M800" i="17"/>
  <c r="M799" i="17"/>
  <c r="M798" i="17"/>
  <c r="M797" i="17"/>
  <c r="M796" i="17"/>
  <c r="M795" i="17"/>
  <c r="M794" i="17"/>
  <c r="M793" i="17"/>
  <c r="M792" i="17"/>
  <c r="M791" i="17"/>
  <c r="M790" i="17"/>
  <c r="M789" i="17"/>
  <c r="M788" i="17"/>
  <c r="M787" i="17"/>
  <c r="M786" i="17"/>
  <c r="M785" i="17"/>
  <c r="M784" i="17"/>
  <c r="M783" i="17"/>
  <c r="M782" i="17"/>
  <c r="M781" i="17"/>
  <c r="M780" i="17"/>
  <c r="M779" i="17"/>
  <c r="M778" i="17"/>
  <c r="M777" i="17"/>
  <c r="M776" i="17"/>
  <c r="M775" i="17"/>
  <c r="M774" i="17"/>
  <c r="M773" i="17"/>
  <c r="M772" i="17"/>
  <c r="M771" i="17"/>
  <c r="M770" i="17"/>
  <c r="M769" i="17"/>
  <c r="M768" i="17"/>
  <c r="M767" i="17"/>
  <c r="M766" i="17"/>
  <c r="M765" i="17"/>
  <c r="M764" i="17"/>
  <c r="M763" i="17"/>
  <c r="M762" i="17"/>
  <c r="M761" i="17"/>
  <c r="M760" i="17"/>
  <c r="M759" i="17"/>
  <c r="M758" i="17"/>
  <c r="M757" i="17"/>
  <c r="M756" i="17"/>
  <c r="M755" i="17"/>
  <c r="M754" i="17"/>
  <c r="M753" i="17"/>
  <c r="M752" i="17"/>
  <c r="M751" i="17"/>
  <c r="M750" i="17"/>
  <c r="M749" i="17"/>
  <c r="M748" i="17"/>
  <c r="M747" i="17"/>
  <c r="M746" i="17"/>
  <c r="M745" i="17"/>
  <c r="M744" i="17"/>
  <c r="M743" i="17"/>
  <c r="M742" i="17"/>
  <c r="M741" i="17"/>
  <c r="M740" i="17"/>
  <c r="M739" i="17"/>
  <c r="M738" i="17"/>
  <c r="M737" i="17"/>
  <c r="M736" i="17"/>
  <c r="M735" i="17"/>
  <c r="M734" i="17"/>
  <c r="M733" i="17"/>
  <c r="M732" i="17"/>
  <c r="M731" i="17"/>
  <c r="M730" i="17"/>
  <c r="M729" i="17"/>
  <c r="M728" i="17"/>
  <c r="M727" i="17"/>
  <c r="M726" i="17"/>
  <c r="M725" i="17"/>
  <c r="M724" i="17"/>
  <c r="M723" i="17"/>
  <c r="M722" i="17"/>
  <c r="M721" i="17"/>
  <c r="M720" i="17"/>
  <c r="M719" i="17"/>
  <c r="M718" i="17"/>
  <c r="M717" i="17"/>
  <c r="M716" i="17"/>
  <c r="M715" i="17"/>
  <c r="M714" i="17"/>
  <c r="M713" i="17"/>
  <c r="M712" i="17"/>
  <c r="M711" i="17"/>
  <c r="M710" i="17"/>
  <c r="M709" i="17"/>
  <c r="M708" i="17"/>
  <c r="M707" i="17"/>
  <c r="M706" i="17"/>
  <c r="M705" i="17"/>
  <c r="M704" i="17"/>
  <c r="M703" i="17"/>
  <c r="M702" i="17"/>
  <c r="M701" i="17"/>
  <c r="M700" i="17"/>
  <c r="M699" i="17"/>
  <c r="M698" i="17"/>
  <c r="M697" i="17"/>
  <c r="M696" i="17"/>
  <c r="M695" i="17"/>
  <c r="M694" i="17"/>
  <c r="M693" i="17"/>
  <c r="M692" i="17"/>
  <c r="M691" i="17"/>
  <c r="M690" i="17"/>
  <c r="M689" i="17"/>
  <c r="M688" i="17"/>
  <c r="M687" i="17"/>
  <c r="M686" i="17"/>
  <c r="M685" i="17"/>
  <c r="M684" i="17"/>
  <c r="M683" i="17"/>
  <c r="M682" i="17"/>
  <c r="M681" i="17"/>
  <c r="M680" i="17"/>
  <c r="M679" i="17"/>
  <c r="M678" i="17"/>
  <c r="M677" i="17"/>
  <c r="M676" i="17"/>
  <c r="M675" i="17"/>
  <c r="M674" i="17"/>
  <c r="M673" i="17"/>
  <c r="M672" i="17"/>
  <c r="M671" i="17"/>
  <c r="M670" i="17"/>
  <c r="M669" i="17"/>
  <c r="M668" i="17"/>
  <c r="M667" i="17"/>
  <c r="M666" i="17"/>
  <c r="M665" i="17"/>
  <c r="M664" i="17"/>
  <c r="M663" i="17"/>
  <c r="M662" i="17"/>
  <c r="M661" i="17"/>
  <c r="M660" i="17"/>
  <c r="M659" i="17"/>
  <c r="M658" i="17"/>
  <c r="M657" i="17"/>
  <c r="M656" i="17"/>
  <c r="M655" i="17"/>
  <c r="M654" i="17"/>
  <c r="M653" i="17"/>
  <c r="M652" i="17"/>
  <c r="M651" i="17"/>
  <c r="M650" i="17"/>
  <c r="M649" i="17"/>
  <c r="M648" i="17"/>
  <c r="M647" i="17"/>
  <c r="M646" i="17"/>
  <c r="M645" i="17"/>
  <c r="M644" i="17"/>
  <c r="M643" i="17"/>
  <c r="M642" i="17"/>
  <c r="M641" i="17"/>
  <c r="M640" i="17"/>
  <c r="M639" i="17"/>
  <c r="M638" i="17"/>
  <c r="M637" i="17"/>
  <c r="M636" i="17"/>
  <c r="M635" i="17"/>
  <c r="M634" i="17"/>
  <c r="M633" i="17"/>
  <c r="M632" i="17"/>
  <c r="M631" i="17"/>
  <c r="M630" i="17"/>
  <c r="M629" i="17"/>
  <c r="M628" i="17"/>
  <c r="M627" i="17"/>
  <c r="M626" i="17"/>
  <c r="M625" i="17"/>
  <c r="M624" i="17"/>
  <c r="M623" i="17"/>
  <c r="M622" i="17"/>
  <c r="M621" i="17"/>
  <c r="M620" i="17"/>
  <c r="M619" i="17"/>
  <c r="M618" i="17"/>
  <c r="M617" i="17"/>
  <c r="M616" i="17"/>
  <c r="M615" i="17"/>
  <c r="M614" i="17"/>
  <c r="M613" i="17"/>
  <c r="M612" i="17"/>
  <c r="M611" i="17"/>
  <c r="M610" i="17"/>
  <c r="M609" i="17"/>
  <c r="M608" i="17"/>
  <c r="M607" i="17"/>
  <c r="M606" i="17"/>
  <c r="M605" i="17"/>
  <c r="M604" i="17"/>
  <c r="M603" i="17"/>
  <c r="M602" i="17"/>
  <c r="M601" i="17"/>
  <c r="M600" i="17"/>
  <c r="M599" i="17"/>
  <c r="M598" i="17"/>
  <c r="M597" i="17"/>
  <c r="M596" i="17"/>
  <c r="M595" i="17"/>
  <c r="M594" i="17"/>
  <c r="M593" i="17"/>
  <c r="M592" i="17"/>
  <c r="M591" i="17"/>
  <c r="M590" i="17"/>
  <c r="M589" i="17"/>
  <c r="M588" i="17"/>
  <c r="M587" i="17"/>
  <c r="M586" i="17"/>
  <c r="M585" i="17"/>
  <c r="M584" i="17"/>
  <c r="M583" i="17"/>
  <c r="M582" i="17"/>
  <c r="M581" i="17"/>
  <c r="M580" i="17"/>
  <c r="M579" i="17"/>
  <c r="M578" i="17"/>
  <c r="M577" i="17"/>
  <c r="M576" i="17"/>
  <c r="M575" i="17"/>
  <c r="M574" i="17"/>
  <c r="M573" i="17"/>
  <c r="M572" i="17"/>
  <c r="M571" i="17"/>
  <c r="M570" i="17"/>
  <c r="M569" i="17"/>
  <c r="M568" i="17"/>
  <c r="M567" i="17"/>
  <c r="M566" i="17"/>
  <c r="M565" i="17"/>
  <c r="M564" i="17"/>
  <c r="M563" i="17"/>
  <c r="M562" i="17"/>
  <c r="M561" i="17"/>
  <c r="M560" i="17"/>
  <c r="M559" i="17"/>
  <c r="M558" i="17"/>
  <c r="M557" i="17"/>
  <c r="M556" i="17"/>
  <c r="M555" i="17"/>
  <c r="M554" i="17"/>
  <c r="M553" i="17"/>
  <c r="M552" i="17"/>
  <c r="M551" i="17"/>
  <c r="M550" i="17"/>
  <c r="M549" i="17"/>
  <c r="M548" i="17"/>
  <c r="M547" i="17"/>
  <c r="M546" i="17"/>
  <c r="M545" i="17"/>
  <c r="M544" i="17"/>
  <c r="M543" i="17"/>
  <c r="M542" i="17"/>
  <c r="M541" i="17"/>
  <c r="M540" i="17"/>
  <c r="M539" i="17"/>
  <c r="M538" i="17"/>
  <c r="M537" i="17"/>
  <c r="M536" i="17"/>
  <c r="M535" i="17"/>
  <c r="M534" i="17"/>
  <c r="M533" i="17"/>
  <c r="M532" i="17"/>
  <c r="M531" i="17"/>
  <c r="M530" i="17"/>
  <c r="M529" i="17"/>
  <c r="M528" i="17"/>
  <c r="M527" i="17"/>
  <c r="M526" i="17"/>
  <c r="M525" i="17"/>
  <c r="M524" i="17"/>
  <c r="M523" i="17"/>
  <c r="M522" i="17"/>
  <c r="M521" i="17"/>
  <c r="M520" i="17"/>
  <c r="M519" i="17"/>
  <c r="M518" i="17"/>
  <c r="M517" i="17"/>
  <c r="M516" i="17"/>
  <c r="M515" i="17"/>
  <c r="M514" i="17"/>
  <c r="M513" i="17"/>
  <c r="M512" i="17"/>
  <c r="M511" i="17"/>
  <c r="M510" i="17"/>
  <c r="M509" i="17"/>
  <c r="M508" i="17"/>
  <c r="M507" i="17"/>
  <c r="M506" i="17"/>
  <c r="M505" i="17"/>
  <c r="M504" i="17"/>
  <c r="M503" i="17"/>
  <c r="M502" i="17"/>
  <c r="M501" i="17"/>
  <c r="M500" i="17"/>
  <c r="M499" i="17"/>
  <c r="M498" i="17"/>
  <c r="M497" i="17"/>
  <c r="M496" i="17"/>
  <c r="M495" i="17"/>
  <c r="M494" i="17"/>
  <c r="M493" i="17"/>
  <c r="M492" i="17"/>
  <c r="M491" i="17"/>
  <c r="M490" i="17"/>
  <c r="M489" i="17"/>
  <c r="M488" i="17"/>
  <c r="M487" i="17"/>
  <c r="M486" i="17"/>
  <c r="M485" i="17"/>
  <c r="M484" i="17"/>
  <c r="M483" i="17"/>
  <c r="M482" i="17"/>
  <c r="M481" i="17"/>
  <c r="M480" i="17"/>
  <c r="M479" i="17"/>
  <c r="M478" i="17"/>
  <c r="M477" i="17"/>
  <c r="M476" i="17"/>
  <c r="M475" i="17"/>
  <c r="M474" i="17"/>
  <c r="M473" i="17"/>
  <c r="M472" i="17"/>
  <c r="M471" i="17"/>
  <c r="M470" i="17"/>
  <c r="M469" i="17"/>
  <c r="M468" i="17"/>
  <c r="M467" i="17"/>
  <c r="M466" i="17"/>
  <c r="M465" i="17"/>
  <c r="M464" i="17"/>
  <c r="M463" i="17"/>
  <c r="M462" i="17"/>
  <c r="M461" i="17"/>
  <c r="M460" i="17"/>
  <c r="M459" i="17"/>
  <c r="M458" i="17"/>
  <c r="M457" i="17"/>
  <c r="M456" i="17"/>
  <c r="M455" i="17"/>
  <c r="M454" i="17"/>
  <c r="M453" i="17"/>
  <c r="M452" i="17"/>
  <c r="M451" i="17"/>
  <c r="M450" i="17"/>
  <c r="M449" i="17"/>
  <c r="M448" i="17"/>
  <c r="M447" i="17"/>
  <c r="M446" i="17"/>
  <c r="M445" i="17"/>
  <c r="M444" i="17"/>
  <c r="M443" i="17"/>
  <c r="M442" i="17"/>
  <c r="M441" i="17"/>
  <c r="M440" i="17"/>
  <c r="M439" i="17"/>
  <c r="M438" i="17"/>
  <c r="M437" i="17"/>
  <c r="M436" i="17"/>
  <c r="M435" i="17"/>
  <c r="M434" i="17"/>
  <c r="M433" i="17"/>
  <c r="M432" i="17"/>
  <c r="M431" i="17"/>
  <c r="M430" i="17"/>
  <c r="M429" i="17"/>
  <c r="M428" i="17"/>
  <c r="M427" i="17"/>
  <c r="M426" i="17"/>
  <c r="M425" i="17"/>
  <c r="M424" i="17"/>
  <c r="M423" i="17"/>
  <c r="M422" i="17"/>
  <c r="M421" i="17"/>
  <c r="M420" i="17"/>
  <c r="M419" i="17"/>
  <c r="M418" i="17"/>
  <c r="M417" i="17"/>
  <c r="M416" i="17"/>
  <c r="M415" i="17"/>
  <c r="M414" i="17"/>
  <c r="M413" i="17"/>
  <c r="M412" i="17"/>
  <c r="M411" i="17"/>
  <c r="M410" i="17"/>
  <c r="M409" i="17"/>
  <c r="M408" i="17"/>
  <c r="M407" i="17"/>
  <c r="M406" i="17"/>
  <c r="M405" i="17"/>
  <c r="M404" i="17"/>
  <c r="M403" i="17"/>
  <c r="M402" i="17"/>
  <c r="M401" i="17"/>
  <c r="M400" i="17"/>
  <c r="M399" i="17"/>
  <c r="M398" i="17"/>
  <c r="M397" i="17"/>
  <c r="M396" i="17"/>
  <c r="M395" i="17"/>
  <c r="M394" i="17"/>
  <c r="M393" i="17"/>
  <c r="M392" i="17"/>
  <c r="M391" i="17"/>
  <c r="M390" i="17"/>
  <c r="M389" i="17"/>
  <c r="M388" i="17"/>
  <c r="M387" i="17"/>
  <c r="M386" i="17"/>
  <c r="M385" i="17"/>
  <c r="M384" i="17"/>
  <c r="M383" i="17"/>
  <c r="M382" i="17"/>
  <c r="M381" i="17"/>
  <c r="M380" i="17"/>
  <c r="M379" i="17"/>
  <c r="M378" i="17"/>
  <c r="M377" i="17"/>
  <c r="M376" i="17"/>
  <c r="M375" i="17"/>
  <c r="M374" i="17"/>
  <c r="M373" i="17"/>
  <c r="M372" i="17"/>
  <c r="M371" i="17"/>
  <c r="M370" i="17"/>
  <c r="M369" i="17"/>
  <c r="M368" i="17"/>
  <c r="M367" i="17"/>
  <c r="M366" i="17"/>
  <c r="M365" i="17"/>
  <c r="M364" i="17"/>
  <c r="M363" i="17"/>
  <c r="M362" i="17"/>
  <c r="M361" i="17"/>
  <c r="M360" i="17"/>
  <c r="M359" i="17"/>
  <c r="M358" i="17"/>
  <c r="M357" i="17"/>
  <c r="M356" i="17"/>
  <c r="M355" i="17"/>
  <c r="M354" i="17"/>
  <c r="M353" i="17"/>
  <c r="M352" i="17"/>
  <c r="M351" i="17"/>
  <c r="M350" i="17"/>
  <c r="M349" i="17"/>
  <c r="M348" i="17"/>
  <c r="M347" i="17"/>
  <c r="M346" i="17"/>
  <c r="M345" i="17"/>
  <c r="M344" i="17"/>
  <c r="M343" i="17"/>
  <c r="M342" i="17"/>
  <c r="M341" i="17"/>
  <c r="M340" i="17"/>
  <c r="M339" i="17"/>
  <c r="M338" i="17"/>
  <c r="M337" i="17"/>
  <c r="M336" i="17"/>
  <c r="M335" i="17"/>
  <c r="M334" i="17"/>
  <c r="M333" i="17"/>
  <c r="M332" i="17"/>
  <c r="M331" i="17"/>
  <c r="M330" i="17"/>
  <c r="M329" i="17"/>
  <c r="M328" i="17"/>
  <c r="M327" i="17"/>
  <c r="M326" i="17"/>
  <c r="M325" i="17"/>
  <c r="M324" i="17"/>
  <c r="M323" i="17"/>
  <c r="M322" i="17"/>
  <c r="M321" i="17"/>
  <c r="M320" i="17"/>
  <c r="M319" i="17"/>
  <c r="M318" i="17"/>
  <c r="M317" i="17"/>
  <c r="M316" i="17"/>
  <c r="M315" i="17"/>
  <c r="M314" i="17"/>
  <c r="M313" i="17"/>
  <c r="M312" i="17"/>
  <c r="M311" i="17"/>
  <c r="M310" i="17"/>
  <c r="M309" i="17"/>
  <c r="M308" i="17"/>
  <c r="M307" i="17"/>
  <c r="M306" i="17"/>
  <c r="M305" i="17"/>
  <c r="M304" i="17"/>
  <c r="M303" i="17"/>
  <c r="M302" i="17"/>
  <c r="M301" i="17"/>
  <c r="M300" i="17"/>
  <c r="M299" i="17"/>
  <c r="M298" i="17"/>
  <c r="M297" i="17"/>
  <c r="M296" i="17"/>
  <c r="M295" i="17"/>
  <c r="M294" i="17"/>
  <c r="M293" i="17"/>
  <c r="M292" i="17"/>
  <c r="M291" i="17"/>
  <c r="M290" i="17"/>
  <c r="M289" i="17"/>
  <c r="M288" i="17"/>
  <c r="M287" i="17"/>
  <c r="M286" i="17"/>
  <c r="M285" i="17"/>
  <c r="M284" i="17"/>
  <c r="M283" i="17"/>
  <c r="M282" i="17"/>
  <c r="M281" i="17"/>
  <c r="M280" i="17"/>
  <c r="M279" i="17"/>
  <c r="M278" i="17"/>
  <c r="M277" i="17"/>
  <c r="M276" i="17"/>
  <c r="M275" i="17"/>
  <c r="M274" i="17"/>
  <c r="M273" i="17"/>
  <c r="M272" i="17"/>
  <c r="M271" i="17"/>
  <c r="M270" i="17"/>
  <c r="M269" i="17"/>
  <c r="M268" i="17"/>
  <c r="M267" i="17"/>
  <c r="M266" i="17"/>
  <c r="M265" i="17"/>
  <c r="M264" i="17"/>
  <c r="M263" i="17"/>
  <c r="M262" i="17"/>
  <c r="M261" i="17"/>
  <c r="M260" i="17"/>
  <c r="M259" i="17"/>
  <c r="M258" i="17"/>
  <c r="M257" i="17"/>
  <c r="M256" i="17"/>
  <c r="M255" i="17"/>
  <c r="M254" i="17"/>
  <c r="M253" i="17"/>
  <c r="M252" i="17"/>
  <c r="M251" i="17"/>
  <c r="M250" i="17"/>
  <c r="M249" i="17"/>
  <c r="M248" i="17"/>
  <c r="M247" i="17"/>
  <c r="M246" i="17"/>
  <c r="M245" i="17"/>
  <c r="M244" i="17"/>
  <c r="M243" i="17"/>
  <c r="M242" i="17"/>
  <c r="M241" i="17"/>
  <c r="M240" i="17"/>
  <c r="M239" i="17"/>
  <c r="M238" i="17"/>
  <c r="M237" i="17"/>
  <c r="M236" i="17"/>
  <c r="M235" i="17"/>
  <c r="M234" i="17"/>
  <c r="M233" i="17"/>
  <c r="M232" i="17"/>
  <c r="M231" i="17"/>
  <c r="M230" i="17"/>
  <c r="M229" i="17"/>
  <c r="M228" i="17"/>
  <c r="M227" i="17"/>
  <c r="M226" i="17"/>
  <c r="M225" i="17"/>
  <c r="M224" i="17"/>
  <c r="M223" i="17"/>
  <c r="M222" i="17"/>
  <c r="M221" i="17"/>
  <c r="M220" i="17"/>
  <c r="M219" i="17"/>
  <c r="M218" i="17"/>
  <c r="M217" i="17"/>
  <c r="M216" i="17"/>
  <c r="M215" i="17"/>
  <c r="M214" i="17"/>
  <c r="M213" i="17"/>
  <c r="M212" i="17"/>
  <c r="M211" i="17"/>
  <c r="M209" i="17"/>
  <c r="M208" i="17"/>
  <c r="M207" i="17"/>
  <c r="M206" i="17"/>
  <c r="M205" i="17"/>
  <c r="M204" i="17"/>
  <c r="M203" i="17"/>
  <c r="M202" i="17"/>
  <c r="M201" i="17"/>
  <c r="M200" i="17"/>
  <c r="M199" i="17"/>
  <c r="M197" i="17"/>
  <c r="M196" i="17"/>
  <c r="M195" i="17"/>
  <c r="M194" i="17"/>
  <c r="M193" i="17"/>
  <c r="M192" i="17"/>
  <c r="M191" i="17"/>
  <c r="M190" i="17"/>
  <c r="M189" i="17"/>
  <c r="M188" i="17"/>
  <c r="M187" i="17"/>
  <c r="M185" i="17"/>
  <c r="M184" i="17"/>
  <c r="M183" i="17"/>
  <c r="M182" i="17"/>
  <c r="M181" i="17"/>
  <c r="M180" i="17"/>
  <c r="M179" i="17"/>
  <c r="M178" i="17"/>
  <c r="M177" i="17"/>
  <c r="M176" i="17"/>
  <c r="M175" i="17"/>
  <c r="M173" i="17"/>
  <c r="M172" i="17"/>
  <c r="M171" i="17"/>
  <c r="M170" i="17"/>
  <c r="M169" i="17"/>
  <c r="M168" i="17"/>
  <c r="M167" i="17"/>
  <c r="M166" i="17"/>
  <c r="M165" i="17"/>
  <c r="M164" i="17"/>
  <c r="M163" i="17"/>
  <c r="M161" i="17"/>
  <c r="M160" i="17"/>
  <c r="M159" i="17"/>
  <c r="M158" i="17"/>
  <c r="M157" i="17"/>
  <c r="M156" i="17"/>
  <c r="M155" i="17"/>
  <c r="M154" i="17"/>
  <c r="M153" i="17"/>
  <c r="M152" i="17"/>
  <c r="M151" i="17"/>
  <c r="M149" i="17"/>
  <c r="M148" i="17"/>
  <c r="M147" i="17"/>
  <c r="M146" i="17"/>
  <c r="M145" i="17"/>
  <c r="M144" i="17"/>
  <c r="M143" i="17"/>
  <c r="M142" i="17"/>
  <c r="M141" i="17"/>
  <c r="M140" i="17"/>
  <c r="M139" i="17"/>
  <c r="M137" i="17"/>
  <c r="M136" i="17"/>
  <c r="M135" i="17"/>
  <c r="M134" i="17"/>
  <c r="M133" i="17"/>
  <c r="M132" i="17"/>
  <c r="M131" i="17"/>
  <c r="M130" i="17"/>
  <c r="M129" i="17"/>
  <c r="M128" i="17"/>
  <c r="M127" i="17"/>
  <c r="M125" i="17"/>
  <c r="M124" i="17"/>
  <c r="M123" i="17"/>
  <c r="M122" i="17"/>
  <c r="M121" i="17"/>
  <c r="M120" i="17"/>
  <c r="M119" i="17"/>
  <c r="M118" i="17"/>
  <c r="M117" i="17"/>
  <c r="M116" i="17"/>
  <c r="M115" i="17"/>
  <c r="M113" i="17"/>
  <c r="M112" i="17"/>
  <c r="M111" i="17"/>
  <c r="M110" i="17"/>
  <c r="M109" i="17"/>
  <c r="M108" i="17"/>
  <c r="M107" i="17"/>
  <c r="M106" i="17"/>
  <c r="M105" i="17"/>
  <c r="M104" i="17"/>
  <c r="M103" i="17"/>
  <c r="M101" i="17"/>
  <c r="M100" i="17"/>
  <c r="M99" i="17"/>
  <c r="M98" i="17"/>
  <c r="M97" i="17"/>
  <c r="M96" i="17"/>
  <c r="M95" i="17"/>
  <c r="M94" i="17"/>
  <c r="M93" i="17"/>
  <c r="M92" i="17"/>
  <c r="M91" i="17"/>
  <c r="M89" i="17"/>
  <c r="M88" i="17"/>
  <c r="M87" i="17"/>
  <c r="M86" i="17"/>
  <c r="M85" i="17"/>
  <c r="M84" i="17"/>
  <c r="M83" i="17"/>
  <c r="M82" i="17"/>
  <c r="M81" i="17"/>
  <c r="M80" i="17"/>
  <c r="M79" i="17"/>
  <c r="M77" i="17"/>
  <c r="M76" i="17"/>
  <c r="M75" i="17"/>
  <c r="M74" i="17"/>
  <c r="M73" i="17"/>
  <c r="M72" i="17"/>
  <c r="M71" i="17"/>
  <c r="M70" i="17"/>
  <c r="M69" i="17"/>
  <c r="M68" i="17"/>
  <c r="M67" i="17"/>
  <c r="M65" i="17"/>
  <c r="M64" i="17"/>
  <c r="M63" i="17"/>
  <c r="M62" i="17"/>
  <c r="M61" i="17"/>
  <c r="M60" i="17"/>
  <c r="M59" i="17"/>
  <c r="M58" i="17"/>
  <c r="M57" i="17"/>
  <c r="M56" i="17"/>
  <c r="M55" i="17"/>
  <c r="M53" i="17"/>
  <c r="M52" i="17"/>
  <c r="M51" i="17"/>
  <c r="M50" i="17"/>
  <c r="M49" i="17"/>
  <c r="M47" i="17"/>
  <c r="M46" i="17"/>
  <c r="M45" i="17"/>
  <c r="M44" i="17"/>
  <c r="M43" i="17"/>
  <c r="M41" i="17"/>
  <c r="M40" i="17"/>
  <c r="M39" i="17"/>
  <c r="M38" i="17"/>
  <c r="M37" i="17"/>
  <c r="M35" i="17"/>
  <c r="M34" i="17"/>
  <c r="M33" i="17"/>
  <c r="M32" i="17"/>
  <c r="M31" i="17"/>
  <c r="M29" i="17"/>
  <c r="M28" i="17"/>
  <c r="M27" i="17"/>
  <c r="M26" i="17"/>
  <c r="M25" i="17"/>
  <c r="M23" i="17"/>
  <c r="M22" i="17"/>
  <c r="M21" i="17"/>
  <c r="M20" i="17"/>
  <c r="M19" i="17"/>
  <c r="M17" i="17"/>
  <c r="M16" i="17"/>
  <c r="M15" i="17"/>
  <c r="M14" i="17"/>
  <c r="M13" i="17"/>
  <c r="M11" i="17"/>
  <c r="M10" i="17"/>
  <c r="M9" i="17"/>
  <c r="M7" i="17"/>
  <c r="M4"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1001" i="17"/>
  <c r="F1001" i="17"/>
  <c r="H1000" i="17"/>
  <c r="F1000" i="17"/>
  <c r="H999" i="17"/>
  <c r="F999" i="17"/>
  <c r="H998" i="17"/>
  <c r="F998" i="17"/>
  <c r="H997" i="17"/>
  <c r="F997" i="17"/>
  <c r="H996" i="17"/>
  <c r="F996" i="17"/>
  <c r="H995" i="17"/>
  <c r="F995" i="17"/>
  <c r="H994" i="17"/>
  <c r="F994" i="17"/>
  <c r="H993" i="17"/>
  <c r="F993" i="17"/>
  <c r="H992" i="17"/>
  <c r="F992" i="17"/>
  <c r="H991" i="17"/>
  <c r="F991" i="17"/>
  <c r="H990" i="17"/>
  <c r="F990" i="17"/>
  <c r="H989" i="17"/>
  <c r="F989" i="17"/>
  <c r="H988" i="17"/>
  <c r="F988" i="17"/>
  <c r="H987" i="17"/>
  <c r="F987" i="17"/>
  <c r="H986" i="17"/>
  <c r="F986" i="17"/>
  <c r="H985" i="17"/>
  <c r="F985" i="17"/>
  <c r="H984" i="17"/>
  <c r="F984" i="17"/>
  <c r="H983" i="17"/>
  <c r="F983" i="17"/>
  <c r="H982" i="17"/>
  <c r="F982" i="17"/>
  <c r="H981" i="17"/>
  <c r="F981" i="17"/>
  <c r="H980" i="17"/>
  <c r="F980" i="17"/>
  <c r="H979" i="17"/>
  <c r="F979" i="17"/>
  <c r="H978" i="17"/>
  <c r="F978" i="17"/>
  <c r="H977" i="17"/>
  <c r="F977" i="17"/>
  <c r="H976" i="17"/>
  <c r="F976" i="17"/>
  <c r="H975" i="17"/>
  <c r="F975" i="17"/>
  <c r="H974" i="17"/>
  <c r="F974" i="17"/>
  <c r="H973" i="17"/>
  <c r="F973" i="17"/>
  <c r="H972" i="17"/>
  <c r="F972" i="17"/>
  <c r="H971" i="17"/>
  <c r="F971" i="17"/>
  <c r="H970" i="17"/>
  <c r="F970" i="17"/>
  <c r="H969" i="17"/>
  <c r="F969" i="17"/>
  <c r="H968" i="17"/>
  <c r="F968" i="17"/>
  <c r="H967" i="17"/>
  <c r="F967" i="17"/>
  <c r="H966" i="17"/>
  <c r="F966" i="17"/>
  <c r="H965" i="17"/>
  <c r="F965" i="17"/>
  <c r="H964" i="17"/>
  <c r="F964" i="17"/>
  <c r="H963" i="17"/>
  <c r="F963" i="17"/>
  <c r="H962" i="17"/>
  <c r="F962" i="17"/>
  <c r="H961" i="17"/>
  <c r="F961" i="17"/>
  <c r="H960" i="17"/>
  <c r="F960" i="17"/>
  <c r="H959" i="17"/>
  <c r="F959" i="17"/>
  <c r="H958" i="17"/>
  <c r="F958" i="17"/>
  <c r="H957" i="17"/>
  <c r="F957" i="17"/>
  <c r="H956" i="17"/>
  <c r="F956" i="17"/>
  <c r="H955" i="17"/>
  <c r="F955" i="17"/>
  <c r="H954" i="17"/>
  <c r="F954" i="17"/>
  <c r="H953" i="17"/>
  <c r="F953" i="17"/>
  <c r="H952" i="17"/>
  <c r="F952" i="17"/>
  <c r="H951" i="17"/>
  <c r="F951" i="17"/>
  <c r="H950" i="17"/>
  <c r="F950" i="17"/>
  <c r="H949" i="17"/>
  <c r="F949" i="17"/>
  <c r="H948" i="17"/>
  <c r="F948" i="17"/>
  <c r="H947" i="17"/>
  <c r="F947" i="17"/>
  <c r="H946" i="17"/>
  <c r="F946" i="17"/>
  <c r="H945" i="17"/>
  <c r="F945" i="17"/>
  <c r="H944" i="17"/>
  <c r="F944" i="17"/>
  <c r="H943" i="17"/>
  <c r="F943" i="17"/>
  <c r="H942" i="17"/>
  <c r="F942" i="17"/>
  <c r="H941" i="17"/>
  <c r="F941" i="17"/>
  <c r="H940" i="17"/>
  <c r="F940" i="17"/>
  <c r="H939" i="17"/>
  <c r="F939" i="17"/>
  <c r="H938" i="17"/>
  <c r="F938" i="17"/>
  <c r="H937" i="17"/>
  <c r="F937" i="17"/>
  <c r="H936" i="17"/>
  <c r="F936" i="17"/>
  <c r="H935" i="17"/>
  <c r="F935" i="17"/>
  <c r="H934" i="17"/>
  <c r="F934" i="17"/>
  <c r="H933" i="17"/>
  <c r="F933" i="17"/>
  <c r="H932" i="17"/>
  <c r="F932" i="17"/>
  <c r="H931" i="17"/>
  <c r="F931" i="17"/>
  <c r="H930" i="17"/>
  <c r="F930" i="17"/>
  <c r="H929" i="17"/>
  <c r="F929" i="17"/>
  <c r="H928" i="17"/>
  <c r="F928" i="17"/>
  <c r="H927" i="17"/>
  <c r="F927" i="17"/>
  <c r="H926" i="17"/>
  <c r="F926" i="17"/>
  <c r="H925" i="17"/>
  <c r="F925" i="17"/>
  <c r="H924" i="17"/>
  <c r="F924" i="17"/>
  <c r="H923" i="17"/>
  <c r="F923" i="17"/>
  <c r="H922" i="17"/>
  <c r="F922" i="17"/>
  <c r="H921" i="17"/>
  <c r="F921" i="17"/>
  <c r="H920" i="17"/>
  <c r="F920" i="17"/>
  <c r="H919" i="17"/>
  <c r="F919" i="17"/>
  <c r="H918" i="17"/>
  <c r="F918" i="17"/>
  <c r="H917" i="17"/>
  <c r="F917" i="17"/>
  <c r="H916" i="17"/>
  <c r="F916" i="17"/>
  <c r="H915" i="17"/>
  <c r="F915" i="17"/>
  <c r="H914" i="17"/>
  <c r="F914" i="17"/>
  <c r="H913" i="17"/>
  <c r="F913" i="17"/>
  <c r="H912" i="17"/>
  <c r="F912" i="17"/>
  <c r="H911" i="17"/>
  <c r="F911" i="17"/>
  <c r="H910" i="17"/>
  <c r="F910" i="17"/>
  <c r="H909" i="17"/>
  <c r="F909" i="17"/>
  <c r="H908" i="17"/>
  <c r="F908" i="17"/>
  <c r="H907" i="17"/>
  <c r="F907" i="17"/>
  <c r="H906" i="17"/>
  <c r="F906" i="17"/>
  <c r="H905" i="17"/>
  <c r="F905" i="17"/>
  <c r="H904" i="17"/>
  <c r="F904" i="17"/>
  <c r="H903" i="17"/>
  <c r="F903" i="17"/>
  <c r="H902" i="17"/>
  <c r="F902" i="17"/>
  <c r="H901" i="17"/>
  <c r="F901" i="17"/>
  <c r="H900" i="17"/>
  <c r="F900" i="17"/>
  <c r="H899" i="17"/>
  <c r="F899" i="17"/>
  <c r="H898" i="17"/>
  <c r="F898" i="17"/>
  <c r="H897" i="17"/>
  <c r="F897" i="17"/>
  <c r="H896" i="17"/>
  <c r="F896" i="17"/>
  <c r="H895" i="17"/>
  <c r="F895" i="17"/>
  <c r="H894" i="17"/>
  <c r="F894" i="17"/>
  <c r="H893" i="17"/>
  <c r="F893" i="17"/>
  <c r="H892" i="17"/>
  <c r="F892" i="17"/>
  <c r="H891" i="17"/>
  <c r="F891" i="17"/>
  <c r="H890" i="17"/>
  <c r="F890" i="17"/>
  <c r="H889" i="17"/>
  <c r="F889" i="17"/>
  <c r="H888" i="17"/>
  <c r="F888" i="17"/>
  <c r="H887" i="17"/>
  <c r="F887" i="17"/>
  <c r="H886" i="17"/>
  <c r="F886" i="17"/>
  <c r="H885" i="17"/>
  <c r="F885" i="17"/>
  <c r="H884" i="17"/>
  <c r="F884" i="17"/>
  <c r="H883" i="17"/>
  <c r="F883" i="17"/>
  <c r="H882" i="17"/>
  <c r="F882" i="17"/>
  <c r="H881" i="17"/>
  <c r="F881" i="17"/>
  <c r="H880" i="17"/>
  <c r="F880" i="17"/>
  <c r="H879" i="17"/>
  <c r="F879" i="17"/>
  <c r="H878" i="17"/>
  <c r="F878" i="17"/>
  <c r="H877" i="17"/>
  <c r="F877" i="17"/>
  <c r="H876" i="17"/>
  <c r="F876" i="17"/>
  <c r="H875" i="17"/>
  <c r="F875" i="17"/>
  <c r="H874" i="17"/>
  <c r="F874" i="17"/>
  <c r="H873" i="17"/>
  <c r="F873" i="17"/>
  <c r="H872" i="17"/>
  <c r="F872" i="17"/>
  <c r="H871" i="17"/>
  <c r="F871" i="17"/>
  <c r="H870" i="17"/>
  <c r="F870" i="17"/>
  <c r="H869" i="17"/>
  <c r="F869" i="17"/>
  <c r="H868" i="17"/>
  <c r="F868" i="17"/>
  <c r="H867" i="17"/>
  <c r="F867" i="17"/>
  <c r="H866" i="17"/>
  <c r="F866" i="17"/>
  <c r="H865" i="17"/>
  <c r="F865" i="17"/>
  <c r="H864" i="17"/>
  <c r="F864" i="17"/>
  <c r="H863" i="17"/>
  <c r="F863" i="17"/>
  <c r="H862" i="17"/>
  <c r="F862" i="17"/>
  <c r="H861" i="17"/>
  <c r="F861" i="17"/>
  <c r="H860" i="17"/>
  <c r="F860" i="17"/>
  <c r="H859" i="17"/>
  <c r="F859" i="17"/>
  <c r="H858" i="17"/>
  <c r="F858" i="17"/>
  <c r="H857" i="17"/>
  <c r="F857" i="17"/>
  <c r="H856" i="17"/>
  <c r="F856" i="17"/>
  <c r="H855" i="17"/>
  <c r="F855" i="17"/>
  <c r="H854" i="17"/>
  <c r="F854" i="17"/>
  <c r="H853" i="17"/>
  <c r="F853" i="17"/>
  <c r="H852" i="17"/>
  <c r="F852" i="17"/>
  <c r="H851" i="17"/>
  <c r="F851" i="17"/>
  <c r="H850" i="17"/>
  <c r="F850" i="17"/>
  <c r="H849" i="17"/>
  <c r="F849" i="17"/>
  <c r="H848" i="17"/>
  <c r="F848" i="17"/>
  <c r="H847" i="17"/>
  <c r="F847" i="17"/>
  <c r="H846" i="17"/>
  <c r="F846" i="17"/>
  <c r="H845" i="17"/>
  <c r="F845" i="17"/>
  <c r="H844" i="17"/>
  <c r="F844" i="17"/>
  <c r="H843" i="17"/>
  <c r="F843" i="17"/>
  <c r="H842" i="17"/>
  <c r="F842" i="17"/>
  <c r="H841" i="17"/>
  <c r="F841" i="17"/>
  <c r="H840" i="17"/>
  <c r="F840" i="17"/>
  <c r="H839" i="17"/>
  <c r="F839" i="17"/>
  <c r="H838" i="17"/>
  <c r="F838" i="17"/>
  <c r="H837" i="17"/>
  <c r="F837" i="17"/>
  <c r="H836" i="17"/>
  <c r="F836" i="17"/>
  <c r="H835" i="17"/>
  <c r="F835" i="17"/>
  <c r="H834" i="17"/>
  <c r="F834" i="17"/>
  <c r="H833" i="17"/>
  <c r="F833" i="17"/>
  <c r="H832" i="17"/>
  <c r="F832" i="17"/>
  <c r="H831" i="17"/>
  <c r="F831" i="17"/>
  <c r="H830" i="17"/>
  <c r="F830" i="17"/>
  <c r="H829" i="17"/>
  <c r="F829" i="17"/>
  <c r="H828" i="17"/>
  <c r="F828" i="17"/>
  <c r="H827" i="17"/>
  <c r="F827" i="17"/>
  <c r="H826" i="17"/>
  <c r="F826" i="17"/>
  <c r="H825" i="17"/>
  <c r="F825" i="17"/>
  <c r="H824" i="17"/>
  <c r="F824" i="17"/>
  <c r="H823" i="17"/>
  <c r="F823" i="17"/>
  <c r="H822" i="17"/>
  <c r="F822" i="17"/>
  <c r="H821" i="17"/>
  <c r="F821" i="17"/>
  <c r="H820" i="17"/>
  <c r="F820" i="17"/>
  <c r="H819" i="17"/>
  <c r="F819" i="17"/>
  <c r="H818" i="17"/>
  <c r="F818" i="17"/>
  <c r="H817" i="17"/>
  <c r="F817" i="17"/>
  <c r="H816" i="17"/>
  <c r="F816" i="17"/>
  <c r="H815" i="17"/>
  <c r="F815" i="17"/>
  <c r="H814" i="17"/>
  <c r="F814" i="17"/>
  <c r="H813" i="17"/>
  <c r="F813" i="17"/>
  <c r="H812" i="17"/>
  <c r="F812" i="17"/>
  <c r="H811" i="17"/>
  <c r="F811" i="17"/>
  <c r="H810" i="17"/>
  <c r="F810" i="17"/>
  <c r="H809" i="17"/>
  <c r="F809" i="17"/>
  <c r="H808" i="17"/>
  <c r="F808" i="17"/>
  <c r="H807" i="17"/>
  <c r="F807" i="17"/>
  <c r="H806" i="17"/>
  <c r="F806" i="17"/>
  <c r="H805" i="17"/>
  <c r="F805" i="17"/>
  <c r="H804" i="17"/>
  <c r="F804" i="17"/>
  <c r="H803" i="17"/>
  <c r="F803" i="17"/>
  <c r="H802" i="17"/>
  <c r="F802" i="17"/>
  <c r="H801" i="17"/>
  <c r="F801" i="17"/>
  <c r="H800" i="17"/>
  <c r="F800" i="17"/>
  <c r="H799" i="17"/>
  <c r="F799" i="17"/>
  <c r="H798" i="17"/>
  <c r="F798" i="17"/>
  <c r="H797" i="17"/>
  <c r="F797" i="17"/>
  <c r="H796" i="17"/>
  <c r="F796" i="17"/>
  <c r="H795" i="17"/>
  <c r="F795" i="17"/>
  <c r="H794" i="17"/>
  <c r="F794" i="17"/>
  <c r="H793" i="17"/>
  <c r="F793" i="17"/>
  <c r="H792" i="17"/>
  <c r="F792" i="17"/>
  <c r="H791" i="17"/>
  <c r="F791" i="17"/>
  <c r="H790" i="17"/>
  <c r="F790" i="17"/>
  <c r="H789" i="17"/>
  <c r="F789" i="17"/>
  <c r="H788" i="17"/>
  <c r="F788" i="17"/>
  <c r="H787" i="17"/>
  <c r="F787" i="17"/>
  <c r="H786" i="17"/>
  <c r="F786" i="17"/>
  <c r="H785" i="17"/>
  <c r="F785" i="17"/>
  <c r="H784" i="17"/>
  <c r="F784" i="17"/>
  <c r="H783" i="17"/>
  <c r="F783" i="17"/>
  <c r="H782" i="17"/>
  <c r="F782" i="17"/>
  <c r="H781" i="17"/>
  <c r="F781" i="17"/>
  <c r="H780" i="17"/>
  <c r="F780" i="17"/>
  <c r="H779" i="17"/>
  <c r="F779" i="17"/>
  <c r="H778" i="17"/>
  <c r="F778" i="17"/>
  <c r="H777" i="17"/>
  <c r="F777" i="17"/>
  <c r="H776" i="17"/>
  <c r="F776" i="17"/>
  <c r="H775" i="17"/>
  <c r="F775" i="17"/>
  <c r="H774" i="17"/>
  <c r="F774" i="17"/>
  <c r="H773" i="17"/>
  <c r="F773" i="17"/>
  <c r="H772" i="17"/>
  <c r="F772" i="17"/>
  <c r="H771" i="17"/>
  <c r="F771" i="17"/>
  <c r="H770" i="17"/>
  <c r="F770" i="17"/>
  <c r="H769" i="17"/>
  <c r="F769" i="17"/>
  <c r="H768" i="17"/>
  <c r="F768" i="17"/>
  <c r="H767" i="17"/>
  <c r="F767" i="17"/>
  <c r="H766" i="17"/>
  <c r="F766" i="17"/>
  <c r="H765" i="17"/>
  <c r="F765" i="17"/>
  <c r="H764" i="17"/>
  <c r="F764" i="17"/>
  <c r="H763" i="17"/>
  <c r="F763" i="17"/>
  <c r="H762" i="17"/>
  <c r="F762" i="17"/>
  <c r="H761" i="17"/>
  <c r="F761" i="17"/>
  <c r="H760" i="17"/>
  <c r="F760" i="17"/>
  <c r="H759" i="17"/>
  <c r="F759" i="17"/>
  <c r="H758" i="17"/>
  <c r="F758" i="17"/>
  <c r="H757" i="17"/>
  <c r="F757" i="17"/>
  <c r="H756" i="17"/>
  <c r="F756" i="17"/>
  <c r="H755" i="17"/>
  <c r="F755" i="17"/>
  <c r="H754" i="17"/>
  <c r="F754" i="17"/>
  <c r="H753" i="17"/>
  <c r="F753" i="17"/>
  <c r="H752" i="17"/>
  <c r="F752" i="17"/>
  <c r="H751" i="17"/>
  <c r="F751" i="17"/>
  <c r="H750" i="17"/>
  <c r="F750" i="17"/>
  <c r="H749" i="17"/>
  <c r="F749" i="17"/>
  <c r="H748" i="17"/>
  <c r="F748" i="17"/>
  <c r="H747" i="17"/>
  <c r="F747" i="17"/>
  <c r="H746" i="17"/>
  <c r="F746" i="17"/>
  <c r="H745" i="17"/>
  <c r="F745" i="17"/>
  <c r="H744" i="17"/>
  <c r="F744" i="17"/>
  <c r="H743" i="17"/>
  <c r="F743" i="17"/>
  <c r="H742" i="17"/>
  <c r="F742" i="17"/>
  <c r="H741" i="17"/>
  <c r="F741" i="17"/>
  <c r="H740" i="17"/>
  <c r="F740" i="17"/>
  <c r="H739" i="17"/>
  <c r="F739" i="17"/>
  <c r="H738" i="17"/>
  <c r="F738" i="17"/>
  <c r="H737" i="17"/>
  <c r="F737" i="17"/>
  <c r="H736" i="17"/>
  <c r="F736" i="17"/>
  <c r="H735" i="17"/>
  <c r="F735" i="17"/>
  <c r="H734" i="17"/>
  <c r="F734" i="17"/>
  <c r="H733" i="17"/>
  <c r="F733" i="17"/>
  <c r="H732" i="17"/>
  <c r="F732" i="17"/>
  <c r="H731" i="17"/>
  <c r="F731" i="17"/>
  <c r="H730" i="17"/>
  <c r="F730" i="17"/>
  <c r="H729" i="17"/>
  <c r="F729" i="17"/>
  <c r="H728" i="17"/>
  <c r="F728" i="17"/>
  <c r="H727" i="17"/>
  <c r="F727" i="17"/>
  <c r="H726" i="17"/>
  <c r="F726" i="17"/>
  <c r="H725" i="17"/>
  <c r="F725" i="17"/>
  <c r="H724" i="17"/>
  <c r="F724" i="17"/>
  <c r="H723" i="17"/>
  <c r="F723" i="17"/>
  <c r="H722" i="17"/>
  <c r="F722" i="17"/>
  <c r="H721" i="17"/>
  <c r="F721" i="17"/>
  <c r="H720" i="17"/>
  <c r="F720" i="17"/>
  <c r="H719" i="17"/>
  <c r="F719" i="17"/>
  <c r="H718" i="17"/>
  <c r="F718" i="17"/>
  <c r="H717" i="17"/>
  <c r="F717" i="17"/>
  <c r="H716" i="17"/>
  <c r="F716" i="17"/>
  <c r="H715" i="17"/>
  <c r="F715" i="17"/>
  <c r="H714" i="17"/>
  <c r="F714" i="17"/>
  <c r="H713" i="17"/>
  <c r="F713" i="17"/>
  <c r="H712" i="17"/>
  <c r="F712" i="17"/>
  <c r="H711" i="17"/>
  <c r="F711" i="17"/>
  <c r="H710" i="17"/>
  <c r="F710" i="17"/>
  <c r="H709" i="17"/>
  <c r="F709" i="17"/>
  <c r="H708" i="17"/>
  <c r="F708" i="17"/>
  <c r="H707" i="17"/>
  <c r="F707" i="17"/>
  <c r="H706" i="17"/>
  <c r="F706" i="17"/>
  <c r="H705" i="17"/>
  <c r="F705" i="17"/>
  <c r="H704" i="17"/>
  <c r="F704" i="17"/>
  <c r="H703" i="17"/>
  <c r="F703" i="17"/>
  <c r="H702" i="17"/>
  <c r="F702" i="17"/>
  <c r="H701" i="17"/>
  <c r="F701" i="17"/>
  <c r="H700" i="17"/>
  <c r="F700" i="17"/>
  <c r="H699" i="17"/>
  <c r="F699" i="17"/>
  <c r="H698" i="17"/>
  <c r="F698" i="17"/>
  <c r="H697" i="17"/>
  <c r="F697" i="17"/>
  <c r="H696" i="17"/>
  <c r="F696" i="17"/>
  <c r="H695" i="17"/>
  <c r="F695" i="17"/>
  <c r="H694" i="17"/>
  <c r="F694" i="17"/>
  <c r="H693" i="17"/>
  <c r="F693" i="17"/>
  <c r="H692" i="17"/>
  <c r="F692" i="17"/>
  <c r="H691" i="17"/>
  <c r="F691" i="17"/>
  <c r="H690" i="17"/>
  <c r="F690" i="17"/>
  <c r="H689" i="17"/>
  <c r="F689" i="17"/>
  <c r="H688" i="17"/>
  <c r="F688" i="17"/>
  <c r="H687" i="17"/>
  <c r="F687" i="17"/>
  <c r="H686" i="17"/>
  <c r="F686" i="17"/>
  <c r="H685" i="17"/>
  <c r="F685" i="17"/>
  <c r="H684" i="17"/>
  <c r="F684" i="17"/>
  <c r="H683" i="17"/>
  <c r="F683" i="17"/>
  <c r="H682" i="17"/>
  <c r="F682" i="17"/>
  <c r="H681" i="17"/>
  <c r="F681" i="17"/>
  <c r="H680" i="17"/>
  <c r="F680" i="17"/>
  <c r="H679" i="17"/>
  <c r="F679" i="17"/>
  <c r="H678" i="17"/>
  <c r="F678" i="17"/>
  <c r="H677" i="17"/>
  <c r="F677" i="17"/>
  <c r="H676" i="17"/>
  <c r="F676" i="17"/>
  <c r="H675" i="17"/>
  <c r="F675" i="17"/>
  <c r="H674" i="17"/>
  <c r="F674" i="17"/>
  <c r="H673" i="17"/>
  <c r="F673" i="17"/>
  <c r="H672" i="17"/>
  <c r="F672" i="17"/>
  <c r="H671" i="17"/>
  <c r="F671" i="17"/>
  <c r="H670" i="17"/>
  <c r="F670" i="17"/>
  <c r="H669" i="17"/>
  <c r="F669" i="17"/>
  <c r="H668" i="17"/>
  <c r="F668" i="17"/>
  <c r="H667" i="17"/>
  <c r="F667" i="17"/>
  <c r="H666" i="17"/>
  <c r="F666" i="17"/>
  <c r="H665" i="17"/>
  <c r="F665" i="17"/>
  <c r="H664" i="17"/>
  <c r="F664" i="17"/>
  <c r="H663" i="17"/>
  <c r="F663" i="17"/>
  <c r="H662" i="17"/>
  <c r="F662" i="17"/>
  <c r="H661" i="17"/>
  <c r="F661" i="17"/>
  <c r="H660" i="17"/>
  <c r="F660" i="17"/>
  <c r="H659" i="17"/>
  <c r="F659" i="17"/>
  <c r="H658" i="17"/>
  <c r="F658" i="17"/>
  <c r="H657" i="17"/>
  <c r="F657" i="17"/>
  <c r="H656" i="17"/>
  <c r="F656" i="17"/>
  <c r="H655" i="17"/>
  <c r="F655" i="17"/>
  <c r="H654" i="17"/>
  <c r="F654" i="17"/>
  <c r="H653" i="17"/>
  <c r="F653" i="17"/>
  <c r="H652" i="17"/>
  <c r="F652" i="17"/>
  <c r="H651" i="17"/>
  <c r="F651" i="17"/>
  <c r="H650" i="17"/>
  <c r="F650" i="17"/>
  <c r="H649" i="17"/>
  <c r="F649" i="17"/>
  <c r="H648" i="17"/>
  <c r="F648" i="17"/>
  <c r="H647" i="17"/>
  <c r="F647" i="17"/>
  <c r="H646" i="17"/>
  <c r="F646" i="17"/>
  <c r="H645" i="17"/>
  <c r="F645" i="17"/>
  <c r="H644" i="17"/>
  <c r="F644" i="17"/>
  <c r="H643" i="17"/>
  <c r="F643" i="17"/>
  <c r="H642" i="17"/>
  <c r="F642" i="17"/>
  <c r="H641" i="17"/>
  <c r="F641" i="17"/>
  <c r="H640" i="17"/>
  <c r="F640" i="17"/>
  <c r="H639" i="17"/>
  <c r="F639" i="17"/>
  <c r="H638" i="17"/>
  <c r="F638" i="17"/>
  <c r="H637" i="17"/>
  <c r="F637" i="17"/>
  <c r="H636" i="17"/>
  <c r="F636" i="17"/>
  <c r="H635" i="17"/>
  <c r="F635" i="17"/>
  <c r="H634" i="17"/>
  <c r="F634" i="17"/>
  <c r="H633" i="17"/>
  <c r="F633" i="17"/>
  <c r="H632" i="17"/>
  <c r="F632" i="17"/>
  <c r="H631" i="17"/>
  <c r="F631" i="17"/>
  <c r="H630" i="17"/>
  <c r="F630" i="17"/>
  <c r="H629" i="17"/>
  <c r="F629" i="17"/>
  <c r="H628" i="17"/>
  <c r="F628" i="17"/>
  <c r="H627" i="17"/>
  <c r="F627" i="17"/>
  <c r="H626" i="17"/>
  <c r="F626" i="17"/>
  <c r="H625" i="17"/>
  <c r="F625" i="17"/>
  <c r="H624" i="17"/>
  <c r="F624" i="17"/>
  <c r="H623" i="17"/>
  <c r="F623" i="17"/>
  <c r="H622" i="17"/>
  <c r="F622" i="17"/>
  <c r="H621" i="17"/>
  <c r="F621" i="17"/>
  <c r="H620" i="17"/>
  <c r="F620" i="17"/>
  <c r="H619" i="17"/>
  <c r="F619" i="17"/>
  <c r="H618" i="17"/>
  <c r="F618" i="17"/>
  <c r="H617" i="17"/>
  <c r="F617" i="17"/>
  <c r="H616" i="17"/>
  <c r="F616" i="17"/>
  <c r="H615" i="17"/>
  <c r="F615" i="17"/>
  <c r="H614" i="17"/>
  <c r="F614" i="17"/>
  <c r="H613" i="17"/>
  <c r="F613" i="17"/>
  <c r="H612" i="17"/>
  <c r="F612" i="17"/>
  <c r="H611" i="17"/>
  <c r="F611" i="17"/>
  <c r="H610" i="17"/>
  <c r="F610" i="17"/>
  <c r="H609" i="17"/>
  <c r="F609" i="17"/>
  <c r="H608" i="17"/>
  <c r="F608" i="17"/>
  <c r="H607" i="17"/>
  <c r="F607" i="17"/>
  <c r="H606" i="17"/>
  <c r="F606" i="17"/>
  <c r="H605" i="17"/>
  <c r="F605" i="17"/>
  <c r="H604" i="17"/>
  <c r="F604" i="17"/>
  <c r="H603" i="17"/>
  <c r="F603" i="17"/>
  <c r="H602" i="17"/>
  <c r="F602" i="17"/>
  <c r="H601" i="17"/>
  <c r="F601" i="17"/>
  <c r="H600" i="17"/>
  <c r="F600" i="17"/>
  <c r="H599" i="17"/>
  <c r="F599" i="17"/>
  <c r="H598" i="17"/>
  <c r="F598" i="17"/>
  <c r="H597" i="17"/>
  <c r="F597" i="17"/>
  <c r="H596" i="17"/>
  <c r="F596" i="17"/>
  <c r="H595" i="17"/>
  <c r="F595" i="17"/>
  <c r="H594" i="17"/>
  <c r="F594" i="17"/>
  <c r="H593" i="17"/>
  <c r="F593" i="17"/>
  <c r="H592" i="17"/>
  <c r="F592" i="17"/>
  <c r="H591" i="17"/>
  <c r="F591" i="17"/>
  <c r="H590" i="17"/>
  <c r="F590" i="17"/>
  <c r="H589" i="17"/>
  <c r="F589" i="17"/>
  <c r="H588" i="17"/>
  <c r="F588" i="17"/>
  <c r="H587" i="17"/>
  <c r="F587" i="17"/>
  <c r="H586" i="17"/>
  <c r="F586" i="17"/>
  <c r="H585" i="17"/>
  <c r="F585" i="17"/>
  <c r="H584" i="17"/>
  <c r="F584" i="17"/>
  <c r="H583" i="17"/>
  <c r="F583" i="17"/>
  <c r="H582" i="17"/>
  <c r="F582" i="17"/>
  <c r="H581" i="17"/>
  <c r="F581" i="17"/>
  <c r="H580" i="17"/>
  <c r="F580" i="17"/>
  <c r="H579" i="17"/>
  <c r="F579" i="17"/>
  <c r="H578" i="17"/>
  <c r="F578" i="17"/>
  <c r="H577" i="17"/>
  <c r="F577" i="17"/>
  <c r="H576" i="17"/>
  <c r="F576" i="17"/>
  <c r="H575" i="17"/>
  <c r="F575" i="17"/>
  <c r="H574" i="17"/>
  <c r="F574" i="17"/>
  <c r="H573" i="17"/>
  <c r="F573" i="17"/>
  <c r="H572" i="17"/>
  <c r="F572" i="17"/>
  <c r="H571" i="17"/>
  <c r="F571" i="17"/>
  <c r="H570" i="17"/>
  <c r="F570" i="17"/>
  <c r="H569" i="17"/>
  <c r="F569" i="17"/>
  <c r="H568" i="17"/>
  <c r="F568" i="17"/>
  <c r="H567" i="17"/>
  <c r="F567" i="17"/>
  <c r="H566" i="17"/>
  <c r="F566" i="17"/>
  <c r="H565" i="17"/>
  <c r="F565" i="17"/>
  <c r="H564" i="17"/>
  <c r="F564" i="17"/>
  <c r="H563" i="17"/>
  <c r="F563" i="17"/>
  <c r="H562" i="17"/>
  <c r="F562" i="17"/>
  <c r="H561" i="17"/>
  <c r="F561" i="17"/>
  <c r="H560" i="17"/>
  <c r="F560" i="17"/>
  <c r="H559" i="17"/>
  <c r="F559" i="17"/>
  <c r="H558" i="17"/>
  <c r="F558" i="17"/>
  <c r="H557" i="17"/>
  <c r="F557" i="17"/>
  <c r="H556" i="17"/>
  <c r="F556" i="17"/>
  <c r="H555" i="17"/>
  <c r="F555" i="17"/>
  <c r="H554" i="17"/>
  <c r="F554" i="17"/>
  <c r="H553" i="17"/>
  <c r="F553" i="17"/>
  <c r="H552" i="17"/>
  <c r="F552" i="17"/>
  <c r="H551" i="17"/>
  <c r="F551" i="17"/>
  <c r="H550" i="17"/>
  <c r="F550" i="17"/>
  <c r="H549" i="17"/>
  <c r="F549" i="17"/>
  <c r="H548" i="17"/>
  <c r="F548" i="17"/>
  <c r="H547" i="17"/>
  <c r="F547" i="17"/>
  <c r="H546" i="17"/>
  <c r="F546" i="17"/>
  <c r="H545" i="17"/>
  <c r="F545" i="17"/>
  <c r="H544" i="17"/>
  <c r="F544" i="17"/>
  <c r="H543" i="17"/>
  <c r="F543" i="17"/>
  <c r="H542" i="17"/>
  <c r="F542" i="17"/>
  <c r="H541" i="17"/>
  <c r="F541" i="17"/>
  <c r="H540" i="17"/>
  <c r="F540" i="17"/>
  <c r="H539" i="17"/>
  <c r="F539" i="17"/>
  <c r="H538" i="17"/>
  <c r="F538" i="17"/>
  <c r="H537" i="17"/>
  <c r="F537" i="17"/>
  <c r="H536" i="17"/>
  <c r="F536" i="17"/>
  <c r="H535" i="17"/>
  <c r="F535" i="17"/>
  <c r="H534" i="17"/>
  <c r="F534" i="17"/>
  <c r="H533" i="17"/>
  <c r="F533" i="17"/>
  <c r="H532" i="17"/>
  <c r="F532" i="17"/>
  <c r="H531" i="17"/>
  <c r="F531" i="17"/>
  <c r="H530" i="17"/>
  <c r="F530" i="17"/>
  <c r="H529" i="17"/>
  <c r="F529" i="17"/>
  <c r="H528" i="17"/>
  <c r="F528" i="17"/>
  <c r="H527" i="17"/>
  <c r="F527" i="17"/>
  <c r="H526" i="17"/>
  <c r="F526" i="17"/>
  <c r="H525" i="17"/>
  <c r="F525" i="17"/>
  <c r="H524" i="17"/>
  <c r="F524" i="17"/>
  <c r="H523" i="17"/>
  <c r="F523" i="17"/>
  <c r="H522" i="17"/>
  <c r="F522" i="17"/>
  <c r="H521" i="17"/>
  <c r="F521" i="17"/>
  <c r="H520" i="17"/>
  <c r="F520" i="17"/>
  <c r="H519" i="17"/>
  <c r="F519" i="17"/>
  <c r="H518" i="17"/>
  <c r="F518" i="17"/>
  <c r="H517" i="17"/>
  <c r="F517" i="17"/>
  <c r="H516" i="17"/>
  <c r="F516" i="17"/>
  <c r="H515" i="17"/>
  <c r="F515" i="17"/>
  <c r="H514" i="17"/>
  <c r="F514" i="17"/>
  <c r="H513" i="17"/>
  <c r="F513" i="17"/>
  <c r="H512" i="17"/>
  <c r="F512" i="17"/>
  <c r="H511" i="17"/>
  <c r="F511" i="17"/>
  <c r="H510" i="17"/>
  <c r="F510" i="17"/>
  <c r="H509" i="17"/>
  <c r="F509" i="17"/>
  <c r="H508" i="17"/>
  <c r="F508" i="17"/>
  <c r="H507" i="17"/>
  <c r="F507" i="17"/>
  <c r="H506" i="17"/>
  <c r="F506" i="17"/>
  <c r="H505" i="17"/>
  <c r="F505" i="17"/>
  <c r="H504" i="17"/>
  <c r="F504" i="17"/>
  <c r="H503" i="17"/>
  <c r="F503" i="17"/>
  <c r="H502" i="17"/>
  <c r="F502" i="17"/>
  <c r="H501" i="17"/>
  <c r="F501" i="17"/>
  <c r="H500" i="17"/>
  <c r="F500" i="17"/>
  <c r="H499" i="17"/>
  <c r="F499" i="17"/>
  <c r="H498" i="17"/>
  <c r="F498" i="17"/>
  <c r="H497" i="17"/>
  <c r="F497" i="17"/>
  <c r="H496" i="17"/>
  <c r="F496" i="17"/>
  <c r="H495" i="17"/>
  <c r="F495" i="17"/>
  <c r="H494" i="17"/>
  <c r="F494" i="17"/>
  <c r="H493" i="17"/>
  <c r="F493" i="17"/>
  <c r="H492" i="17"/>
  <c r="F492" i="17"/>
  <c r="H491" i="17"/>
  <c r="F491" i="17"/>
  <c r="H490" i="17"/>
  <c r="F490" i="17"/>
  <c r="H489" i="17"/>
  <c r="F489" i="17"/>
  <c r="H488" i="17"/>
  <c r="F488" i="17"/>
  <c r="H487" i="17"/>
  <c r="F487" i="17"/>
  <c r="H486" i="17"/>
  <c r="F486" i="17"/>
  <c r="H485" i="17"/>
  <c r="F485" i="17"/>
  <c r="H484" i="17"/>
  <c r="F484" i="17"/>
  <c r="H483" i="17"/>
  <c r="F483" i="17"/>
  <c r="H482" i="17"/>
  <c r="F482" i="17"/>
  <c r="H481" i="17"/>
  <c r="F481" i="17"/>
  <c r="H480" i="17"/>
  <c r="F480" i="17"/>
  <c r="H479" i="17"/>
  <c r="F479" i="17"/>
  <c r="H478" i="17"/>
  <c r="F478" i="17"/>
  <c r="H477" i="17"/>
  <c r="F477" i="17"/>
  <c r="H476" i="17"/>
  <c r="F476" i="17"/>
  <c r="H475" i="17"/>
  <c r="F475" i="17"/>
  <c r="H474" i="17"/>
  <c r="F474" i="17"/>
  <c r="H473" i="17"/>
  <c r="F473" i="17"/>
  <c r="H472" i="17"/>
  <c r="F472" i="17"/>
  <c r="H471" i="17"/>
  <c r="F471" i="17"/>
  <c r="H470" i="17"/>
  <c r="F470" i="17"/>
  <c r="H469" i="17"/>
  <c r="F469" i="17"/>
  <c r="H468" i="17"/>
  <c r="F468" i="17"/>
  <c r="H467" i="17"/>
  <c r="F467" i="17"/>
  <c r="H466" i="17"/>
  <c r="F466" i="17"/>
  <c r="H465" i="17"/>
  <c r="F465" i="17"/>
  <c r="H464" i="17"/>
  <c r="F464" i="17"/>
  <c r="H463" i="17"/>
  <c r="F463" i="17"/>
  <c r="H462" i="17"/>
  <c r="F462" i="17"/>
  <c r="H461" i="17"/>
  <c r="F461" i="17"/>
  <c r="H460" i="17"/>
  <c r="F460" i="17"/>
  <c r="H459" i="17"/>
  <c r="F459" i="17"/>
  <c r="H458" i="17"/>
  <c r="F458" i="17"/>
  <c r="H457" i="17"/>
  <c r="F457" i="17"/>
  <c r="H456" i="17"/>
  <c r="F456" i="17"/>
  <c r="H455" i="17"/>
  <c r="F455" i="17"/>
  <c r="H454" i="17"/>
  <c r="F454" i="17"/>
  <c r="H453" i="17"/>
  <c r="F453" i="17"/>
  <c r="H452" i="17"/>
  <c r="F452" i="17"/>
  <c r="H451" i="17"/>
  <c r="F451" i="17"/>
  <c r="H450" i="17"/>
  <c r="F450" i="17"/>
  <c r="H449" i="17"/>
  <c r="F449" i="17"/>
  <c r="H448" i="17"/>
  <c r="F448" i="17"/>
  <c r="H447" i="17"/>
  <c r="F447" i="17"/>
  <c r="H446" i="17"/>
  <c r="F446" i="17"/>
  <c r="H445" i="17"/>
  <c r="F445" i="17"/>
  <c r="H444" i="17"/>
  <c r="F444" i="17"/>
  <c r="H443" i="17"/>
  <c r="F443" i="17"/>
  <c r="H442" i="17"/>
  <c r="F442" i="17"/>
  <c r="H441" i="17"/>
  <c r="F441" i="17"/>
  <c r="H440" i="17"/>
  <c r="F440" i="17"/>
  <c r="H439" i="17"/>
  <c r="F439" i="17"/>
  <c r="H438" i="17"/>
  <c r="F438" i="17"/>
  <c r="H437" i="17"/>
  <c r="F437" i="17"/>
  <c r="H436" i="17"/>
  <c r="F436" i="17"/>
  <c r="H435" i="17"/>
  <c r="F435" i="17"/>
  <c r="H434" i="17"/>
  <c r="F434" i="17"/>
  <c r="H433" i="17"/>
  <c r="F433" i="17"/>
  <c r="H432" i="17"/>
  <c r="F432" i="17"/>
  <c r="H431" i="17"/>
  <c r="F431" i="17"/>
  <c r="H430" i="17"/>
  <c r="F430" i="17"/>
  <c r="H429" i="17"/>
  <c r="F429" i="17"/>
  <c r="H428" i="17"/>
  <c r="F428" i="17"/>
  <c r="H427" i="17"/>
  <c r="F427" i="17"/>
  <c r="H426" i="17"/>
  <c r="F426" i="17"/>
  <c r="H425" i="17"/>
  <c r="F425" i="17"/>
  <c r="H424" i="17"/>
  <c r="F424" i="17"/>
  <c r="H423" i="17"/>
  <c r="F423" i="17"/>
  <c r="H422" i="17"/>
  <c r="F422" i="17"/>
  <c r="H421" i="17"/>
  <c r="F421" i="17"/>
  <c r="H420" i="17"/>
  <c r="F420" i="17"/>
  <c r="H419" i="17"/>
  <c r="F419" i="17"/>
  <c r="H418" i="17"/>
  <c r="F418" i="17"/>
  <c r="H417" i="17"/>
  <c r="F417" i="17"/>
  <c r="H416" i="17"/>
  <c r="F416" i="17"/>
  <c r="H415" i="17"/>
  <c r="F415" i="17"/>
  <c r="H414" i="17"/>
  <c r="F414" i="17"/>
  <c r="H413" i="17"/>
  <c r="F413" i="17"/>
  <c r="H412" i="17"/>
  <c r="F412" i="17"/>
  <c r="H411" i="17"/>
  <c r="F411" i="17"/>
  <c r="H410" i="17"/>
  <c r="F410" i="17"/>
  <c r="H409" i="17"/>
  <c r="F409" i="17"/>
  <c r="H408" i="17"/>
  <c r="F408" i="17"/>
  <c r="H407" i="17"/>
  <c r="F407" i="17"/>
  <c r="H406" i="17"/>
  <c r="F406" i="17"/>
  <c r="H405" i="17"/>
  <c r="F405" i="17"/>
  <c r="H404" i="17"/>
  <c r="F404" i="17"/>
  <c r="H403" i="17"/>
  <c r="F403" i="17"/>
  <c r="H402" i="17"/>
  <c r="F402" i="17"/>
  <c r="H401" i="17"/>
  <c r="F401" i="17"/>
  <c r="H400" i="17"/>
  <c r="F400" i="17"/>
  <c r="H399" i="17"/>
  <c r="F399" i="17"/>
  <c r="H398" i="17"/>
  <c r="F398" i="17"/>
  <c r="H397" i="17"/>
  <c r="F397" i="17"/>
  <c r="H396" i="17"/>
  <c r="F396" i="17"/>
  <c r="H395" i="17"/>
  <c r="F395" i="17"/>
  <c r="H394" i="17"/>
  <c r="F394" i="17"/>
  <c r="H393" i="17"/>
  <c r="F393" i="17"/>
  <c r="H392" i="17"/>
  <c r="F392" i="17"/>
  <c r="H391" i="17"/>
  <c r="F391" i="17"/>
  <c r="H390" i="17"/>
  <c r="F390" i="17"/>
  <c r="H389" i="17"/>
  <c r="F389" i="17"/>
  <c r="H388" i="17"/>
  <c r="F388" i="17"/>
  <c r="H387" i="17"/>
  <c r="F387" i="17"/>
  <c r="H386" i="17"/>
  <c r="F386" i="17"/>
  <c r="H385" i="17"/>
  <c r="F385" i="17"/>
  <c r="H384" i="17"/>
  <c r="F384" i="17"/>
  <c r="H383" i="17"/>
  <c r="F383" i="17"/>
  <c r="H382" i="17"/>
  <c r="F382" i="17"/>
  <c r="H381" i="17"/>
  <c r="F381" i="17"/>
  <c r="H380" i="17"/>
  <c r="F380" i="17"/>
  <c r="H379" i="17"/>
  <c r="F379" i="17"/>
  <c r="H378" i="17"/>
  <c r="F378" i="17"/>
  <c r="H377" i="17"/>
  <c r="F377" i="17"/>
  <c r="H376" i="17"/>
  <c r="F376" i="17"/>
  <c r="H375" i="17"/>
  <c r="F375" i="17"/>
  <c r="H374" i="17"/>
  <c r="F374" i="17"/>
  <c r="H373" i="17"/>
  <c r="F373" i="17"/>
  <c r="H372" i="17"/>
  <c r="F372" i="17"/>
  <c r="H371" i="17"/>
  <c r="F371" i="17"/>
  <c r="H370" i="17"/>
  <c r="F370" i="17"/>
  <c r="H369" i="17"/>
  <c r="F369" i="17"/>
  <c r="H368" i="17"/>
  <c r="F368" i="17"/>
  <c r="H367" i="17"/>
  <c r="F367" i="17"/>
  <c r="H366" i="17"/>
  <c r="F366" i="17"/>
  <c r="H365" i="17"/>
  <c r="F365" i="17"/>
  <c r="H364" i="17"/>
  <c r="F364" i="17"/>
  <c r="H363" i="17"/>
  <c r="F363" i="17"/>
  <c r="H362" i="17"/>
  <c r="F362" i="17"/>
  <c r="H361" i="17"/>
  <c r="F361" i="17"/>
  <c r="H360" i="17"/>
  <c r="F360" i="17"/>
  <c r="H359" i="17"/>
  <c r="F359" i="17"/>
  <c r="H358" i="17"/>
  <c r="F358" i="17"/>
  <c r="H357" i="17"/>
  <c r="F357" i="17"/>
  <c r="H356" i="17"/>
  <c r="F356" i="17"/>
  <c r="H355" i="17"/>
  <c r="F355" i="17"/>
  <c r="H354" i="17"/>
  <c r="F354" i="17"/>
  <c r="H353" i="17"/>
  <c r="F353" i="17"/>
  <c r="H352" i="17"/>
  <c r="F352" i="17"/>
  <c r="H351" i="17"/>
  <c r="F351" i="17"/>
  <c r="H350" i="17"/>
  <c r="F350" i="17"/>
  <c r="H349" i="17"/>
  <c r="F349" i="17"/>
  <c r="H348" i="17"/>
  <c r="F348" i="17"/>
  <c r="H347" i="17"/>
  <c r="F347" i="17"/>
  <c r="H346" i="17"/>
  <c r="F346" i="17"/>
  <c r="H345" i="17"/>
  <c r="F345" i="17"/>
  <c r="H344" i="17"/>
  <c r="F344" i="17"/>
  <c r="H343" i="17"/>
  <c r="F343" i="17"/>
  <c r="H342" i="17"/>
  <c r="F342" i="17"/>
  <c r="H341" i="17"/>
  <c r="F341" i="17"/>
  <c r="H340" i="17"/>
  <c r="F340" i="17"/>
  <c r="H339" i="17"/>
  <c r="F339" i="17"/>
  <c r="H338" i="17"/>
  <c r="F338" i="17"/>
  <c r="H337" i="17"/>
  <c r="F337" i="17"/>
  <c r="H336" i="17"/>
  <c r="F336" i="17"/>
  <c r="H335" i="17"/>
  <c r="F335" i="17"/>
  <c r="H334" i="17"/>
  <c r="F334" i="17"/>
  <c r="H333" i="17"/>
  <c r="F333" i="17"/>
  <c r="H332" i="17"/>
  <c r="F332" i="17"/>
  <c r="H331" i="17"/>
  <c r="F331" i="17"/>
  <c r="H330" i="17"/>
  <c r="F330" i="17"/>
  <c r="H329" i="17"/>
  <c r="F329" i="17"/>
  <c r="H328" i="17"/>
  <c r="F328" i="17"/>
  <c r="H327" i="17"/>
  <c r="F327" i="17"/>
  <c r="H326" i="17"/>
  <c r="F326" i="17"/>
  <c r="H325" i="17"/>
  <c r="F325" i="17"/>
  <c r="H324" i="17"/>
  <c r="F324" i="17"/>
  <c r="H323" i="17"/>
  <c r="F323" i="17"/>
  <c r="H322" i="17"/>
  <c r="F322" i="17"/>
  <c r="H321" i="17"/>
  <c r="F321" i="17"/>
  <c r="H320" i="17"/>
  <c r="F320" i="17"/>
  <c r="H319" i="17"/>
  <c r="F319" i="17"/>
  <c r="H318" i="17"/>
  <c r="F318" i="17"/>
  <c r="H317" i="17"/>
  <c r="F317" i="17"/>
  <c r="H316" i="17"/>
  <c r="F316" i="17"/>
  <c r="H315" i="17"/>
  <c r="F315" i="17"/>
  <c r="H314" i="17"/>
  <c r="F314" i="17"/>
  <c r="H313" i="17"/>
  <c r="F313" i="17"/>
  <c r="H312" i="17"/>
  <c r="F312" i="17"/>
  <c r="H311" i="17"/>
  <c r="F311" i="17"/>
  <c r="H310" i="17"/>
  <c r="F310" i="17"/>
  <c r="H309" i="17"/>
  <c r="F309" i="17"/>
  <c r="H308" i="17"/>
  <c r="F308" i="17"/>
  <c r="H307" i="17"/>
  <c r="F307" i="17"/>
  <c r="H306" i="17"/>
  <c r="F306" i="17"/>
  <c r="H305" i="17"/>
  <c r="F305" i="17"/>
  <c r="H304" i="17"/>
  <c r="F304" i="17"/>
  <c r="H303" i="17"/>
  <c r="F303" i="17"/>
  <c r="H302" i="17"/>
  <c r="F302" i="17"/>
  <c r="H301" i="17"/>
  <c r="F301" i="17"/>
  <c r="H300" i="17"/>
  <c r="F300" i="17"/>
  <c r="H299" i="17"/>
  <c r="F299" i="17"/>
  <c r="H298" i="17"/>
  <c r="F298" i="17"/>
  <c r="H297" i="17"/>
  <c r="F297" i="17"/>
  <c r="H296" i="17"/>
  <c r="F296" i="17"/>
  <c r="H295" i="17"/>
  <c r="F295" i="17"/>
  <c r="H294" i="17"/>
  <c r="F294" i="17"/>
  <c r="H293" i="17"/>
  <c r="F293" i="17"/>
  <c r="H292" i="17"/>
  <c r="F292" i="17"/>
  <c r="H291" i="17"/>
  <c r="F291" i="17"/>
  <c r="H290" i="17"/>
  <c r="F290" i="17"/>
  <c r="H289" i="17"/>
  <c r="F289" i="17"/>
  <c r="H288" i="17"/>
  <c r="F288" i="17"/>
  <c r="H287" i="17"/>
  <c r="F287" i="17"/>
  <c r="H286" i="17"/>
  <c r="F286" i="17"/>
  <c r="H285" i="17"/>
  <c r="F285" i="17"/>
  <c r="H284" i="17"/>
  <c r="F284" i="17"/>
  <c r="H283" i="17"/>
  <c r="F283" i="17"/>
  <c r="H282" i="17"/>
  <c r="F282" i="17"/>
  <c r="H281" i="17"/>
  <c r="F281" i="17"/>
  <c r="H280" i="17"/>
  <c r="F280" i="17"/>
  <c r="H279" i="17"/>
  <c r="F279" i="17"/>
  <c r="H278" i="17"/>
  <c r="F278" i="17"/>
  <c r="H277" i="17"/>
  <c r="F277" i="17"/>
  <c r="H276" i="17"/>
  <c r="F276" i="17"/>
  <c r="H275" i="17"/>
  <c r="F275" i="17"/>
  <c r="H274" i="17"/>
  <c r="F274" i="17"/>
  <c r="H273" i="17"/>
  <c r="F273" i="17"/>
  <c r="H272" i="17"/>
  <c r="F272" i="17"/>
  <c r="H271" i="17"/>
  <c r="F271" i="17"/>
  <c r="H270" i="17"/>
  <c r="F270" i="17"/>
  <c r="H269" i="17"/>
  <c r="F269" i="17"/>
  <c r="H268" i="17"/>
  <c r="F268" i="17"/>
  <c r="H267" i="17"/>
  <c r="F267" i="17"/>
  <c r="H266" i="17"/>
  <c r="F266" i="17"/>
  <c r="H265" i="17"/>
  <c r="F265" i="17"/>
  <c r="H264" i="17"/>
  <c r="F264" i="17"/>
  <c r="H263" i="17"/>
  <c r="F263" i="17"/>
  <c r="H262" i="17"/>
  <c r="F262" i="17"/>
  <c r="H261" i="17"/>
  <c r="F261" i="17"/>
  <c r="H260" i="17"/>
  <c r="F260" i="17"/>
  <c r="H259" i="17"/>
  <c r="F259" i="17"/>
  <c r="H258" i="17"/>
  <c r="F258" i="17"/>
  <c r="H257" i="17"/>
  <c r="F257" i="17"/>
  <c r="H256" i="17"/>
  <c r="F256" i="17"/>
  <c r="H255" i="17"/>
  <c r="F255" i="17"/>
  <c r="H254" i="17"/>
  <c r="F254" i="17"/>
  <c r="H253" i="17"/>
  <c r="F253" i="17"/>
  <c r="H252" i="17"/>
  <c r="F252" i="17"/>
  <c r="H251" i="17"/>
  <c r="F251" i="17"/>
  <c r="H250" i="17"/>
  <c r="F250" i="17"/>
  <c r="H249" i="17"/>
  <c r="F249" i="17"/>
  <c r="H248" i="17"/>
  <c r="F248" i="17"/>
  <c r="H247" i="17"/>
  <c r="F247" i="17"/>
  <c r="H246" i="17"/>
  <c r="F246" i="17"/>
  <c r="H245" i="17"/>
  <c r="F245" i="17"/>
  <c r="H244" i="17"/>
  <c r="F244" i="17"/>
  <c r="H243" i="17"/>
  <c r="F243" i="17"/>
  <c r="H242" i="17"/>
  <c r="F242" i="17"/>
  <c r="H241" i="17"/>
  <c r="F241" i="17"/>
  <c r="H240" i="17"/>
  <c r="F240" i="17"/>
  <c r="H239" i="17"/>
  <c r="F239" i="17"/>
  <c r="H238" i="17"/>
  <c r="F238" i="17"/>
  <c r="H237" i="17"/>
  <c r="F237" i="17"/>
  <c r="H236" i="17"/>
  <c r="F236" i="17"/>
  <c r="H235" i="17"/>
  <c r="F235" i="17"/>
  <c r="H234" i="17"/>
  <c r="F234" i="17"/>
  <c r="H233" i="17"/>
  <c r="F233" i="17"/>
  <c r="H232" i="17"/>
  <c r="F232" i="17"/>
  <c r="H231" i="17"/>
  <c r="F231" i="17"/>
  <c r="H230" i="17"/>
  <c r="F230" i="17"/>
  <c r="H229" i="17"/>
  <c r="F229" i="17"/>
  <c r="H228" i="17"/>
  <c r="F228" i="17"/>
  <c r="H227" i="17"/>
  <c r="F227" i="17"/>
  <c r="H226" i="17"/>
  <c r="F226" i="17"/>
  <c r="H225" i="17"/>
  <c r="F225" i="17"/>
  <c r="H224" i="17"/>
  <c r="F224" i="17"/>
  <c r="H223" i="17"/>
  <c r="F223" i="17"/>
  <c r="H222" i="17"/>
  <c r="F222" i="17"/>
  <c r="H221" i="17"/>
  <c r="F221" i="17"/>
  <c r="H220" i="17"/>
  <c r="F220" i="17"/>
  <c r="H219" i="17"/>
  <c r="F219" i="17"/>
  <c r="H218" i="17"/>
  <c r="F218" i="17"/>
  <c r="H217" i="17"/>
  <c r="F217" i="17"/>
  <c r="H216" i="17"/>
  <c r="F216" i="17"/>
  <c r="H215" i="17"/>
  <c r="F215" i="17"/>
  <c r="H214" i="17"/>
  <c r="F214" i="17"/>
  <c r="H213" i="17"/>
  <c r="F213" i="17"/>
  <c r="H212" i="17"/>
  <c r="F212" i="17"/>
  <c r="H211" i="17"/>
  <c r="F211" i="17"/>
  <c r="H210" i="17"/>
  <c r="F210" i="17"/>
  <c r="H209" i="17"/>
  <c r="F209" i="17"/>
  <c r="H208" i="17"/>
  <c r="F208" i="17"/>
  <c r="H207" i="17"/>
  <c r="F207" i="17"/>
  <c r="H206" i="17"/>
  <c r="F206" i="17"/>
  <c r="H205" i="17"/>
  <c r="F205" i="17"/>
  <c r="H204" i="17"/>
  <c r="F204" i="17"/>
  <c r="H203" i="17"/>
  <c r="F203" i="17"/>
  <c r="H202" i="17"/>
  <c r="F202" i="17"/>
  <c r="H201" i="17"/>
  <c r="F201" i="17"/>
  <c r="H200" i="17"/>
  <c r="F200" i="17"/>
  <c r="H199" i="17"/>
  <c r="F199" i="17"/>
  <c r="H198" i="17"/>
  <c r="F198" i="17"/>
  <c r="H197" i="17"/>
  <c r="F197" i="17"/>
  <c r="H196" i="17"/>
  <c r="F196" i="17"/>
  <c r="H195" i="17"/>
  <c r="F195" i="17"/>
  <c r="H194" i="17"/>
  <c r="F194" i="17"/>
  <c r="H193" i="17"/>
  <c r="F193" i="17"/>
  <c r="H192" i="17"/>
  <c r="F192" i="17"/>
  <c r="H191" i="17"/>
  <c r="F191" i="17"/>
  <c r="H190" i="17"/>
  <c r="F190" i="17"/>
  <c r="H189" i="17"/>
  <c r="F189" i="17"/>
  <c r="H188" i="17"/>
  <c r="F188" i="17"/>
  <c r="H187" i="17"/>
  <c r="F187" i="17"/>
  <c r="H186" i="17"/>
  <c r="F186" i="17"/>
  <c r="H185" i="17"/>
  <c r="F185" i="17"/>
  <c r="H184" i="17"/>
  <c r="F184" i="17"/>
  <c r="H183" i="17"/>
  <c r="F183" i="17"/>
  <c r="H182" i="17"/>
  <c r="F182" i="17"/>
  <c r="H181" i="17"/>
  <c r="F181" i="17"/>
  <c r="H180" i="17"/>
  <c r="F180" i="17"/>
  <c r="H179" i="17"/>
  <c r="F179" i="17"/>
  <c r="H178" i="17"/>
  <c r="F178" i="17"/>
  <c r="H177" i="17"/>
  <c r="F177" i="17"/>
  <c r="H176" i="17"/>
  <c r="F176" i="17"/>
  <c r="H175" i="17"/>
  <c r="F175" i="17"/>
  <c r="H174" i="17"/>
  <c r="F174" i="17"/>
  <c r="H173" i="17"/>
  <c r="F173" i="17"/>
  <c r="H172" i="17"/>
  <c r="F172" i="17"/>
  <c r="H171" i="17"/>
  <c r="F171" i="17"/>
  <c r="H170" i="17"/>
  <c r="F170" i="17"/>
  <c r="H169" i="17"/>
  <c r="F169" i="17"/>
  <c r="H168" i="17"/>
  <c r="F168" i="17"/>
  <c r="H167" i="17"/>
  <c r="F167" i="17"/>
  <c r="H166" i="17"/>
  <c r="F166" i="17"/>
  <c r="H165" i="17"/>
  <c r="F165" i="17"/>
  <c r="H164" i="17"/>
  <c r="F164" i="17"/>
  <c r="H163" i="17"/>
  <c r="F163" i="17"/>
  <c r="H162" i="17"/>
  <c r="F162" i="17"/>
  <c r="H161" i="17"/>
  <c r="F161" i="17"/>
  <c r="H160" i="17"/>
  <c r="F160" i="17"/>
  <c r="H159" i="17"/>
  <c r="F159" i="17"/>
  <c r="H158" i="17"/>
  <c r="F158" i="17"/>
  <c r="H157" i="17"/>
  <c r="F157" i="17"/>
  <c r="H156" i="17"/>
  <c r="F156" i="17"/>
  <c r="H155" i="17"/>
  <c r="F155" i="17"/>
  <c r="H154" i="17"/>
  <c r="F154" i="17"/>
  <c r="H153" i="17"/>
  <c r="F153" i="17"/>
  <c r="H152" i="17"/>
  <c r="F152" i="17"/>
  <c r="H151" i="17"/>
  <c r="F151" i="17"/>
  <c r="H150" i="17"/>
  <c r="F150" i="17"/>
  <c r="H149" i="17"/>
  <c r="F149" i="17"/>
  <c r="H148" i="17"/>
  <c r="F148" i="17"/>
  <c r="H147" i="17"/>
  <c r="F147" i="17"/>
  <c r="H146" i="17"/>
  <c r="F146" i="17"/>
  <c r="H145" i="17"/>
  <c r="F145" i="17"/>
  <c r="H144" i="17"/>
  <c r="F144" i="17"/>
  <c r="H143" i="17"/>
  <c r="F143" i="17"/>
  <c r="H142" i="17"/>
  <c r="F142" i="17"/>
  <c r="H141" i="17"/>
  <c r="F141" i="17"/>
  <c r="H140" i="17"/>
  <c r="F140" i="17"/>
  <c r="H139" i="17"/>
  <c r="F139" i="17"/>
  <c r="H138" i="17"/>
  <c r="F138" i="17"/>
  <c r="H137" i="17"/>
  <c r="F137" i="17"/>
  <c r="H136" i="17"/>
  <c r="F136" i="17"/>
  <c r="H135" i="17"/>
  <c r="F135" i="17"/>
  <c r="H134" i="17"/>
  <c r="F134" i="17"/>
  <c r="H133" i="17"/>
  <c r="F133" i="17"/>
  <c r="H132" i="17"/>
  <c r="F132" i="17"/>
  <c r="H131" i="17"/>
  <c r="F131" i="17"/>
  <c r="H130" i="17"/>
  <c r="F130" i="17"/>
  <c r="H129" i="17"/>
  <c r="F129" i="17"/>
  <c r="H128" i="17"/>
  <c r="F128" i="17"/>
  <c r="H127" i="17"/>
  <c r="F127" i="17"/>
  <c r="H126" i="17"/>
  <c r="F126" i="17"/>
  <c r="H125" i="17"/>
  <c r="F125" i="17"/>
  <c r="H124" i="17"/>
  <c r="F124" i="17"/>
  <c r="H123" i="17"/>
  <c r="F123" i="17"/>
  <c r="H122" i="17"/>
  <c r="F122" i="17"/>
  <c r="H121" i="17"/>
  <c r="F121" i="17"/>
  <c r="H120" i="17"/>
  <c r="F120" i="17"/>
  <c r="H119" i="17"/>
  <c r="F119" i="17"/>
  <c r="H118" i="17"/>
  <c r="F118" i="17"/>
  <c r="H117" i="17"/>
  <c r="F117" i="17"/>
  <c r="H116" i="17"/>
  <c r="F116" i="17"/>
  <c r="H115" i="17"/>
  <c r="F115" i="17"/>
  <c r="H114" i="17"/>
  <c r="F114" i="17"/>
  <c r="H113" i="17"/>
  <c r="F113" i="17"/>
  <c r="H112" i="17"/>
  <c r="F112" i="17"/>
  <c r="H111" i="17"/>
  <c r="F111" i="17"/>
  <c r="H110" i="17"/>
  <c r="F110" i="17"/>
  <c r="H109" i="17"/>
  <c r="F109" i="17"/>
  <c r="H108" i="17"/>
  <c r="F108" i="17"/>
  <c r="H107" i="17"/>
  <c r="F107" i="17"/>
  <c r="H106" i="17"/>
  <c r="F106" i="17"/>
  <c r="H105" i="17"/>
  <c r="F105" i="17"/>
  <c r="H104" i="17"/>
  <c r="F104" i="17"/>
  <c r="H103" i="17"/>
  <c r="F103" i="17"/>
  <c r="H102" i="17"/>
  <c r="F102" i="17"/>
  <c r="H101" i="17"/>
  <c r="F101" i="17"/>
  <c r="H100" i="17"/>
  <c r="F100" i="17"/>
  <c r="H99" i="17"/>
  <c r="F99" i="17"/>
  <c r="H98" i="17"/>
  <c r="F98" i="17"/>
  <c r="H97" i="17"/>
  <c r="F97" i="17"/>
  <c r="H96" i="17"/>
  <c r="F96" i="17"/>
  <c r="H95" i="17"/>
  <c r="F95" i="17"/>
  <c r="H94" i="17"/>
  <c r="F94" i="17"/>
  <c r="H93" i="17"/>
  <c r="F93" i="17"/>
  <c r="H92" i="17"/>
  <c r="F92" i="17"/>
  <c r="H91" i="17"/>
  <c r="F91" i="17"/>
  <c r="H90" i="17"/>
  <c r="F90" i="17"/>
  <c r="H89" i="17"/>
  <c r="F89" i="17"/>
  <c r="H88" i="17"/>
  <c r="F88" i="17"/>
  <c r="H87" i="17"/>
  <c r="F87" i="17"/>
  <c r="H86" i="17"/>
  <c r="F86" i="17"/>
  <c r="H85" i="17"/>
  <c r="F85" i="17"/>
  <c r="H84" i="17"/>
  <c r="F84" i="17"/>
  <c r="H83" i="17"/>
  <c r="F83" i="17"/>
  <c r="H82" i="17"/>
  <c r="F82" i="17"/>
  <c r="H81" i="17"/>
  <c r="F81" i="17"/>
  <c r="H80" i="17"/>
  <c r="F80" i="17"/>
  <c r="H79" i="17"/>
  <c r="F79" i="17"/>
  <c r="H78" i="17"/>
  <c r="F78" i="17"/>
  <c r="H77" i="17"/>
  <c r="F77" i="17"/>
  <c r="H76" i="17"/>
  <c r="F76" i="17"/>
  <c r="H75" i="17"/>
  <c r="F75" i="17"/>
  <c r="H74" i="17"/>
  <c r="F74" i="17"/>
  <c r="H73" i="17"/>
  <c r="F73" i="17"/>
  <c r="H72" i="17"/>
  <c r="F72" i="17"/>
  <c r="H71" i="17"/>
  <c r="F71" i="17"/>
  <c r="H70" i="17"/>
  <c r="F70" i="17"/>
  <c r="H69" i="17"/>
  <c r="F69" i="17"/>
  <c r="H68" i="17"/>
  <c r="F68" i="17"/>
  <c r="H67" i="17"/>
  <c r="F67" i="17"/>
  <c r="H66" i="17"/>
  <c r="F66" i="17"/>
  <c r="H65" i="17"/>
  <c r="F65" i="17"/>
  <c r="H64" i="17"/>
  <c r="F64" i="17"/>
  <c r="H63" i="17"/>
  <c r="F63" i="17"/>
  <c r="H62" i="17"/>
  <c r="F62" i="17"/>
  <c r="H61" i="17"/>
  <c r="F61" i="17"/>
  <c r="H60" i="17"/>
  <c r="F60" i="17"/>
  <c r="H59" i="17"/>
  <c r="F59" i="17"/>
  <c r="H58" i="17"/>
  <c r="F58" i="17"/>
  <c r="H57" i="17"/>
  <c r="F57" i="17"/>
  <c r="H56" i="17"/>
  <c r="F56" i="17"/>
  <c r="H55" i="17"/>
  <c r="F55" i="17"/>
  <c r="H54" i="17"/>
  <c r="F54" i="17"/>
  <c r="H53" i="17"/>
  <c r="F53" i="17"/>
  <c r="H52" i="17"/>
  <c r="F52" i="17"/>
  <c r="H51" i="17"/>
  <c r="F51" i="17"/>
  <c r="H50" i="17"/>
  <c r="F50" i="17"/>
  <c r="H49" i="17"/>
  <c r="F49" i="17"/>
  <c r="H48" i="17"/>
  <c r="F48" i="17"/>
  <c r="H47" i="17"/>
  <c r="F47" i="17"/>
  <c r="H46" i="17"/>
  <c r="F46" i="17"/>
  <c r="H45" i="17"/>
  <c r="F45" i="17"/>
  <c r="H44" i="17"/>
  <c r="F44" i="17"/>
  <c r="H43" i="17"/>
  <c r="F43" i="17"/>
  <c r="H42" i="17"/>
  <c r="F42" i="17"/>
  <c r="H41" i="17"/>
  <c r="F41" i="17"/>
  <c r="H40" i="17"/>
  <c r="F40" i="17"/>
  <c r="H39" i="17"/>
  <c r="F39" i="17"/>
  <c r="H38" i="17"/>
  <c r="F38" i="17"/>
  <c r="H37" i="17"/>
  <c r="F37" i="17"/>
  <c r="H36" i="17"/>
  <c r="F36" i="17"/>
  <c r="H35" i="17"/>
  <c r="F35" i="17"/>
  <c r="H34" i="17"/>
  <c r="F34" i="17"/>
  <c r="H33" i="17"/>
  <c r="F33" i="17"/>
  <c r="H32" i="17"/>
  <c r="F32" i="17"/>
  <c r="H31" i="17"/>
  <c r="F31" i="17"/>
  <c r="H30" i="17"/>
  <c r="F30" i="17"/>
  <c r="H29" i="17"/>
  <c r="F29" i="17"/>
  <c r="H28" i="17"/>
  <c r="F28" i="17"/>
  <c r="H27" i="17"/>
  <c r="F27" i="17"/>
  <c r="H26" i="17"/>
  <c r="F26" i="17"/>
  <c r="H25" i="17"/>
  <c r="F25" i="17"/>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3" i="17"/>
  <c r="F3" i="17"/>
  <c r="H2"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<sst xmlns="http://schemas.openxmlformats.org/spreadsheetml/2006/main" count="11128" uniqueCount="6220">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</sst>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409]#,##0.00_ ;[Red]\-[$$-409]#,##0.00\ "/>
    <numFmt numFmtId="166" formatCode="dd\-mmm\-yyyy"/>
    <numFmt numFmtId="167" formatCode="0.0\ &quot;kg&quot;"/>
    <numFmt numFmtId="168" formatCode="_-[$$-409]* #,##0.00_ ;_-[$$-409]* \-#,##0.00\ ;_-[$$-409]* &quot;-&quot;??_ ;_-@_ "/>
    <numFmt numFmtId="169" formatCode="#,##0_ ;[Red]\-#,##0\ "/>
    <numFmt numFmtId="170" formatCode="[$$-409]#,##0_ ;[Red]\-[$$-409]#,##0\ "/>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b/>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0" fontId="3" fillId="0" borderId="0" xfId="0" applyFont="1" applyAlignment="1">
      <alignment vertical="center"/>
    </xf>
    <xf numFmtId="0" fontId="2" fillId="0" borderId="0" xfId="0" applyFont="1"/>
    <xf numFmtId="166"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169" fontId="0" fillId="0" borderId="0" xfId="0" applyNumberFormat="1"/>
    <xf numFmtId="0" fontId="4" fillId="0" borderId="0" xfId="0" applyFont="1" applyAlignment="1">
      <alignment vertical="center"/>
    </xf>
    <xf numFmtId="170" fontId="0" fillId="0" borderId="0" xfId="0" applyNumberFormat="1"/>
  </cellXfs>
  <cellStyles count="1">
    <cellStyle name="Normal" xfId="0" builtinId="0"/>
  </cellStyles>
  <dxfs count="27">
    <dxf>
      <numFmt numFmtId="0" formatCode="General"/>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1"/>
        <name val="Calibri Light"/>
        <family val="2"/>
        <scheme val="major"/>
      </font>
    </dxf>
    <dxf>
      <font>
        <b/>
        <i val="0"/>
        <sz val="11"/>
        <color rgb="FF29190E"/>
        <name val="Calibri Light"/>
        <family val="2"/>
        <scheme val="major"/>
      </font>
      <fill>
        <patternFill patternType="solid">
          <fgColor theme="0"/>
          <bgColor rgb="FFE4D4C8"/>
        </patternFill>
      </fill>
    </dxf>
    <dxf>
      <font>
        <b/>
        <i val="0"/>
        <sz val="12"/>
        <name val="Calibri Light"/>
        <family val="2"/>
        <scheme val="major"/>
      </font>
    </dxf>
    <dxf>
      <fill>
        <patternFill>
          <bgColor rgb="FFE4D4C8"/>
        </patternFill>
      </fill>
      <border diagonalUp="0" diagonalDown="0">
        <left/>
        <right/>
        <top/>
        <bottom/>
        <vertical/>
        <horizontal/>
      </border>
    </dxf>
    <dxf>
      <font>
        <b/>
        <i val="0"/>
        <strike val="0"/>
        <sz val="12"/>
        <name val="Calibri Light"/>
        <family val="2"/>
        <scheme val="major"/>
      </font>
      <fill>
        <patternFill>
          <bgColor rgb="FFE4D4C8"/>
        </patternFill>
      </fill>
      <border diagonalUp="0" diagonalDown="0">
        <left/>
        <right/>
        <top/>
        <bottom/>
        <vertical/>
        <horizontal/>
      </border>
    </dxf>
  </dxfs>
  <tableStyles count="8" defaultTableStyle="TableStyleMedium2" defaultPivotStyle="PivotStyleMedium9">
    <tableStyle name="Slicer Style 1" pivot="0" table="0" count="3" xr9:uid="{036BE587-DC39-4EC5-A22F-4C75689362FC}">
      <tableStyleElement type="wholeTable" dxfId="26"/>
    </tableStyle>
    <tableStyle name="Slicer Style 2" pivot="0" table="0" count="9" xr9:uid="{FCE35927-A87A-4458-86C4-76F493F3B4ED}">
      <tableStyleElement type="wholeTable" dxfId="25"/>
      <tableStyleElement type="headerRow" dxfId="24"/>
    </tableStyle>
    <tableStyle name="Timeline Style 1" pivot="0" table="0" count="8" xr9:uid="{4F3EC303-C4A7-40DC-9DAE-8A03AF445EA4}">
      <tableStyleElement type="wholeTable" dxfId="23"/>
      <tableStyleElement type="headerRow" dxfId="22"/>
    </tableStyle>
    <tableStyle name="Timeline Style 2" pivot="0" table="0" count="8" xr9:uid="{71D5E70E-C82E-4B16-BDDF-BBF5BEF2E556}">
      <tableStyleElement type="wholeTable" dxfId="21"/>
      <tableStyleElement type="headerRow" dxfId="20"/>
    </tableStyle>
    <tableStyle name="Timeline Style 3" pivot="0" table="0" count="9" xr9:uid="{1BC54124-11FE-4D43-A99E-80E3FE810DB0}">
      <tableStyleElement type="wholeTable" dxfId="19"/>
      <tableStyleElement type="headerRow" dxfId="18"/>
    </tableStyle>
    <tableStyle name="Timeline Style 4" pivot="0" table="0" count="8" xr9:uid="{13AEDADB-C51D-402C-8506-F01468630AE7}">
      <tableStyleElement type="wholeTable" dxfId="17"/>
      <tableStyleElement type="headerRow" dxfId="16"/>
    </tableStyle>
    <tableStyle name="Timeline Style 5" pivot="0" table="0" count="8" xr9:uid="{7274A141-5C67-4E10-BBF3-1DEE84861E4F}">
      <tableStyleElement type="wholeTable" dxfId="15"/>
      <tableStyleElement type="headerRow" dxfId="14"/>
    </tableStyle>
    <tableStyle name="Timeline Style 6" pivot="0" table="0" count="9" xr9:uid="{9306C20D-6BEF-4823-9CCE-E7C6F25EBACB}">
      <tableStyleElement type="wholeTable" dxfId="13"/>
      <tableStyleElement type="headerRow" dxfId="12"/>
    </tableStyle>
  </tableStyles>
  <colors>
    <mruColors>
      <color rgb="FF330F0A"/>
      <color rgb="FF800000"/>
      <color rgb="FFFFAFAF"/>
      <color rgb="FFE4D4C8"/>
      <color rgb="FF29190E"/>
      <color rgb="FF72A1E5"/>
      <color rgb="FF65743A"/>
      <color rgb="FFD16014"/>
      <color rgb="FFA594F9"/>
      <color rgb="FFAC9485"/>
    </mruColors>
  </colors>
  <extLst>
    <ext xmlns:x14="http://schemas.microsoft.com/office/spreadsheetml/2009/9/main" uri="{46F421CA-312F-682f-3DD2-61675219B42D}">
      <x14:dxfs count="9">
        <dxf>
          <fill>
            <patternFill>
              <bgColor theme="0" tint="-0.14996795556505021"/>
            </patternFill>
          </fill>
        </dxf>
        <dxf>
          <font>
            <b/>
            <i val="0"/>
            <color theme="0"/>
          </font>
          <fill>
            <gradientFill degree="90">
              <stop position="0">
                <color rgb="FF800000"/>
              </stop>
              <stop position="1">
                <color rgb="FF330F0A"/>
              </stop>
            </gradientFill>
          </fill>
        </dxf>
        <dxf>
          <fill>
            <patternFill>
              <bgColor theme="0" tint="-0.14996795556505021"/>
            </patternFill>
          </fill>
        </dxf>
        <dxf>
          <font>
            <color theme="0"/>
          </font>
          <fill>
            <patternFill>
              <bgColor rgb="FF800000"/>
            </patternFill>
          </fill>
        </dxf>
        <dxf>
          <font>
            <b val="0"/>
            <i val="0"/>
            <sz val="11"/>
            <color theme="0"/>
            <name val="Calibri"/>
            <family val="2"/>
            <scheme val="minor"/>
          </font>
          <fill>
            <gradientFill degree="90">
              <stop position="0">
                <color rgb="FF800000"/>
              </stop>
              <stop position="1">
                <color rgb="FF29190E"/>
              </stop>
            </gradientFill>
          </fill>
        </dxf>
        <dxf>
          <fill>
            <patternFill>
              <bgColor rgb="FFAC9485"/>
            </patternFill>
          </fill>
        </dxf>
        <dxf>
          <fill>
            <patternFill>
              <bgColor rgb="FFAC9485"/>
            </patternFill>
          </fill>
        </dxf>
        <dxf>
          <fill>
            <patternFill>
              <bgColor rgb="FF29190E"/>
            </patternFill>
          </fill>
        </dxf>
        <dxf>
          <fill>
            <patternFill>
              <bgColor rgb="FF29190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 type="selectedItemWithNoData" dxfId="7"/>
          </x14:slicerStyleElements>
        </x14:slicerStyle>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38">
        <dxf>
          <fill>
            <patternFill>
              <bgColor theme="0" tint="-0.14996795556505021"/>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gradientFill>
              <stop position="0">
                <color rgb="FF800000"/>
              </stop>
              <stop position="0.5">
                <color rgb="FF29190E"/>
              </stop>
              <stop position="1">
                <color rgb="FF800000"/>
              </stop>
            </gradient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80000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8E716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rgb="FFAC9485"/>
            </patternFill>
          </fill>
        </dxf>
        <dxf>
          <fill>
            <gradientFill degree="90">
              <stop position="0">
                <color rgb="FF800000"/>
              </stop>
              <stop position="1">
                <color rgb="FF29190E"/>
              </stop>
            </gradientFill>
          </fill>
        </dxf>
        <dxf>
          <font>
            <sz val="10"/>
            <color rgb="FF800000"/>
            <name val="Calibri"/>
            <family val="2"/>
            <scheme val="minor"/>
          </font>
        </dxf>
        <dxf>
          <font>
            <b/>
            <i val="0"/>
            <sz val="10"/>
            <color rgb="FF800000"/>
            <name val="Calibri Light"/>
            <family val="2"/>
            <scheme val="major"/>
          </font>
        </dxf>
        <dxf>
          <font>
            <b val="0"/>
            <i val="0"/>
            <sz val="11"/>
            <color rgb="FF29190E"/>
            <name val="Calibri"/>
            <family val="2"/>
            <scheme val="minor"/>
          </font>
        </dxf>
        <dxf>
          <font>
            <b/>
            <i val="0"/>
            <sz val="12"/>
            <color rgb="FF29190E"/>
            <name val="Calibri Light"/>
            <family val="2"/>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7"/>
            <x15:timelineStyleElement type="timeLevel" dxfId="36"/>
            <x15:timelineStyleElement type="periodLabel1" dxfId="35"/>
            <x15:timelineStyleElement type="periodLabel2" dxfId="34"/>
            <x15:timelineStyleElement type="selectedTimeBlock" dxfId="33"/>
            <x15:timelineStyleElement type="unselectedTimeBlock" dxfId="32"/>
          </x15:timelineStyleElements>
        </x15:timelineStyle>
        <x15:timelineStyle name="Timeline Style 2">
          <x15:timelineStyleElements>
            <x15:timelineStyleElement type="selectionLabel" dxfId="31"/>
            <x15:timelineStyleElement type="timeLevel" dxfId="30"/>
            <x15:timelineStyleElement type="periodLabel1" dxfId="29"/>
            <x15:timelineStyleElement type="periodLabel2" dxfId="28"/>
            <x15:timelineStyleElement type="selectedTimeBlock" dxfId="27"/>
            <x15:timelineStyleElement type="unselectedTimeBlock" dxfId="26"/>
          </x15:timelineStyleElements>
        </x15:timelineStyle>
        <x15:timelineStyle name="Timeline Style 3">
          <x15:timelineStyleElements>
            <x15:timelineStyleElement type="selectionLabel" dxfId="25"/>
            <x15:timelineStyleElement type="timeLevel" dxfId="24"/>
            <x15:timelineStyleElement type="periodLabel1" dxfId="23"/>
            <x15:timelineStyleElement type="periodLabel2" dxfId="22"/>
            <x15:timelineStyleElement type="selectedTimeBlock" dxfId="21"/>
            <x15:timelineStyleElement type="unselectedTimeBlock" dxfId="20"/>
            <x15:timelineStyleElement type="selectedTimeBlockSpace" dxfId="19"/>
          </x15:timelineStyleElements>
        </x15:timelineStyle>
        <x15:timelineStyle name="Timeline Style 4">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5">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6">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29190E"/>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9190E"/>
              </a:solidFill>
              <a:latin typeface="+mn-lt"/>
              <a:ea typeface="+mn-ea"/>
              <a:cs typeface="+mn-cs"/>
            </a:defRPr>
          </a:pPr>
          <a:endParaRPr lang="en-US"/>
        </a:p>
      </c:txPr>
    </c:title>
    <c:autoTitleDeleted val="0"/>
    <c:pivotFmts>
      <c:pivotFmt>
        <c:idx val="0"/>
        <c:spPr>
          <a:solidFill>
            <a:srgbClr val="D16014"/>
          </a:solidFill>
          <a:ln w="47625">
            <a:solidFill>
              <a:srgbClr val="D16014"/>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65743A"/>
          </a:solidFill>
          <a:ln w="47625">
            <a:noFill/>
          </a:ln>
          <a:effectLst/>
        </c:spPr>
      </c:pivotFmt>
      <c:pivotFmt>
        <c:idx val="2"/>
        <c:spPr>
          <a:solidFill>
            <a:srgbClr val="D16014"/>
          </a:solidFill>
          <a:ln w="47625">
            <a:noFill/>
          </a:ln>
          <a:effectLst/>
        </c:spPr>
      </c:pivotFmt>
      <c:pivotFmt>
        <c:idx val="3"/>
        <c:spPr>
          <a:solidFill>
            <a:srgbClr val="72A1E5"/>
          </a:solidFill>
          <a:ln w="47625">
            <a:noFill/>
          </a:ln>
          <a:effectLst/>
        </c:spPr>
      </c:pivotFmt>
      <c:pivotFmt>
        <c:idx val="4"/>
        <c:spPr>
          <a:solidFill>
            <a:srgbClr val="D16014"/>
          </a:solidFill>
          <a:ln w="47625">
            <a:solidFill>
              <a:srgbClr val="D16014"/>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2A1E5"/>
          </a:solidFill>
          <a:ln w="47625">
            <a:noFill/>
          </a:ln>
          <a:effectLst/>
        </c:spPr>
      </c:pivotFmt>
      <c:pivotFmt>
        <c:idx val="6"/>
        <c:spPr>
          <a:solidFill>
            <a:srgbClr val="65743A"/>
          </a:solidFill>
          <a:ln w="47625">
            <a:noFill/>
          </a:ln>
          <a:effectLst/>
        </c:spPr>
      </c:pivotFmt>
      <c:pivotFmt>
        <c:idx val="7"/>
        <c:spPr>
          <a:solidFill>
            <a:srgbClr val="D16014"/>
          </a:solidFill>
          <a:ln w="47625">
            <a:noFill/>
          </a:ln>
          <a:effectLst/>
        </c:spPr>
      </c:pivotFmt>
      <c:pivotFmt>
        <c:idx val="8"/>
        <c:spPr>
          <a:solidFill>
            <a:srgbClr val="D16014"/>
          </a:solidFill>
          <a:ln w="47625">
            <a:solidFill>
              <a:srgbClr val="D1601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2A1E5"/>
          </a:solidFill>
          <a:ln w="47625">
            <a:noFill/>
          </a:ln>
          <a:effectLst/>
        </c:spPr>
      </c:pivotFmt>
      <c:pivotFmt>
        <c:idx val="10"/>
        <c:spPr>
          <a:solidFill>
            <a:srgbClr val="65743A"/>
          </a:solidFill>
          <a:ln w="47625">
            <a:noFill/>
          </a:ln>
          <a:effectLst/>
        </c:spPr>
      </c:pivotFmt>
      <c:pivotFmt>
        <c:idx val="11"/>
        <c:spPr>
          <a:solidFill>
            <a:srgbClr val="D16014"/>
          </a:solidFill>
          <a:ln w="47625">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D16014"/>
            </a:solidFill>
            <a:ln w="47625">
              <a:solidFill>
                <a:srgbClr val="D16014"/>
              </a:solidFill>
            </a:ln>
            <a:effectLst/>
          </c:spPr>
          <c:invertIfNegative val="0"/>
          <c:dPt>
            <c:idx val="0"/>
            <c:invertIfNegative val="0"/>
            <c:bubble3D val="0"/>
            <c:spPr>
              <a:solidFill>
                <a:srgbClr val="72A1E5"/>
              </a:solidFill>
              <a:ln w="47625">
                <a:noFill/>
              </a:ln>
              <a:effectLst/>
            </c:spPr>
            <c:extLst>
              <c:ext xmlns:c16="http://schemas.microsoft.com/office/drawing/2014/chart" uri="{C3380CC4-5D6E-409C-BE32-E72D297353CC}">
                <c16:uniqueId val="{00000001-CC3D-474F-967C-31C9F1BE787F}"/>
              </c:ext>
            </c:extLst>
          </c:dPt>
          <c:dPt>
            <c:idx val="1"/>
            <c:invertIfNegative val="0"/>
            <c:bubble3D val="0"/>
            <c:spPr>
              <a:solidFill>
                <a:srgbClr val="65743A"/>
              </a:solidFill>
              <a:ln w="47625">
                <a:noFill/>
              </a:ln>
              <a:effectLst/>
            </c:spPr>
            <c:extLst>
              <c:ext xmlns:c16="http://schemas.microsoft.com/office/drawing/2014/chart" uri="{C3380CC4-5D6E-409C-BE32-E72D297353CC}">
                <c16:uniqueId val="{00000003-CC3D-474F-967C-31C9F1BE787F}"/>
              </c:ext>
            </c:extLst>
          </c:dPt>
          <c:dPt>
            <c:idx val="2"/>
            <c:invertIfNegative val="0"/>
            <c:bubble3D val="0"/>
            <c:spPr>
              <a:solidFill>
                <a:srgbClr val="D16014"/>
              </a:solidFill>
              <a:ln w="47625">
                <a:noFill/>
              </a:ln>
              <a:effectLst/>
            </c:spPr>
            <c:extLst>
              <c:ext xmlns:c16="http://schemas.microsoft.com/office/drawing/2014/chart" uri="{C3380CC4-5D6E-409C-BE32-E72D297353CC}">
                <c16:uniqueId val="{00000005-CC3D-474F-967C-31C9F1BE787F}"/>
              </c:ext>
            </c:extLst>
          </c:dPt>
          <c:dLbls>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;[Red]\-[$$-409]#,##0\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C3D-474F-967C-31C9F1BE787F}"/>
            </c:ext>
          </c:extLst>
        </c:ser>
        <c:dLbls>
          <c:dLblPos val="outEnd"/>
          <c:showLegendKey val="0"/>
          <c:showVal val="1"/>
          <c:showCatName val="0"/>
          <c:showSerName val="0"/>
          <c:showPercent val="0"/>
          <c:showBubbleSize val="0"/>
        </c:dLbls>
        <c:gapWidth val="90"/>
        <c:axId val="20707167"/>
        <c:axId val="20722559"/>
      </c:barChart>
      <c:catAx>
        <c:axId val="2070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20722559"/>
        <c:crosses val="autoZero"/>
        <c:auto val="1"/>
        <c:lblAlgn val="ctr"/>
        <c:lblOffset val="100"/>
        <c:noMultiLvlLbl val="0"/>
      </c:catAx>
      <c:valAx>
        <c:axId val="20722559"/>
        <c:scaling>
          <c:orientation val="minMax"/>
        </c:scaling>
        <c:delete val="0"/>
        <c:axPos val="b"/>
        <c:majorGridlines>
          <c:spPr>
            <a:ln w="9525" cap="flat" cmpd="sng" algn="ctr">
              <a:solidFill>
                <a:srgbClr val="AC9485">
                  <a:alpha val="50000"/>
                </a:srgbClr>
              </a:solidFill>
              <a:prstDash val="lgDash"/>
              <a:round/>
            </a:ln>
            <a:effectLst/>
          </c:spPr>
        </c:majorGridlines>
        <c:numFmt formatCode="[$$-409]#,##0_ ;[Red]\-[$$-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207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4C8"/>
    </a:solidFill>
    <a:ln w="9525" cap="flat" cmpd="sng" algn="ctr">
      <a:noFill/>
      <a:round/>
    </a:ln>
    <a:effectLst/>
  </c:spPr>
  <c:txPr>
    <a:bodyPr/>
    <a:lstStyle/>
    <a:p>
      <a:pPr>
        <a:defRPr>
          <a:solidFill>
            <a:srgbClr val="29190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Sales.xlsx]Top5Customers!TotalSales</c:name>
    <c:fmtId val="18"/>
  </c:pivotSource>
  <c:chart>
    <c:title>
      <c:tx>
        <c:rich>
          <a:bodyPr rot="0" spcFirstLastPara="1" vertOverflow="ellipsis" vert="horz" wrap="square" anchor="ctr" anchorCtr="1"/>
          <a:lstStyle/>
          <a:p>
            <a:pPr>
              <a:defRPr sz="1400" b="1" i="0" u="none" strike="noStrike" kern="1200" spc="0" baseline="0">
                <a:solidFill>
                  <a:srgbClr val="29190E"/>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9190E"/>
              </a:solidFill>
              <a:latin typeface="+mn-lt"/>
              <a:ea typeface="+mn-ea"/>
              <a:cs typeface="+mn-cs"/>
            </a:defRPr>
          </a:pPr>
          <a:endParaRPr lang="en-US"/>
        </a:p>
      </c:txPr>
    </c:title>
    <c:autoTitleDeleted val="0"/>
    <c:pivotFmts>
      <c:pivotFmt>
        <c:idx val="0"/>
        <c:spPr>
          <a:solidFill>
            <a:srgbClr val="D16014"/>
          </a:solidFill>
          <a:ln w="47625">
            <a:solidFill>
              <a:srgbClr val="D1601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5743A"/>
          </a:solidFill>
          <a:ln w="47625">
            <a:noFill/>
          </a:ln>
          <a:effectLst/>
        </c:spPr>
      </c:pivotFmt>
      <c:pivotFmt>
        <c:idx val="2"/>
        <c:spPr>
          <a:solidFill>
            <a:srgbClr val="D16014"/>
          </a:solidFill>
          <a:ln w="47625">
            <a:noFill/>
          </a:ln>
          <a:effectLst/>
        </c:spPr>
      </c:pivotFmt>
      <c:pivotFmt>
        <c:idx val="3"/>
        <c:spPr>
          <a:solidFill>
            <a:srgbClr val="72A1E5"/>
          </a:solidFill>
          <a:ln w="47625">
            <a:noFill/>
          </a:ln>
          <a:effectLst/>
        </c:spPr>
      </c:pivotFmt>
      <c:pivotFmt>
        <c:idx val="4"/>
        <c:spPr>
          <a:solidFill>
            <a:srgbClr val="D16014"/>
          </a:solidFill>
          <a:ln w="476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2A1E5"/>
          </a:solidFill>
          <a:ln w="47625">
            <a:noFill/>
          </a:ln>
          <a:effectLst/>
        </c:spPr>
      </c:pivotFmt>
      <c:pivotFmt>
        <c:idx val="6"/>
        <c:spPr>
          <a:solidFill>
            <a:srgbClr val="65743A"/>
          </a:solidFill>
          <a:ln w="47625">
            <a:noFill/>
          </a:ln>
          <a:effectLst/>
        </c:spPr>
      </c:pivotFmt>
      <c:pivotFmt>
        <c:idx val="7"/>
        <c:spPr>
          <a:solidFill>
            <a:srgbClr val="D16014"/>
          </a:solidFill>
          <a:ln w="47625">
            <a:noFill/>
          </a:ln>
          <a:effectLst/>
        </c:spPr>
      </c:pivotFmt>
      <c:pivotFmt>
        <c:idx val="8"/>
        <c:spPr>
          <a:solidFill>
            <a:srgbClr val="800000"/>
          </a:solidFill>
          <a:ln w="47625">
            <a:noFill/>
          </a:ln>
          <a:effectLst/>
        </c:spPr>
      </c:pivotFmt>
      <c:pivotFmt>
        <c:idx val="9"/>
        <c:spPr>
          <a:solidFill>
            <a:srgbClr val="D16014"/>
          </a:solidFill>
          <a:ln w="476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00000"/>
          </a:solidFill>
          <a:ln w="47625">
            <a:noFill/>
          </a:ln>
          <a:effectLst/>
        </c:spPr>
      </c:pivotFmt>
      <c:pivotFmt>
        <c:idx val="11"/>
        <c:spPr>
          <a:solidFill>
            <a:srgbClr val="D16014"/>
          </a:solidFill>
          <a:ln w="476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800000"/>
          </a:solidFill>
          <a:ln w="47625">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D16014"/>
            </a:solidFill>
            <a:ln w="47625">
              <a:noFill/>
            </a:ln>
            <a:effectLst/>
          </c:spPr>
          <c:invertIfNegative val="0"/>
          <c:dPt>
            <c:idx val="0"/>
            <c:invertIfNegative val="0"/>
            <c:bubble3D val="0"/>
            <c:extLst>
              <c:ext xmlns:c16="http://schemas.microsoft.com/office/drawing/2014/chart" uri="{C3380CC4-5D6E-409C-BE32-E72D297353CC}">
                <c16:uniqueId val="{00000000-C839-4C9C-A576-C8E9D421D744}"/>
              </c:ext>
            </c:extLst>
          </c:dPt>
          <c:dPt>
            <c:idx val="1"/>
            <c:invertIfNegative val="0"/>
            <c:bubble3D val="0"/>
            <c:extLst>
              <c:ext xmlns:c16="http://schemas.microsoft.com/office/drawing/2014/chart" uri="{C3380CC4-5D6E-409C-BE32-E72D297353CC}">
                <c16:uniqueId val="{00000001-C839-4C9C-A576-C8E9D421D744}"/>
              </c:ext>
            </c:extLst>
          </c:dPt>
          <c:dPt>
            <c:idx val="2"/>
            <c:invertIfNegative val="0"/>
            <c:bubble3D val="0"/>
            <c:extLst>
              <c:ext xmlns:c16="http://schemas.microsoft.com/office/drawing/2014/chart" uri="{C3380CC4-5D6E-409C-BE32-E72D297353CC}">
                <c16:uniqueId val="{00000002-C839-4C9C-A576-C8E9D421D744}"/>
              </c:ext>
            </c:extLst>
          </c:dPt>
          <c:dPt>
            <c:idx val="4"/>
            <c:invertIfNegative val="0"/>
            <c:bubble3D val="0"/>
            <c:spPr>
              <a:solidFill>
                <a:srgbClr val="800000"/>
              </a:solidFill>
              <a:ln w="47625">
                <a:noFill/>
              </a:ln>
              <a:effectLst/>
            </c:spPr>
            <c:extLst>
              <c:ext xmlns:c16="http://schemas.microsoft.com/office/drawing/2014/chart" uri="{C3380CC4-5D6E-409C-BE32-E72D297353CC}">
                <c16:uniqueId val="{00000004-C839-4C9C-A576-C8E9D421D744}"/>
              </c:ext>
            </c:extLst>
          </c:dPt>
          <c:dLbls>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;[Red]\-[$$-409]#,##0\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C839-4C9C-A576-C8E9D421D744}"/>
            </c:ext>
          </c:extLst>
        </c:ser>
        <c:dLbls>
          <c:dLblPos val="outEnd"/>
          <c:showLegendKey val="0"/>
          <c:showVal val="1"/>
          <c:showCatName val="0"/>
          <c:showSerName val="0"/>
          <c:showPercent val="0"/>
          <c:showBubbleSize val="0"/>
        </c:dLbls>
        <c:gapWidth val="40"/>
        <c:axId val="20707167"/>
        <c:axId val="20722559"/>
      </c:barChart>
      <c:catAx>
        <c:axId val="2070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20722559"/>
        <c:crosses val="autoZero"/>
        <c:auto val="1"/>
        <c:lblAlgn val="ctr"/>
        <c:lblOffset val="100"/>
        <c:noMultiLvlLbl val="0"/>
      </c:catAx>
      <c:valAx>
        <c:axId val="20722559"/>
        <c:scaling>
          <c:orientation val="minMax"/>
        </c:scaling>
        <c:delete val="0"/>
        <c:axPos val="b"/>
        <c:majorGridlines>
          <c:spPr>
            <a:ln w="9525" cap="flat" cmpd="sng" algn="ctr">
              <a:solidFill>
                <a:srgbClr val="AC9485">
                  <a:alpha val="50000"/>
                </a:srgbClr>
              </a:solidFill>
              <a:prstDash val="lgDash"/>
              <a:round/>
            </a:ln>
            <a:effectLst/>
          </c:spPr>
        </c:majorGridlines>
        <c:numFmt formatCode="[$$-409]#,##0_ ;[Red]\-[$$-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207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4C8"/>
    </a:solidFill>
    <a:ln w="9525" cap="flat" cmpd="sng" algn="ctr">
      <a:noFill/>
      <a:round/>
    </a:ln>
    <a:effectLst/>
  </c:spPr>
  <c:txPr>
    <a:bodyPr/>
    <a:lstStyle/>
    <a:p>
      <a:pPr>
        <a:defRPr>
          <a:solidFill>
            <a:srgbClr val="29190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Sales.xlsx]TotalSales!TotalSales</c:name>
    <c:fmtId val="7"/>
  </c:pivotSource>
  <c:chart>
    <c:title>
      <c:tx>
        <c:rich>
          <a:bodyPr rot="0" spcFirstLastPara="1" vertOverflow="ellipsis" vert="horz" wrap="square" anchor="ctr" anchorCtr="1"/>
          <a:lstStyle/>
          <a:p>
            <a:pPr>
              <a:defRPr sz="1400" b="1" i="0" u="none" strike="noStrike" kern="1200" spc="0" baseline="0">
                <a:solidFill>
                  <a:srgbClr val="29190E"/>
                </a:solidFill>
                <a:latin typeface="+mn-lt"/>
                <a:ea typeface="+mn-ea"/>
                <a:cs typeface="+mn-cs"/>
              </a:defRPr>
            </a:pPr>
            <a:r>
              <a:rPr lang="en-US" b="1">
                <a:latin typeface="+mn-lt"/>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9190E"/>
              </a:solidFill>
              <a:latin typeface="+mn-lt"/>
              <a:ea typeface="+mn-ea"/>
              <a:cs typeface="+mn-cs"/>
            </a:defRPr>
          </a:pPr>
          <a:endParaRPr lang="en-US"/>
        </a:p>
      </c:txPr>
    </c:title>
    <c:autoTitleDeleted val="0"/>
    <c:pivotFmts>
      <c:pivotFmt>
        <c:idx val="0"/>
        <c:spPr>
          <a:solidFill>
            <a:schemeClr val="accent1"/>
          </a:solidFill>
          <a:ln w="19050" cap="rnd">
            <a:solidFill>
              <a:srgbClr val="D16014"/>
            </a:solidFill>
            <a:round/>
          </a:ln>
          <a:effectLst/>
        </c:spPr>
        <c:marker>
          <c:symbol val="circle"/>
          <c:size val="4"/>
          <c:spPr>
            <a:solidFill>
              <a:srgbClr val="D16014"/>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72A1E5"/>
            </a:solidFill>
            <a:round/>
          </a:ln>
          <a:effectLst/>
        </c:spPr>
        <c:marker>
          <c:symbol val="circle"/>
          <c:size val="4"/>
          <c:spPr>
            <a:solidFill>
              <a:srgbClr val="72A1E5"/>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65743A"/>
            </a:solidFill>
            <a:round/>
          </a:ln>
          <a:effectLst/>
        </c:spPr>
        <c:marker>
          <c:symbol val="circle"/>
          <c:size val="4"/>
          <c:spPr>
            <a:solidFill>
              <a:srgbClr val="65743A"/>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800000"/>
            </a:solidFill>
            <a:round/>
          </a:ln>
          <a:effectLst/>
        </c:spPr>
        <c:marker>
          <c:symbol val="circle"/>
          <c:size val="4"/>
          <c:spPr>
            <a:solidFill>
              <a:srgbClr val="800000"/>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D16014"/>
            </a:solidFill>
            <a:round/>
          </a:ln>
          <a:effectLst/>
        </c:spPr>
        <c:marker>
          <c:symbol val="circle"/>
          <c:size val="4"/>
          <c:spPr>
            <a:solidFill>
              <a:srgbClr val="D1601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72A1E5"/>
            </a:solidFill>
            <a:round/>
          </a:ln>
          <a:effectLst/>
        </c:spPr>
        <c:marker>
          <c:symbol val="circle"/>
          <c:size val="4"/>
          <c:spPr>
            <a:solidFill>
              <a:srgbClr val="72A1E5"/>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65743A"/>
            </a:solidFill>
            <a:round/>
          </a:ln>
          <a:effectLst/>
        </c:spPr>
        <c:marker>
          <c:symbol val="circle"/>
          <c:size val="4"/>
          <c:spPr>
            <a:solidFill>
              <a:srgbClr val="65743A"/>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800000"/>
            </a:solidFill>
            <a:round/>
          </a:ln>
          <a:effectLst/>
        </c:spPr>
        <c:marker>
          <c:symbol val="circle"/>
          <c:size val="4"/>
          <c:spPr>
            <a:solidFill>
              <a:srgbClr val="8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rgbClr val="D16014"/>
            </a:solidFill>
            <a:round/>
          </a:ln>
          <a:effectLst/>
        </c:spPr>
        <c:marker>
          <c:symbol val="circle"/>
          <c:size val="4"/>
          <c:spPr>
            <a:solidFill>
              <a:srgbClr val="D1601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72A1E5"/>
            </a:solidFill>
            <a:round/>
          </a:ln>
          <a:effectLst/>
        </c:spPr>
        <c:marker>
          <c:symbol val="circle"/>
          <c:size val="4"/>
          <c:spPr>
            <a:solidFill>
              <a:srgbClr val="72A1E5"/>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65743A"/>
            </a:solidFill>
            <a:round/>
          </a:ln>
          <a:effectLst/>
        </c:spPr>
        <c:marker>
          <c:symbol val="circle"/>
          <c:size val="4"/>
          <c:spPr>
            <a:solidFill>
              <a:srgbClr val="65743A"/>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800000"/>
            </a:solidFill>
            <a:round/>
          </a:ln>
          <a:effectLst/>
        </c:spPr>
        <c:marker>
          <c:symbol val="circle"/>
          <c:size val="4"/>
          <c:spPr>
            <a:solidFill>
              <a:srgbClr val="8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190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D16014"/>
              </a:solidFill>
              <a:round/>
            </a:ln>
            <a:effectLst/>
          </c:spPr>
          <c:marker>
            <c:symbol val="circle"/>
            <c:size val="4"/>
            <c:spPr>
              <a:solidFill>
                <a:srgbClr val="D16014"/>
              </a:solidFill>
              <a:ln w="9525">
                <a:no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;[Red]\-#,##0\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3B2-49D1-B88B-21918C3EB81E}"/>
            </c:ext>
          </c:extLst>
        </c:ser>
        <c:ser>
          <c:idx val="1"/>
          <c:order val="1"/>
          <c:tx>
            <c:strRef>
              <c:f>TotalSales!$D$3:$D$4</c:f>
              <c:strCache>
                <c:ptCount val="1"/>
                <c:pt idx="0">
                  <c:v>Excelsa</c:v>
                </c:pt>
              </c:strCache>
            </c:strRef>
          </c:tx>
          <c:spPr>
            <a:ln w="19050" cap="rnd">
              <a:solidFill>
                <a:srgbClr val="72A1E5"/>
              </a:solidFill>
              <a:round/>
            </a:ln>
            <a:effectLst/>
          </c:spPr>
          <c:marker>
            <c:symbol val="circle"/>
            <c:size val="4"/>
            <c:spPr>
              <a:solidFill>
                <a:srgbClr val="72A1E5"/>
              </a:solidFill>
              <a:ln w="9525">
                <a:no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;[Red]\-#,##0\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3B2-49D1-B88B-21918C3EB81E}"/>
            </c:ext>
          </c:extLst>
        </c:ser>
        <c:ser>
          <c:idx val="2"/>
          <c:order val="2"/>
          <c:tx>
            <c:strRef>
              <c:f>TotalSales!$E$3:$E$4</c:f>
              <c:strCache>
                <c:ptCount val="1"/>
                <c:pt idx="0">
                  <c:v>Liberica</c:v>
                </c:pt>
              </c:strCache>
            </c:strRef>
          </c:tx>
          <c:spPr>
            <a:ln w="19050" cap="rnd">
              <a:solidFill>
                <a:srgbClr val="65743A"/>
              </a:solidFill>
              <a:round/>
            </a:ln>
            <a:effectLst/>
          </c:spPr>
          <c:marker>
            <c:symbol val="circle"/>
            <c:size val="4"/>
            <c:spPr>
              <a:solidFill>
                <a:srgbClr val="65743A"/>
              </a:solidFill>
              <a:ln w="9525">
                <a:no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;[Red]\-#,##0\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3B2-49D1-B88B-21918C3EB81E}"/>
            </c:ext>
          </c:extLst>
        </c:ser>
        <c:ser>
          <c:idx val="3"/>
          <c:order val="3"/>
          <c:tx>
            <c:strRef>
              <c:f>TotalSales!$F$3:$F$4</c:f>
              <c:strCache>
                <c:ptCount val="1"/>
                <c:pt idx="0">
                  <c:v>Robusta</c:v>
                </c:pt>
              </c:strCache>
            </c:strRef>
          </c:tx>
          <c:spPr>
            <a:ln w="19050" cap="rnd">
              <a:solidFill>
                <a:srgbClr val="800000"/>
              </a:solidFill>
              <a:round/>
            </a:ln>
            <a:effectLst/>
          </c:spPr>
          <c:marker>
            <c:symbol val="circle"/>
            <c:size val="4"/>
            <c:spPr>
              <a:solidFill>
                <a:srgbClr val="800000"/>
              </a:solidFill>
              <a:ln w="9525">
                <a:no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;[Red]\-#,##0\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3B2-49D1-B88B-21918C3EB81E}"/>
            </c:ext>
          </c:extLst>
        </c:ser>
        <c:dLbls>
          <c:showLegendKey val="0"/>
          <c:showVal val="0"/>
          <c:showCatName val="0"/>
          <c:showSerName val="0"/>
          <c:showPercent val="0"/>
          <c:showBubbleSize val="0"/>
        </c:dLbls>
        <c:marker val="1"/>
        <c:smooth val="0"/>
        <c:axId val="355936063"/>
        <c:axId val="355935231"/>
      </c:lineChart>
      <c:catAx>
        <c:axId val="35593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355935231"/>
        <c:crosses val="autoZero"/>
        <c:auto val="1"/>
        <c:lblAlgn val="ctr"/>
        <c:lblOffset val="100"/>
        <c:noMultiLvlLbl val="0"/>
      </c:catAx>
      <c:valAx>
        <c:axId val="355935231"/>
        <c:scaling>
          <c:orientation val="minMax"/>
        </c:scaling>
        <c:delete val="0"/>
        <c:axPos val="l"/>
        <c:majorGridlines>
          <c:spPr>
            <a:ln w="9525" cap="flat" cmpd="sng" algn="ctr">
              <a:solidFill>
                <a:srgbClr val="AC9485">
                  <a:alpha val="50000"/>
                </a:srgbClr>
              </a:solidFill>
              <a:prstDash val="lgDash"/>
              <a:round/>
            </a:ln>
            <a:effectLst/>
          </c:spPr>
        </c:majorGridlines>
        <c:title>
          <c:tx>
            <c:rich>
              <a:bodyPr rot="-5400000" spcFirstLastPara="1" vertOverflow="ellipsis" vert="horz" wrap="square" anchor="ctr" anchorCtr="1"/>
              <a:lstStyle/>
              <a:p>
                <a:pPr>
                  <a:defRPr sz="1100" b="1" i="0" u="none" strike="noStrike" kern="1200" baseline="0">
                    <a:solidFill>
                      <a:srgbClr val="29190E"/>
                    </a:solidFill>
                    <a:latin typeface="+mn-lt"/>
                    <a:ea typeface="+mn-ea"/>
                    <a:cs typeface="+mn-cs"/>
                  </a:defRPr>
                </a:pPr>
                <a:r>
                  <a:rPr lang="en-US" sz="1100" b="1"/>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rgbClr val="29190E"/>
                  </a:solidFill>
                  <a:latin typeface="+mn-lt"/>
                  <a:ea typeface="+mn-ea"/>
                  <a:cs typeface="+mn-cs"/>
                </a:defRPr>
              </a:pPr>
              <a:endParaRPr lang="en-US"/>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crossAx val="35593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9190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4C8"/>
    </a:solidFill>
    <a:ln w="9525" cap="flat" cmpd="sng" algn="ctr">
      <a:noFill/>
      <a:round/>
    </a:ln>
    <a:effectLst/>
  </c:spPr>
  <c:txPr>
    <a:bodyPr/>
    <a:lstStyle/>
    <a:p>
      <a:pPr>
        <a:defRPr>
          <a:solidFill>
            <a:srgbClr val="29190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2" name="Rectangle 1">
          <a:extLst>
            <a:ext uri="{FF2B5EF4-FFF2-40B4-BE49-F238E27FC236}">
              <a16:creationId xmlns:a16="http://schemas.microsoft.com/office/drawing/2014/main" id="{1D3D6487-F539-4570-B5C8-8EC2208EED2C}"/>
            </a:ext>
          </a:extLst>
        </xdr:cNvPr>
        <xdr:cNvSpPr/>
      </xdr:nvSpPr>
      <xdr:spPr>
        <a:xfrm>
          <a:off x="1628775" y="504825"/>
          <a:ext cx="14630400" cy="762000"/>
        </a:xfrm>
        <a:prstGeom prst="rect">
          <a:avLst/>
        </a:prstGeom>
        <a:solidFill>
          <a:srgbClr val="E4D4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000" b="0" i="0">
              <a:solidFill>
                <a:srgbClr val="330F0A"/>
              </a:solidFill>
              <a:latin typeface="ARCO" panose="02000800000000000000" pitchFamily="2" charset="0"/>
            </a:rPr>
            <a:t>COFFEE</a:t>
          </a:r>
          <a:r>
            <a:rPr lang="en-PH" sz="4000" b="0" i="0" baseline="0">
              <a:solidFill>
                <a:srgbClr val="330F0A"/>
              </a:solidFill>
              <a:latin typeface="ARCO" panose="02000800000000000000" pitchFamily="2" charset="0"/>
            </a:rPr>
            <a:t> SALES DASHBOARD</a:t>
          </a:r>
          <a:endParaRPr lang="en-PH" sz="4000" b="0" i="0">
            <a:solidFill>
              <a:srgbClr val="330F0A"/>
            </a:solidFill>
            <a:latin typeface="ARCO" panose="02000800000000000000" pitchFamily="2" charset="0"/>
          </a:endParaRPr>
        </a:p>
      </xdr:txBody>
    </xdr:sp>
    <xdr:clientData/>
  </xdr:twoCellAnchor>
  <xdr:twoCellAnchor editAs="oneCell">
    <xdr:from>
      <xdr:col>1</xdr:col>
      <xdr:colOff>0</xdr:colOff>
      <xdr:row>5</xdr:row>
      <xdr:rowOff>85725</xdr:rowOff>
    </xdr:from>
    <xdr:to>
      <xdr:col>18</xdr:col>
      <xdr:colOff>52916</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BA98BBC-7EFA-468C-89F3-D889352AA57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0975" y="1038225"/>
              <a:ext cx="10416116" cy="1819275"/>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21</xdr:col>
      <xdr:colOff>347382</xdr:colOff>
      <xdr:row>9</xdr:row>
      <xdr:rowOff>85725</xdr:rowOff>
    </xdr:from>
    <xdr:to>
      <xdr:col>25</xdr:col>
      <xdr:colOff>0</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5CFCC01-BF60-481E-9A7E-38F44464176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20357" y="1800225"/>
              <a:ext cx="2091018" cy="10572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156882</xdr:colOff>
      <xdr:row>5</xdr:row>
      <xdr:rowOff>85726</xdr:rowOff>
    </xdr:from>
    <xdr:to>
      <xdr:col>25</xdr:col>
      <xdr:colOff>0</xdr:colOff>
      <xdr:row>9</xdr:row>
      <xdr:rowOff>85725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29F19AF-FC3A-4017-83CA-93C63FA01D1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01057" y="1038226"/>
              <a:ext cx="4110318" cy="7619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158353</xdr:colOff>
      <xdr:row>9</xdr:row>
      <xdr:rowOff>85725</xdr:rowOff>
    </xdr:from>
    <xdr:to>
      <xdr:col>21</xdr:col>
      <xdr:colOff>358378</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1CBBF68-A140-4EE2-8B3B-003B5B09C65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02528" y="1800225"/>
              <a:ext cx="2028825" cy="10572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66675</xdr:colOff>
      <xdr:row>15</xdr:row>
      <xdr:rowOff>78317</xdr:rowOff>
    </xdr:from>
    <xdr:to>
      <xdr:col>25</xdr:col>
      <xdr:colOff>0</xdr:colOff>
      <xdr:row>26</xdr:row>
      <xdr:rowOff>78316</xdr:rowOff>
    </xdr:to>
    <xdr:graphicFrame macro="">
      <xdr:nvGraphicFramePr>
        <xdr:cNvPr id="8" name="Chart 7">
          <a:extLst>
            <a:ext uri="{FF2B5EF4-FFF2-40B4-BE49-F238E27FC236}">
              <a16:creationId xmlns:a16="http://schemas.microsoft.com/office/drawing/2014/main" id="{3C69C18F-E644-4DE6-B39D-CF158AC73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xdr:colOff>
      <xdr:row>26</xdr:row>
      <xdr:rowOff>152400</xdr:rowOff>
    </xdr:from>
    <xdr:to>
      <xdr:col>25</xdr:col>
      <xdr:colOff>0</xdr:colOff>
      <xdr:row>38</xdr:row>
      <xdr:rowOff>190499</xdr:rowOff>
    </xdr:to>
    <xdr:graphicFrame macro="">
      <xdr:nvGraphicFramePr>
        <xdr:cNvPr id="9" name="Chart 8">
          <a:extLst>
            <a:ext uri="{FF2B5EF4-FFF2-40B4-BE49-F238E27FC236}">
              <a16:creationId xmlns:a16="http://schemas.microsoft.com/office/drawing/2014/main" id="{109F0DED-95E3-4496-B78E-9866B725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78318</xdr:rowOff>
    </xdr:from>
    <xdr:to>
      <xdr:col>13</xdr:col>
      <xdr:colOff>0</xdr:colOff>
      <xdr:row>39</xdr:row>
      <xdr:rowOff>0</xdr:rowOff>
    </xdr:to>
    <xdr:graphicFrame macro="">
      <xdr:nvGraphicFramePr>
        <xdr:cNvPr id="3" name="Chart 2">
          <a:extLst>
            <a:ext uri="{FF2B5EF4-FFF2-40B4-BE49-F238E27FC236}">
              <a16:creationId xmlns:a16="http://schemas.microsoft.com/office/drawing/2014/main" id="{EFB73F56-86BE-4D9D-AB5A-42CE4E503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in Subido" refreshedDate="45455.540541666669" createdVersion="7" refreshedVersion="7" minRefreshableVersion="3" recordCount="1000" xr:uid="{CA489A8A-CC14-4C52-A00E-A7F02E3C50B1}">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1/02/2019"/>
          <s v="Jan"/>
          <s v="Feb"/>
          <s v="Mar"/>
          <s v="Apr"/>
          <s v="May"/>
          <s v="Jun"/>
          <s v="Jul"/>
          <s v="Aug"/>
          <s v="Sep"/>
          <s v="Oct"/>
          <s v="Nov"/>
          <s v="Dec"/>
          <s v="&gt;0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1/02/2019"/>
          <s v="2019"/>
          <s v="2020"/>
          <s v="2021"/>
          <s v="2022"/>
          <s v="&gt;08/20/2022"/>
        </groupItems>
      </fieldGroup>
    </cacheField>
  </cacheFields>
  <extLst>
    <ext xmlns:x14="http://schemas.microsoft.com/office/spreadsheetml/2009/9/main" uri="{725AE2AE-9491-48be-B2B4-4EB974FC3084}">
      <x14:pivotCacheDefinition pivotCacheId="1719884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B2A1D-00AB-4E7A-BD51-D25FD22DF51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7">
    <chartFormat chart="6"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5" count="1" selected="0">
            <x v="28"/>
          </reference>
        </references>
      </pivotArea>
    </chartFormat>
    <chartFormat chart="18" format="11" series="1">
      <pivotArea type="data" outline="0" fieldPosition="0">
        <references count="1">
          <reference field="4294967294" count="1" selected="0">
            <x v="0"/>
          </reference>
        </references>
      </pivotArea>
    </chartFormat>
    <chartFormat chart="18" format="12">
      <pivotArea type="data" outline="0" fieldPosition="0">
        <references count="2">
          <reference field="4294967294" count="1" selected="0">
            <x v="0"/>
          </reference>
          <reference field="5" count="1" selected="0">
            <x v="28"/>
          </reference>
        </references>
      </pivotArea>
    </chartFormat>
    <chartFormat chart="1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C0D7A3-28B6-48D6-9920-235C3629A37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7">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725028-D92A-4420-AC2B-9C345464C77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4" numFmtId="169"/>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D06D7E-D43C-47A3-99A0-25AAAE8EC5CD}" sourceName="Size">
  <pivotTables>
    <pivotTable tabId="18" name="TotalSales"/>
    <pivotTable tabId="19" name="TotalSales"/>
    <pivotTable tabId="20" name="TotalSales"/>
  </pivotTables>
  <data>
    <tabular pivotCacheId="17198841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53E490-2D5E-42B1-A67D-48005628A376}" sourceName="Roast Type Name">
  <pivotTables>
    <pivotTable tabId="18" name="TotalSales"/>
    <pivotTable tabId="19" name="TotalSales"/>
    <pivotTable tabId="20" name="TotalSales"/>
  </pivotTables>
  <data>
    <tabular pivotCacheId="17198841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80AE47-6A42-4848-81D0-1C54D964AF27}" sourceName="Loyalty Card">
  <pivotTables>
    <pivotTable tabId="18" name="TotalSales"/>
    <pivotTable tabId="19" name="TotalSales"/>
    <pivotTable tabId="20" name="TotalSales"/>
  </pivotTables>
  <data>
    <tabular pivotCacheId="17198841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DF7969-E816-49A7-A6E9-E6F6C2DD1D9C}" cache="Slicer_Size" caption="Size" columnCount="2" style="Slicer Style 2" rowHeight="241300"/>
  <slicer name="Roast Type Name" xr10:uid="{6C381F6F-D015-4397-8663-268423738EB7}" cache="Slicer_Roast_Type_Name" caption="Roast Type Name" columnCount="3" style="Slicer Style 2" rowHeight="241300"/>
  <slicer name="Loyalty Card" xr10:uid="{840CAC3E-B8A0-405A-965C-EC0CAAFAB5D3}" cache="Slicer_Loyalty_Card" caption="Loyalty Car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09083-6294-44CD-9C25-B4C903371BE7}" name="Orders" displayName="Orders" ref="A1:P1001" totalsRowShown="0" headerRowDxfId="11">
  <autoFilter ref="A1:P1001" xr:uid="{8C209083-6294-44CD-9C25-B4C903371BE7}"/>
  <tableColumns count="16">
    <tableColumn id="1" xr3:uid="{5D682D07-A0D1-45F8-8D73-1AF5CADBFA1D}" name="Order ID" dataDxfId="10"/>
    <tableColumn id="2" xr3:uid="{50D8C6AE-5FA2-492D-AE64-05E6F0C54D71}" name="Order Date" dataDxfId="9"/>
    <tableColumn id="3" xr3:uid="{D21C7892-35BC-4A26-B12E-F68B80EA920A}" name="Customer ID" dataDxfId="8"/>
    <tableColumn id="4" xr3:uid="{9F7DE0D9-9D2E-412C-A7B0-DB8189CE0A24}" name="Product ID"/>
    <tableColumn id="5" xr3:uid="{5BE3CB6C-5199-4A4E-A806-2FFCB290116F}" name="Quantity" dataDxfId="7"/>
    <tableColumn id="6" xr3:uid="{86CC79D4-013F-495B-A7DA-D5172E71EF83}" name="Customer Name" dataDxfId="6">
      <calculatedColumnFormula>_xlfn.XLOOKUP($C2,customers!$A:$A,customers!$B:$B,,0)</calculatedColumnFormula>
    </tableColumn>
    <tableColumn id="7" xr3:uid="{103E15BF-407A-44C3-B649-55CCF01E40AB}" name="Email" dataDxfId="5">
      <calculatedColumnFormula>IF(_xlfn.XLOOKUP($C2,customers!$A:$A,customers!$C:$C,,0)=0,"",_xlfn.XLOOKUP($C2,customers!$A:$A,customers!$C:$C,,0))</calculatedColumnFormula>
    </tableColumn>
    <tableColumn id="8" xr3:uid="{617766C2-77D9-4F93-B506-EFEF50AD02C4}" name="Country" dataDxfId="4">
      <calculatedColumnFormula>_xlfn.XLOOKUP($C2,customers!$A:$A,customers!$G:$G,,0)</calculatedColumnFormula>
    </tableColumn>
    <tableColumn id="9" xr3:uid="{5DFCF76F-10D5-4B58-9CA5-92E5503EFF16}" name="Coffee Type">
      <calculatedColumnFormula>INDEX(products!$A:$G,MATCH(orders!$D2,products!$A:$A,0),MATCH(I$1,products!$A$1:$G$1,0))</calculatedColumnFormula>
    </tableColumn>
    <tableColumn id="10" xr3:uid="{DB80B3D3-8AE2-4467-9F95-E547BCF9C112}" name="Roast Type">
      <calculatedColumnFormula>INDEX(products!$A:$G,MATCH(orders!$D2,products!$A:$A,0),MATCH(J$1,products!$A$1:$G$1,0))</calculatedColumnFormula>
    </tableColumn>
    <tableColumn id="11" xr3:uid="{091758E0-A35C-4B8B-AB6D-1239FCE7EF5F}" name="Size" dataDxfId="3">
      <calculatedColumnFormula>INDEX(products!$A:$G,MATCH(orders!$D2,products!$A:$A,0),MATCH(K$1,products!$A$1:$G$1,0))</calculatedColumnFormula>
    </tableColumn>
    <tableColumn id="12" xr3:uid="{96EE583D-BEF3-45DB-A922-F9967A3539DF}" name="Unit Price" dataDxfId="2">
      <calculatedColumnFormula>INDEX(products!$A:$G,MATCH(orders!$D2,products!$A:$A,0),MATCH(L$1,products!$A$1:$G$1,0))</calculatedColumnFormula>
    </tableColumn>
    <tableColumn id="13" xr3:uid="{912C8EA5-75C8-4F99-B4BD-0BA187E1E09C}" name="Sales" dataDxfId="1">
      <calculatedColumnFormula>E2*L2</calculatedColumnFormula>
    </tableColumn>
    <tableColumn id="14" xr3:uid="{47D304D6-7B46-4328-BE4C-7631173910E3}" name="Coffee Type Name">
      <calculatedColumnFormula>IF(I2="Rob","Robusta",IF(I2="Exc","Excelsa",IF(I2="Ara","Arabica",IF(I2="Lib","Liberica",""))))</calculatedColumnFormula>
    </tableColumn>
    <tableColumn id="15" xr3:uid="{16E48B1E-25C5-4D85-81C0-EFB6C62431DB}" name="Roast Type Name">
      <calculatedColumnFormula>IF(J2="L","Light",IF(J2="M","Medium",IF(J2="D","Dark","")))</calculatedColumnFormula>
    </tableColumn>
    <tableColumn id="16" xr3:uid="{4DADBA60-49D1-441B-9B64-1291364B9CBB}" name="Loyalty Card" dataDxfId="0">
      <calculatedColumnFormula>VLOOKUP(Orders[[#This Row],[Customer ID]],customers!$A:$I,9,FALSE)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66F186F-93AC-49CF-B66B-399E04D6C07F}" sourceName="Order Date">
  <pivotTables>
    <pivotTable tabId="18" name="TotalSales"/>
    <pivotTable tabId="19" name="TotalSales"/>
    <pivotTable tabId="20" name="TotalSales"/>
  </pivotTables>
  <state minimalRefreshVersion="6" lastRefreshVersion="6" pivotCacheId="17198841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677675-9B46-460B-A168-5AAEF298C149}"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C1A4-9B06-432C-84A8-FC66A01DC93B}">
  <dimension ref="A1:A3"/>
  <sheetViews>
    <sheetView showGridLines="0" tabSelected="1" zoomScaleNormal="100" workbookViewId="0"/>
  </sheetViews>
  <sheetFormatPr defaultRowHeight="15" x14ac:dyDescent="0.25"/>
  <cols>
    <col min="1" max="1" width="2.7109375" customWidth="1"/>
  </cols>
  <sheetData>
    <row r="1" customFormat="1" x14ac:dyDescent="0.25"/>
    <row r="2" customFormat="1" x14ac:dyDescent="0.25"/>
    <row r="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62951-987B-4542-BE3A-2B21D1000698}">
  <dimension ref="A3:B8"/>
  <sheetViews>
    <sheetView zoomScaleNormal="100" workbookViewId="0"/>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0" t="s">
        <v>4</v>
      </c>
      <c r="B3" t="s">
        <v>6219</v>
      </c>
    </row>
    <row r="4" spans="1:2" x14ac:dyDescent="0.25">
      <c r="A4" t="s">
        <v>3753</v>
      </c>
      <c r="B4" s="13">
        <v>278.01</v>
      </c>
    </row>
    <row r="5" spans="1:2" x14ac:dyDescent="0.25">
      <c r="A5" t="s">
        <v>1598</v>
      </c>
      <c r="B5" s="13">
        <v>281.67499999999995</v>
      </c>
    </row>
    <row r="6" spans="1:2" x14ac:dyDescent="0.25">
      <c r="A6" t="s">
        <v>2587</v>
      </c>
      <c r="B6" s="13">
        <v>289.11</v>
      </c>
    </row>
    <row r="7" spans="1:2" x14ac:dyDescent="0.25">
      <c r="A7" t="s">
        <v>5765</v>
      </c>
      <c r="B7" s="13">
        <v>307.04499999999996</v>
      </c>
    </row>
    <row r="8" spans="1:2" x14ac:dyDescent="0.25">
      <c r="A8" t="s">
        <v>5114</v>
      </c>
      <c r="B8" s="13">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6981A-9274-49B0-BB89-759C45752BCD}">
  <dimension ref="A3:B6"/>
  <sheetViews>
    <sheetView zoomScaleNormal="100" workbookViewId="0"/>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0" t="s">
        <v>7</v>
      </c>
      <c r="B3" t="s">
        <v>6219</v>
      </c>
    </row>
    <row r="4" spans="1:2" x14ac:dyDescent="0.25">
      <c r="A4" t="s">
        <v>28</v>
      </c>
      <c r="B4" s="13">
        <v>2798.5050000000001</v>
      </c>
    </row>
    <row r="5" spans="1:2" x14ac:dyDescent="0.25">
      <c r="A5" t="s">
        <v>318</v>
      </c>
      <c r="B5" s="13">
        <v>6696.8649999999989</v>
      </c>
    </row>
    <row r="6" spans="1:2" x14ac:dyDescent="0.25">
      <c r="A6" t="s">
        <v>19</v>
      </c>
      <c r="B6" s="13">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35EA-94C9-4B92-8A15-B8D24719132D}">
  <dimension ref="A3:F48"/>
  <sheetViews>
    <sheetView zoomScaleNormal="100" workbookViewId="0"/>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10" t="s">
        <v>6219</v>
      </c>
      <c r="C3" s="10" t="s">
        <v>6196</v>
      </c>
    </row>
    <row r="4" spans="1:6" x14ac:dyDescent="0.25">
      <c r="A4" s="10" t="s">
        <v>6214</v>
      </c>
      <c r="B4" s="10" t="s">
        <v>1</v>
      </c>
      <c r="C4" t="s">
        <v>6215</v>
      </c>
      <c r="D4" t="s">
        <v>6216</v>
      </c>
      <c r="E4" t="s">
        <v>6217</v>
      </c>
      <c r="F4" t="s">
        <v>6218</v>
      </c>
    </row>
    <row r="5" spans="1:6" x14ac:dyDescent="0.25">
      <c r="A5" t="s">
        <v>6198</v>
      </c>
      <c r="B5" s="7" t="s">
        <v>6199</v>
      </c>
      <c r="C5" s="11">
        <v>186.85499999999999</v>
      </c>
      <c r="D5" s="11">
        <v>305.97000000000003</v>
      </c>
      <c r="E5" s="11">
        <v>213.15999999999997</v>
      </c>
      <c r="F5" s="11">
        <v>123</v>
      </c>
    </row>
    <row r="6" spans="1:6" x14ac:dyDescent="0.25">
      <c r="B6" s="7" t="s">
        <v>6200</v>
      </c>
      <c r="C6" s="11">
        <v>251.96499999999997</v>
      </c>
      <c r="D6" s="11">
        <v>129.46</v>
      </c>
      <c r="E6" s="11">
        <v>434.03999999999996</v>
      </c>
      <c r="F6" s="11">
        <v>171.93999999999997</v>
      </c>
    </row>
    <row r="7" spans="1:6" x14ac:dyDescent="0.25">
      <c r="B7" s="7" t="s">
        <v>6201</v>
      </c>
      <c r="C7" s="11">
        <v>224.94499999999999</v>
      </c>
      <c r="D7" s="11">
        <v>349.12</v>
      </c>
      <c r="E7" s="11">
        <v>321.04000000000002</v>
      </c>
      <c r="F7" s="11">
        <v>126.035</v>
      </c>
    </row>
    <row r="8" spans="1:6" x14ac:dyDescent="0.25">
      <c r="B8" s="7" t="s">
        <v>6202</v>
      </c>
      <c r="C8" s="11">
        <v>307.12</v>
      </c>
      <c r="D8" s="11">
        <v>681.07499999999993</v>
      </c>
      <c r="E8" s="11">
        <v>533.70499999999993</v>
      </c>
      <c r="F8" s="11">
        <v>158.85</v>
      </c>
    </row>
    <row r="9" spans="1:6" x14ac:dyDescent="0.25">
      <c r="B9" s="7" t="s">
        <v>6203</v>
      </c>
      <c r="C9" s="11">
        <v>53.664999999999992</v>
      </c>
      <c r="D9" s="11">
        <v>83.025000000000006</v>
      </c>
      <c r="E9" s="11">
        <v>193.83499999999998</v>
      </c>
      <c r="F9" s="11">
        <v>68.039999999999992</v>
      </c>
    </row>
    <row r="10" spans="1:6" x14ac:dyDescent="0.25">
      <c r="B10" s="7" t="s">
        <v>6204</v>
      </c>
      <c r="C10" s="11">
        <v>163.01999999999998</v>
      </c>
      <c r="D10" s="11">
        <v>678.3599999999999</v>
      </c>
      <c r="E10" s="11">
        <v>171.04500000000002</v>
      </c>
      <c r="F10" s="11">
        <v>372.255</v>
      </c>
    </row>
    <row r="11" spans="1:6" x14ac:dyDescent="0.25">
      <c r="B11" s="7" t="s">
        <v>6205</v>
      </c>
      <c r="C11" s="11">
        <v>345.02</v>
      </c>
      <c r="D11" s="11">
        <v>273.86999999999995</v>
      </c>
      <c r="E11" s="11">
        <v>184.12999999999997</v>
      </c>
      <c r="F11" s="11">
        <v>201.11499999999998</v>
      </c>
    </row>
    <row r="12" spans="1:6" x14ac:dyDescent="0.25">
      <c r="B12" s="7" t="s">
        <v>6206</v>
      </c>
      <c r="C12" s="11">
        <v>334.89</v>
      </c>
      <c r="D12" s="11">
        <v>70.95</v>
      </c>
      <c r="E12" s="11">
        <v>134.23000000000002</v>
      </c>
      <c r="F12" s="11">
        <v>166.27499999999998</v>
      </c>
    </row>
    <row r="13" spans="1:6" x14ac:dyDescent="0.25">
      <c r="B13" s="7" t="s">
        <v>6207</v>
      </c>
      <c r="C13" s="11">
        <v>178.70999999999998</v>
      </c>
      <c r="D13" s="11">
        <v>166.1</v>
      </c>
      <c r="E13" s="11">
        <v>439.30999999999995</v>
      </c>
      <c r="F13" s="11">
        <v>492.9</v>
      </c>
    </row>
    <row r="14" spans="1:6" x14ac:dyDescent="0.25">
      <c r="B14" s="7" t="s">
        <v>6208</v>
      </c>
      <c r="C14" s="11">
        <v>301.98500000000001</v>
      </c>
      <c r="D14" s="11">
        <v>153.76499999999999</v>
      </c>
      <c r="E14" s="11">
        <v>215.55499999999998</v>
      </c>
      <c r="F14" s="11">
        <v>213.66499999999999</v>
      </c>
    </row>
    <row r="15" spans="1:6" x14ac:dyDescent="0.25">
      <c r="B15" s="7" t="s">
        <v>6209</v>
      </c>
      <c r="C15" s="11">
        <v>312.83499999999998</v>
      </c>
      <c r="D15" s="11">
        <v>63.249999999999993</v>
      </c>
      <c r="E15" s="11">
        <v>350.89500000000004</v>
      </c>
      <c r="F15" s="11">
        <v>96.405000000000001</v>
      </c>
    </row>
    <row r="16" spans="1:6" x14ac:dyDescent="0.25">
      <c r="B16" s="7" t="s">
        <v>6210</v>
      </c>
      <c r="C16" s="11">
        <v>265.62</v>
      </c>
      <c r="D16" s="11">
        <v>526.51499999999987</v>
      </c>
      <c r="E16" s="11">
        <v>187.06</v>
      </c>
      <c r="F16" s="11">
        <v>210.58999999999997</v>
      </c>
    </row>
    <row r="17" spans="1:6" x14ac:dyDescent="0.25">
      <c r="A17" t="s">
        <v>6211</v>
      </c>
      <c r="B17" s="7" t="s">
        <v>6199</v>
      </c>
      <c r="C17" s="11">
        <v>47.25</v>
      </c>
      <c r="D17" s="11">
        <v>65.805000000000007</v>
      </c>
      <c r="E17" s="11">
        <v>274.67500000000001</v>
      </c>
      <c r="F17" s="11">
        <v>179.22</v>
      </c>
    </row>
    <row r="18" spans="1:6" x14ac:dyDescent="0.25">
      <c r="B18" s="7" t="s">
        <v>6200</v>
      </c>
      <c r="C18" s="11">
        <v>745.44999999999993</v>
      </c>
      <c r="D18" s="11">
        <v>428.88499999999999</v>
      </c>
      <c r="E18" s="11">
        <v>194.17499999999998</v>
      </c>
      <c r="F18" s="11">
        <v>429.82999999999993</v>
      </c>
    </row>
    <row r="19" spans="1:6" x14ac:dyDescent="0.25">
      <c r="B19" s="7" t="s">
        <v>6201</v>
      </c>
      <c r="C19" s="11">
        <v>130.47</v>
      </c>
      <c r="D19" s="11">
        <v>271.48500000000001</v>
      </c>
      <c r="E19" s="11">
        <v>281.20499999999998</v>
      </c>
      <c r="F19" s="11">
        <v>231.63000000000002</v>
      </c>
    </row>
    <row r="20" spans="1:6" x14ac:dyDescent="0.25">
      <c r="B20" s="7" t="s">
        <v>6202</v>
      </c>
      <c r="C20" s="11">
        <v>27</v>
      </c>
      <c r="D20" s="11">
        <v>347.26</v>
      </c>
      <c r="E20" s="11">
        <v>147.51</v>
      </c>
      <c r="F20" s="11">
        <v>240.04</v>
      </c>
    </row>
    <row r="21" spans="1:6" x14ac:dyDescent="0.25">
      <c r="B21" s="7" t="s">
        <v>6203</v>
      </c>
      <c r="C21" s="11">
        <v>255.11499999999995</v>
      </c>
      <c r="D21" s="11">
        <v>541.73</v>
      </c>
      <c r="E21" s="11">
        <v>83.43</v>
      </c>
      <c r="F21" s="11">
        <v>59.079999999999991</v>
      </c>
    </row>
    <row r="22" spans="1:6" x14ac:dyDescent="0.25">
      <c r="B22" s="7" t="s">
        <v>6204</v>
      </c>
      <c r="C22" s="11">
        <v>584.78999999999985</v>
      </c>
      <c r="D22" s="11">
        <v>357.42999999999995</v>
      </c>
      <c r="E22" s="11">
        <v>355.34</v>
      </c>
      <c r="F22" s="11">
        <v>140.88</v>
      </c>
    </row>
    <row r="23" spans="1:6" x14ac:dyDescent="0.25">
      <c r="B23" s="7" t="s">
        <v>6205</v>
      </c>
      <c r="C23" s="11">
        <v>430.62</v>
      </c>
      <c r="D23" s="11">
        <v>227.42500000000001</v>
      </c>
      <c r="E23" s="11">
        <v>236.315</v>
      </c>
      <c r="F23" s="11">
        <v>414.58499999999992</v>
      </c>
    </row>
    <row r="24" spans="1:6" x14ac:dyDescent="0.25">
      <c r="B24" s="7" t="s">
        <v>6206</v>
      </c>
      <c r="C24" s="11">
        <v>22.5</v>
      </c>
      <c r="D24" s="11">
        <v>77.72</v>
      </c>
      <c r="E24" s="11">
        <v>60.5</v>
      </c>
      <c r="F24" s="11">
        <v>139.67999999999998</v>
      </c>
    </row>
    <row r="25" spans="1:6" x14ac:dyDescent="0.25">
      <c r="B25" s="7" t="s">
        <v>6207</v>
      </c>
      <c r="C25" s="11">
        <v>126.14999999999999</v>
      </c>
      <c r="D25" s="11">
        <v>195.11</v>
      </c>
      <c r="E25" s="11">
        <v>89.13</v>
      </c>
      <c r="F25" s="11">
        <v>302.65999999999997</v>
      </c>
    </row>
    <row r="26" spans="1:6" x14ac:dyDescent="0.25">
      <c r="B26" s="7" t="s">
        <v>6208</v>
      </c>
      <c r="C26" s="11">
        <v>376.03</v>
      </c>
      <c r="D26" s="11">
        <v>523.24</v>
      </c>
      <c r="E26" s="11">
        <v>440.96499999999997</v>
      </c>
      <c r="F26" s="11">
        <v>174.46999999999997</v>
      </c>
    </row>
    <row r="27" spans="1:6" x14ac:dyDescent="0.25">
      <c r="B27" s="7" t="s">
        <v>6209</v>
      </c>
      <c r="C27" s="11">
        <v>515.17999999999995</v>
      </c>
      <c r="D27" s="11">
        <v>142.56</v>
      </c>
      <c r="E27" s="11">
        <v>347.03999999999996</v>
      </c>
      <c r="F27" s="11">
        <v>104.08499999999999</v>
      </c>
    </row>
    <row r="28" spans="1:6" x14ac:dyDescent="0.25">
      <c r="B28" s="7" t="s">
        <v>6210</v>
      </c>
      <c r="C28" s="11">
        <v>95.859999999999985</v>
      </c>
      <c r="D28" s="11">
        <v>484.76</v>
      </c>
      <c r="E28" s="11">
        <v>94.17</v>
      </c>
      <c r="F28" s="11">
        <v>77.10499999999999</v>
      </c>
    </row>
    <row r="29" spans="1:6" x14ac:dyDescent="0.25">
      <c r="A29" t="s">
        <v>6212</v>
      </c>
      <c r="B29" s="7" t="s">
        <v>6199</v>
      </c>
      <c r="C29" s="11">
        <v>258.34500000000003</v>
      </c>
      <c r="D29" s="11">
        <v>139.625</v>
      </c>
      <c r="E29" s="11">
        <v>279.52000000000004</v>
      </c>
      <c r="F29" s="11">
        <v>160.19499999999999</v>
      </c>
    </row>
    <row r="30" spans="1:6" x14ac:dyDescent="0.25">
      <c r="B30" s="7" t="s">
        <v>6200</v>
      </c>
      <c r="C30" s="11">
        <v>342.2</v>
      </c>
      <c r="D30" s="11">
        <v>284.24999999999994</v>
      </c>
      <c r="E30" s="11">
        <v>251.83</v>
      </c>
      <c r="F30" s="11">
        <v>80.550000000000011</v>
      </c>
    </row>
    <row r="31" spans="1:6" x14ac:dyDescent="0.25">
      <c r="B31" s="7" t="s">
        <v>6201</v>
      </c>
      <c r="C31" s="11">
        <v>418.30499999999989</v>
      </c>
      <c r="D31" s="11">
        <v>468.125</v>
      </c>
      <c r="E31" s="11">
        <v>405.05500000000006</v>
      </c>
      <c r="F31" s="11">
        <v>253.15499999999997</v>
      </c>
    </row>
    <row r="32" spans="1:6" x14ac:dyDescent="0.25">
      <c r="B32" s="7" t="s">
        <v>6202</v>
      </c>
      <c r="C32" s="11">
        <v>102.32999999999998</v>
      </c>
      <c r="D32" s="11">
        <v>242.14000000000001</v>
      </c>
      <c r="E32" s="11">
        <v>554.875</v>
      </c>
      <c r="F32" s="11">
        <v>106.23999999999998</v>
      </c>
    </row>
    <row r="33" spans="1:6" x14ac:dyDescent="0.25">
      <c r="B33" s="7" t="s">
        <v>6203</v>
      </c>
      <c r="C33" s="11">
        <v>234.71999999999997</v>
      </c>
      <c r="D33" s="11">
        <v>133.08000000000001</v>
      </c>
      <c r="E33" s="11">
        <v>267.2</v>
      </c>
      <c r="F33" s="11">
        <v>272.68999999999994</v>
      </c>
    </row>
    <row r="34" spans="1:6" x14ac:dyDescent="0.25">
      <c r="B34" s="7" t="s">
        <v>6204</v>
      </c>
      <c r="C34" s="11">
        <v>430.39</v>
      </c>
      <c r="D34" s="11">
        <v>136.20500000000001</v>
      </c>
      <c r="E34" s="11">
        <v>209.6</v>
      </c>
      <c r="F34" s="11">
        <v>88.334999999999994</v>
      </c>
    </row>
    <row r="35" spans="1:6" x14ac:dyDescent="0.25">
      <c r="B35" s="7" t="s">
        <v>6205</v>
      </c>
      <c r="C35" s="11">
        <v>109.005</v>
      </c>
      <c r="D35" s="11">
        <v>393.57499999999999</v>
      </c>
      <c r="E35" s="11">
        <v>61.034999999999997</v>
      </c>
      <c r="F35" s="11">
        <v>199.48999999999998</v>
      </c>
    </row>
    <row r="36" spans="1:6" x14ac:dyDescent="0.25">
      <c r="B36" s="7" t="s">
        <v>6206</v>
      </c>
      <c r="C36" s="11">
        <v>287.52499999999998</v>
      </c>
      <c r="D36" s="11">
        <v>288.67</v>
      </c>
      <c r="E36" s="11">
        <v>125.58</v>
      </c>
      <c r="F36" s="11">
        <v>374.13499999999999</v>
      </c>
    </row>
    <row r="37" spans="1:6" x14ac:dyDescent="0.25">
      <c r="B37" s="7" t="s">
        <v>6207</v>
      </c>
      <c r="C37" s="11">
        <v>840.92999999999984</v>
      </c>
      <c r="D37" s="11">
        <v>409.875</v>
      </c>
      <c r="E37" s="11">
        <v>171.32999999999998</v>
      </c>
      <c r="F37" s="11">
        <v>221.43999999999997</v>
      </c>
    </row>
    <row r="38" spans="1:6" x14ac:dyDescent="0.25">
      <c r="B38" s="7" t="s">
        <v>6208</v>
      </c>
      <c r="C38" s="11">
        <v>299.07</v>
      </c>
      <c r="D38" s="11">
        <v>260.32499999999999</v>
      </c>
      <c r="E38" s="11">
        <v>584.64</v>
      </c>
      <c r="F38" s="11">
        <v>256.36500000000001</v>
      </c>
    </row>
    <row r="39" spans="1:6" x14ac:dyDescent="0.25">
      <c r="B39" s="7" t="s">
        <v>6209</v>
      </c>
      <c r="C39" s="11">
        <v>323.32499999999999</v>
      </c>
      <c r="D39" s="11">
        <v>565.57000000000005</v>
      </c>
      <c r="E39" s="11">
        <v>537.80999999999995</v>
      </c>
      <c r="F39" s="11">
        <v>189.47499999999999</v>
      </c>
    </row>
    <row r="40" spans="1:6" x14ac:dyDescent="0.25">
      <c r="B40" s="7" t="s">
        <v>6210</v>
      </c>
      <c r="C40" s="11">
        <v>399.48499999999996</v>
      </c>
      <c r="D40" s="11">
        <v>148.19999999999999</v>
      </c>
      <c r="E40" s="11">
        <v>388.21999999999997</v>
      </c>
      <c r="F40" s="11">
        <v>212.07499999999999</v>
      </c>
    </row>
    <row r="41" spans="1:6" x14ac:dyDescent="0.25">
      <c r="A41" t="s">
        <v>6213</v>
      </c>
      <c r="B41" s="7" t="s">
        <v>6199</v>
      </c>
      <c r="C41" s="11">
        <v>112.69499999999999</v>
      </c>
      <c r="D41" s="11">
        <v>166.32</v>
      </c>
      <c r="E41" s="11">
        <v>843.71499999999992</v>
      </c>
      <c r="F41" s="11">
        <v>146.685</v>
      </c>
    </row>
    <row r="42" spans="1:6" x14ac:dyDescent="0.25">
      <c r="B42" s="7" t="s">
        <v>6200</v>
      </c>
      <c r="C42" s="11">
        <v>114.87999999999998</v>
      </c>
      <c r="D42" s="11">
        <v>133.815</v>
      </c>
      <c r="E42" s="11">
        <v>91.175000000000011</v>
      </c>
      <c r="F42" s="11">
        <v>53.759999999999991</v>
      </c>
    </row>
    <row r="43" spans="1:6" x14ac:dyDescent="0.25">
      <c r="B43" s="7" t="s">
        <v>6201</v>
      </c>
      <c r="C43" s="11">
        <v>277.76</v>
      </c>
      <c r="D43" s="11">
        <v>175.41</v>
      </c>
      <c r="E43" s="11">
        <v>462.50999999999993</v>
      </c>
      <c r="F43" s="11">
        <v>399.52499999999998</v>
      </c>
    </row>
    <row r="44" spans="1:6" x14ac:dyDescent="0.25">
      <c r="B44" s="7" t="s">
        <v>6202</v>
      </c>
      <c r="C44" s="11">
        <v>197.89499999999998</v>
      </c>
      <c r="D44" s="11">
        <v>289.755</v>
      </c>
      <c r="E44" s="11">
        <v>88.545000000000002</v>
      </c>
      <c r="F44" s="11">
        <v>200.25499999999997</v>
      </c>
    </row>
    <row r="45" spans="1:6" x14ac:dyDescent="0.25">
      <c r="B45" s="7" t="s">
        <v>6203</v>
      </c>
      <c r="C45" s="11">
        <v>193.11499999999998</v>
      </c>
      <c r="D45" s="11">
        <v>212.49499999999998</v>
      </c>
      <c r="E45" s="11">
        <v>292.29000000000002</v>
      </c>
      <c r="F45" s="11">
        <v>304.46999999999997</v>
      </c>
    </row>
    <row r="46" spans="1:6" x14ac:dyDescent="0.25">
      <c r="B46" s="7" t="s">
        <v>6204</v>
      </c>
      <c r="C46" s="11">
        <v>179.79</v>
      </c>
      <c r="D46" s="11">
        <v>426.2</v>
      </c>
      <c r="E46" s="11">
        <v>170.08999999999997</v>
      </c>
      <c r="F46" s="11">
        <v>379.31</v>
      </c>
    </row>
    <row r="47" spans="1:6" x14ac:dyDescent="0.25">
      <c r="B47" s="7" t="s">
        <v>6205</v>
      </c>
      <c r="C47" s="11">
        <v>247.28999999999996</v>
      </c>
      <c r="D47" s="11">
        <v>246.685</v>
      </c>
      <c r="E47" s="11">
        <v>271.05499999999995</v>
      </c>
      <c r="F47" s="11">
        <v>141.69999999999999</v>
      </c>
    </row>
    <row r="48" spans="1:6" x14ac:dyDescent="0.25">
      <c r="B48" s="7" t="s">
        <v>6206</v>
      </c>
      <c r="C48" s="11">
        <v>116.39499999999998</v>
      </c>
      <c r="D48" s="11">
        <v>41.25</v>
      </c>
      <c r="E48" s="11">
        <v>15.54</v>
      </c>
      <c r="F48" s="11">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zoomScaleNormal="100" workbookViewId="0">
      <pane ySplit="1" topLeftCell="A2" activePane="bottomLeft" state="frozen"/>
      <selection pane="bottomLeft" activeCell="A2" sqref="A2"/>
    </sheetView>
  </sheetViews>
  <sheetFormatPr defaultRowHeight="15" x14ac:dyDescent="0.25"/>
  <cols>
    <col min="1" max="1" width="15.5703125" bestFit="1" customWidth="1"/>
    <col min="2" max="2" width="12.85546875" style="7"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style="8" customWidth="1"/>
    <col min="12" max="12" width="11.85546875" style="9" customWidth="1"/>
    <col min="13" max="13" width="8.7109375" style="9" bestFit="1" customWidth="1"/>
    <col min="14" max="14" width="19.5703125" customWidth="1"/>
    <col min="15" max="15" width="18.42578125" customWidth="1"/>
  </cols>
  <sheetData>
    <row r="1" spans="1:16" x14ac:dyDescent="0.25">
      <c r="A1" s="12" t="s">
        <v>0</v>
      </c>
      <c r="B1" s="12" t="s">
        <v>1</v>
      </c>
      <c r="C1" s="12" t="s">
        <v>3</v>
      </c>
      <c r="D1" s="12" t="s">
        <v>11</v>
      </c>
      <c r="E1" s="12" t="s">
        <v>14</v>
      </c>
      <c r="F1" s="12" t="s">
        <v>4</v>
      </c>
      <c r="G1" s="12" t="s">
        <v>2</v>
      </c>
      <c r="H1" s="12" t="s">
        <v>7</v>
      </c>
      <c r="I1" s="12" t="s">
        <v>9</v>
      </c>
      <c r="J1" s="12" t="s">
        <v>10</v>
      </c>
      <c r="K1" s="12" t="s">
        <v>12</v>
      </c>
      <c r="L1" s="12" t="s">
        <v>13</v>
      </c>
      <c r="M1" s="12" t="s">
        <v>15</v>
      </c>
      <c r="N1" s="12" t="s">
        <v>6196</v>
      </c>
      <c r="O1" s="12" t="s">
        <v>6197</v>
      </c>
      <c r="P1" s="12" t="s">
        <v>6189</v>
      </c>
    </row>
    <row r="2" spans="1:16" x14ac:dyDescent="0.25">
      <c r="A2" s="2" t="s">
        <v>490</v>
      </c>
      <c r="B2" s="6">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INDEX(products!$A:$G,MATCH(orders!$D2,products!$A:$A,0),MATCH(I$1,products!$A$1:$G$1,0))</f>
        <v>Rob</v>
      </c>
      <c r="J2" t="str">
        <f>INDEX(products!$A:$G,MATCH(orders!$D2,products!$A:$A,0),MATCH(J$1,products!$A$1:$G$1,0))</f>
        <v>M</v>
      </c>
      <c r="K2" s="8">
        <f>INDEX(products!$A:$G,MATCH(orders!$D2,products!$A:$A,0),MATCH(K$1,products!$A$1:$G$1,0))</f>
        <v>1</v>
      </c>
      <c r="L2" s="9">
        <f>INDEX(products!$A:$G,MATCH(orders!$D2,products!$A:$A,0),MATCH(L$1,products!$A$1:$G$1,0))</f>
        <v>9.9499999999999993</v>
      </c>
      <c r="M2" s="9">
        <f>E2*L2</f>
        <v>19.899999999999999</v>
      </c>
      <c r="N2" t="str">
        <f>IF(I2="Rob","Robusta",IF(I2="Exc","Excelsa",IF(I2="Ara","Arabica",IF(I2="Lib","Liberica",""))))</f>
        <v>Robusta</v>
      </c>
      <c r="O2" t="str">
        <f>IF(J2="L","Light",IF(J2="M","Medium",IF(J2="D","Dark","")))</f>
        <v>Medium</v>
      </c>
      <c r="P2" t="str">
        <f>VLOOKUP(Orders[[#This Row],[Customer ID]],customers!$A:$I,9,FALSE)</f>
        <v>Yes</v>
      </c>
    </row>
    <row r="3" spans="1:16" x14ac:dyDescent="0.25">
      <c r="A3" s="2" t="s">
        <v>490</v>
      </c>
      <c r="B3" s="6">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INDEX(products!$A:$G,MATCH(orders!$D3,products!$A:$A,0),MATCH(I$1,products!$A$1:$G$1,0))</f>
        <v>Exc</v>
      </c>
      <c r="J3" t="str">
        <f>INDEX(products!$A:$G,MATCH(orders!$D3,products!$A:$A,0),MATCH(J$1,products!$A$1:$G$1,0))</f>
        <v>M</v>
      </c>
      <c r="K3" s="8">
        <f>INDEX(products!$A:$G,MATCH(orders!$D3,products!$A:$A,0),MATCH(K$1,products!$A$1:$G$1,0))</f>
        <v>0.5</v>
      </c>
      <c r="L3" s="9">
        <f>INDEX(products!$A:$G,MATCH(orders!$D3,products!$A:$A,0),MATCH(L$1,products!$A$1:$G$1,0))</f>
        <v>8.25</v>
      </c>
      <c r="M3" s="9">
        <f t="shared" ref="M3:M66" si="0">E3*L3</f>
        <v>41.25</v>
      </c>
      <c r="N3" t="str">
        <f t="shared" ref="N3:N66" si="1">IF(I3="Rob","Robusta",IF(I3="Exc","Excelsa",IF(I3="Ara","Arabica",IF(I3="Lib","Liberica",""))))</f>
        <v>Excelsa</v>
      </c>
      <c r="O3" t="str">
        <f t="shared" ref="O3:O66" si="2">IF(J3="L","Light",IF(J3="M","Medium",IF(J3="D","Dark","")))</f>
        <v>Medium</v>
      </c>
      <c r="P3" t="str">
        <f>VLOOKUP(Orders[[#This Row],[Customer ID]],customers!$A:$I,9,FALSE)</f>
        <v>Yes</v>
      </c>
    </row>
    <row r="4" spans="1:16" x14ac:dyDescent="0.25">
      <c r="A4" s="2" t="s">
        <v>501</v>
      </c>
      <c r="B4" s="6">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INDEX(products!$A:$G,MATCH(orders!$D4,products!$A:$A,0),MATCH(I$1,products!$A$1:$G$1,0))</f>
        <v>Ara</v>
      </c>
      <c r="J4" t="str">
        <f>INDEX(products!$A:$G,MATCH(orders!$D4,products!$A:$A,0),MATCH(J$1,products!$A$1:$G$1,0))</f>
        <v>L</v>
      </c>
      <c r="K4" s="8">
        <f>INDEX(products!$A:$G,MATCH(orders!$D4,products!$A:$A,0),MATCH(K$1,products!$A$1:$G$1,0))</f>
        <v>1</v>
      </c>
      <c r="L4" s="9">
        <f>INDEX(products!$A:$G,MATCH(orders!$D4,products!$A:$A,0),MATCH(L$1,products!$A$1:$G$1,0))</f>
        <v>12.95</v>
      </c>
      <c r="M4" s="9">
        <f t="shared" si="0"/>
        <v>12.95</v>
      </c>
      <c r="N4" t="str">
        <f t="shared" si="1"/>
        <v>Arabica</v>
      </c>
      <c r="O4" t="str">
        <f t="shared" si="2"/>
        <v>Light</v>
      </c>
      <c r="P4" t="str">
        <f>VLOOKUP(Orders[[#This Row],[Customer ID]],customers!$A:$I,9,FALSE)</f>
        <v>Yes</v>
      </c>
    </row>
    <row r="5" spans="1:16" x14ac:dyDescent="0.25">
      <c r="A5" s="2" t="s">
        <v>512</v>
      </c>
      <c r="B5" s="6">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INDEX(products!$A:$G,MATCH(orders!$D5,products!$A:$A,0),MATCH(I$1,products!$A$1:$G$1,0))</f>
        <v>Exc</v>
      </c>
      <c r="J5" t="str">
        <f>INDEX(products!$A:$G,MATCH(orders!$D5,products!$A:$A,0),MATCH(J$1,products!$A$1:$G$1,0))</f>
        <v>M</v>
      </c>
      <c r="K5" s="8">
        <f>INDEX(products!$A:$G,MATCH(orders!$D5,products!$A:$A,0),MATCH(K$1,products!$A$1:$G$1,0))</f>
        <v>1</v>
      </c>
      <c r="L5" s="9">
        <f>INDEX(products!$A:$G,MATCH(orders!$D5,products!$A:$A,0),MATCH(L$1,products!$A$1:$G$1,0))</f>
        <v>13.75</v>
      </c>
      <c r="M5" s="9">
        <f t="shared" si="0"/>
        <v>27.5</v>
      </c>
      <c r="N5" t="str">
        <f t="shared" si="1"/>
        <v>Excelsa</v>
      </c>
      <c r="O5" t="str">
        <f t="shared" si="2"/>
        <v>Medium</v>
      </c>
      <c r="P5" t="str">
        <f>VLOOKUP(Orders[[#This Row],[Customer ID]],customers!$A:$I,9,FALSE)</f>
        <v>No</v>
      </c>
    </row>
    <row r="6" spans="1:16" x14ac:dyDescent="0.25">
      <c r="A6" s="2" t="s">
        <v>512</v>
      </c>
      <c r="B6" s="6">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INDEX(products!$A:$G,MATCH(orders!$D6,products!$A:$A,0),MATCH(I$1,products!$A$1:$G$1,0))</f>
        <v>Rob</v>
      </c>
      <c r="J6" t="str">
        <f>INDEX(products!$A:$G,MATCH(orders!$D6,products!$A:$A,0),MATCH(J$1,products!$A$1:$G$1,0))</f>
        <v>L</v>
      </c>
      <c r="K6" s="8">
        <f>INDEX(products!$A:$G,MATCH(orders!$D6,products!$A:$A,0),MATCH(K$1,products!$A$1:$G$1,0))</f>
        <v>2.5</v>
      </c>
      <c r="L6" s="9">
        <f>INDEX(products!$A:$G,MATCH(orders!$D6,products!$A:$A,0),MATCH(L$1,products!$A$1:$G$1,0))</f>
        <v>27.484999999999996</v>
      </c>
      <c r="M6" s="9">
        <f t="shared" si="0"/>
        <v>54.969999999999992</v>
      </c>
      <c r="N6" t="str">
        <f t="shared" si="1"/>
        <v>Robusta</v>
      </c>
      <c r="O6" t="str">
        <f t="shared" si="2"/>
        <v>Light</v>
      </c>
      <c r="P6" t="str">
        <f>VLOOKUP(Orders[[#This Row],[Customer ID]],customers!$A:$I,9,FALSE)</f>
        <v>No</v>
      </c>
    </row>
    <row r="7" spans="1:16" x14ac:dyDescent="0.25">
      <c r="A7" s="2" t="s">
        <v>519</v>
      </c>
      <c r="B7" s="6">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INDEX(products!$A:$G,MATCH(orders!$D7,products!$A:$A,0),MATCH(I$1,products!$A$1:$G$1,0))</f>
        <v>Lib</v>
      </c>
      <c r="J7" t="str">
        <f>INDEX(products!$A:$G,MATCH(orders!$D7,products!$A:$A,0),MATCH(J$1,products!$A$1:$G$1,0))</f>
        <v>D</v>
      </c>
      <c r="K7" s="8">
        <f>INDEX(products!$A:$G,MATCH(orders!$D7,products!$A:$A,0),MATCH(K$1,products!$A$1:$G$1,0))</f>
        <v>1</v>
      </c>
      <c r="L7" s="9">
        <f>INDEX(products!$A:$G,MATCH(orders!$D7,products!$A:$A,0),MATCH(L$1,products!$A$1:$G$1,0))</f>
        <v>12.95</v>
      </c>
      <c r="M7" s="9">
        <f t="shared" si="0"/>
        <v>38.849999999999994</v>
      </c>
      <c r="N7" t="str">
        <f t="shared" si="1"/>
        <v>Liberica</v>
      </c>
      <c r="O7" t="str">
        <f t="shared" si="2"/>
        <v>Dark</v>
      </c>
      <c r="P7" t="str">
        <f>VLOOKUP(Orders[[#This Row],[Customer ID]],customers!$A:$I,9,FALSE)</f>
        <v>No</v>
      </c>
    </row>
    <row r="8" spans="1:16" x14ac:dyDescent="0.25">
      <c r="A8" s="2" t="s">
        <v>524</v>
      </c>
      <c r="B8" s="6">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INDEX(products!$A:$G,MATCH(orders!$D8,products!$A:$A,0),MATCH(I$1,products!$A$1:$G$1,0))</f>
        <v>Exc</v>
      </c>
      <c r="J8" t="str">
        <f>INDEX(products!$A:$G,MATCH(orders!$D8,products!$A:$A,0),MATCH(J$1,products!$A$1:$G$1,0))</f>
        <v>D</v>
      </c>
      <c r="K8" s="8">
        <f>INDEX(products!$A:$G,MATCH(orders!$D8,products!$A:$A,0),MATCH(K$1,products!$A$1:$G$1,0))</f>
        <v>0.5</v>
      </c>
      <c r="L8" s="9">
        <f>INDEX(products!$A:$G,MATCH(orders!$D8,products!$A:$A,0),MATCH(L$1,products!$A$1:$G$1,0))</f>
        <v>7.29</v>
      </c>
      <c r="M8" s="9">
        <f t="shared" si="0"/>
        <v>21.87</v>
      </c>
      <c r="N8" t="str">
        <f t="shared" si="1"/>
        <v>Excelsa</v>
      </c>
      <c r="O8" t="str">
        <f t="shared" si="2"/>
        <v>Dark</v>
      </c>
      <c r="P8" t="str">
        <f>VLOOKUP(Orders[[#This Row],[Customer ID]],customers!$A:$I,9,FALSE)</f>
        <v>Yes</v>
      </c>
    </row>
    <row r="9" spans="1:16" x14ac:dyDescent="0.25">
      <c r="A9" s="2" t="s">
        <v>530</v>
      </c>
      <c r="B9" s="6">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INDEX(products!$A:$G,MATCH(orders!$D9,products!$A:$A,0),MATCH(I$1,products!$A$1:$G$1,0))</f>
        <v>Lib</v>
      </c>
      <c r="J9" t="str">
        <f>INDEX(products!$A:$G,MATCH(orders!$D9,products!$A:$A,0),MATCH(J$1,products!$A$1:$G$1,0))</f>
        <v>L</v>
      </c>
      <c r="K9" s="8">
        <f>INDEX(products!$A:$G,MATCH(orders!$D9,products!$A:$A,0),MATCH(K$1,products!$A$1:$G$1,0))</f>
        <v>0.2</v>
      </c>
      <c r="L9" s="9">
        <f>INDEX(products!$A:$G,MATCH(orders!$D9,products!$A:$A,0),MATCH(L$1,products!$A$1:$G$1,0))</f>
        <v>4.7549999999999999</v>
      </c>
      <c r="M9" s="9">
        <f t="shared" si="0"/>
        <v>4.7549999999999999</v>
      </c>
      <c r="N9" t="str">
        <f t="shared" si="1"/>
        <v>Liberica</v>
      </c>
      <c r="O9" t="str">
        <f t="shared" si="2"/>
        <v>Light</v>
      </c>
      <c r="P9" t="str">
        <f>VLOOKUP(Orders[[#This Row],[Customer ID]],customers!$A:$I,9,FALSE)</f>
        <v>Yes</v>
      </c>
    </row>
    <row r="10" spans="1:16" x14ac:dyDescent="0.25">
      <c r="A10" s="2" t="s">
        <v>535</v>
      </c>
      <c r="B10" s="6">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INDEX(products!$A:$G,MATCH(orders!$D10,products!$A:$A,0),MATCH(I$1,products!$A$1:$G$1,0))</f>
        <v>Rob</v>
      </c>
      <c r="J10" t="str">
        <f>INDEX(products!$A:$G,MATCH(orders!$D10,products!$A:$A,0),MATCH(J$1,products!$A$1:$G$1,0))</f>
        <v>M</v>
      </c>
      <c r="K10" s="8">
        <f>INDEX(products!$A:$G,MATCH(orders!$D10,products!$A:$A,0),MATCH(K$1,products!$A$1:$G$1,0))</f>
        <v>0.5</v>
      </c>
      <c r="L10" s="9">
        <f>INDEX(products!$A:$G,MATCH(orders!$D10,products!$A:$A,0),MATCH(L$1,products!$A$1:$G$1,0))</f>
        <v>5.97</v>
      </c>
      <c r="M10" s="9">
        <f t="shared" si="0"/>
        <v>17.91</v>
      </c>
      <c r="N10" t="str">
        <f t="shared" si="1"/>
        <v>Robusta</v>
      </c>
      <c r="O10" t="str">
        <f t="shared" si="2"/>
        <v>Medium</v>
      </c>
      <c r="P10" t="str">
        <f>VLOOKUP(Orders[[#This Row],[Customer ID]],customers!$A:$I,9,FALSE)</f>
        <v>No</v>
      </c>
    </row>
    <row r="11" spans="1:16" x14ac:dyDescent="0.25">
      <c r="A11" s="2" t="s">
        <v>541</v>
      </c>
      <c r="B11" s="6">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INDEX(products!$A:$G,MATCH(orders!$D11,products!$A:$A,0),MATCH(I$1,products!$A$1:$G$1,0))</f>
        <v>Rob</v>
      </c>
      <c r="J11" t="str">
        <f>INDEX(products!$A:$G,MATCH(orders!$D11,products!$A:$A,0),MATCH(J$1,products!$A$1:$G$1,0))</f>
        <v>M</v>
      </c>
      <c r="K11" s="8">
        <f>INDEX(products!$A:$G,MATCH(orders!$D11,products!$A:$A,0),MATCH(K$1,products!$A$1:$G$1,0))</f>
        <v>0.5</v>
      </c>
      <c r="L11" s="9">
        <f>INDEX(products!$A:$G,MATCH(orders!$D11,products!$A:$A,0),MATCH(L$1,products!$A$1:$G$1,0))</f>
        <v>5.97</v>
      </c>
      <c r="M11" s="9">
        <f t="shared" si="0"/>
        <v>5.97</v>
      </c>
      <c r="N11" t="str">
        <f t="shared" si="1"/>
        <v>Robusta</v>
      </c>
      <c r="O11" t="str">
        <f t="shared" si="2"/>
        <v>Medium</v>
      </c>
      <c r="P11" t="str">
        <f>VLOOKUP(Orders[[#This Row],[Customer ID]],customers!$A:$I,9,FALSE)</f>
        <v>No</v>
      </c>
    </row>
    <row r="12" spans="1:16" x14ac:dyDescent="0.25">
      <c r="A12" s="2" t="s">
        <v>547</v>
      </c>
      <c r="B12" s="6">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INDEX(products!$A:$G,MATCH(orders!$D12,products!$A:$A,0),MATCH(I$1,products!$A$1:$G$1,0))</f>
        <v>Ara</v>
      </c>
      <c r="J12" t="str">
        <f>INDEX(products!$A:$G,MATCH(orders!$D12,products!$A:$A,0),MATCH(J$1,products!$A$1:$G$1,0))</f>
        <v>D</v>
      </c>
      <c r="K12" s="8">
        <f>INDEX(products!$A:$G,MATCH(orders!$D12,products!$A:$A,0),MATCH(K$1,products!$A$1:$G$1,0))</f>
        <v>1</v>
      </c>
      <c r="L12" s="9">
        <f>INDEX(products!$A:$G,MATCH(orders!$D12,products!$A:$A,0),MATCH(L$1,products!$A$1:$G$1,0))</f>
        <v>9.9499999999999993</v>
      </c>
      <c r="M12" s="9">
        <f t="shared" si="0"/>
        <v>39.799999999999997</v>
      </c>
      <c r="N12" t="str">
        <f t="shared" si="1"/>
        <v>Arabica</v>
      </c>
      <c r="O12" t="str">
        <f t="shared" si="2"/>
        <v>Dark</v>
      </c>
      <c r="P12" t="str">
        <f>VLOOKUP(Orders[[#This Row],[Customer ID]],customers!$A:$I,9,FALSE)</f>
        <v>No</v>
      </c>
    </row>
    <row r="13" spans="1:16" x14ac:dyDescent="0.25">
      <c r="A13" s="2" t="s">
        <v>553</v>
      </c>
      <c r="B13" s="6">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INDEX(products!$A:$G,MATCH(orders!$D13,products!$A:$A,0),MATCH(I$1,products!$A$1:$G$1,0))</f>
        <v>Exc</v>
      </c>
      <c r="J13" t="str">
        <f>INDEX(products!$A:$G,MATCH(orders!$D13,products!$A:$A,0),MATCH(J$1,products!$A$1:$G$1,0))</f>
        <v>L</v>
      </c>
      <c r="K13" s="8">
        <f>INDEX(products!$A:$G,MATCH(orders!$D13,products!$A:$A,0),MATCH(K$1,products!$A$1:$G$1,0))</f>
        <v>2.5</v>
      </c>
      <c r="L13" s="9">
        <f>INDEX(products!$A:$G,MATCH(orders!$D13,products!$A:$A,0),MATCH(L$1,products!$A$1:$G$1,0))</f>
        <v>34.154999999999994</v>
      </c>
      <c r="M13" s="9">
        <f t="shared" si="0"/>
        <v>170.77499999999998</v>
      </c>
      <c r="N13" t="str">
        <f t="shared" si="1"/>
        <v>Excelsa</v>
      </c>
      <c r="O13" t="str">
        <f t="shared" si="2"/>
        <v>Light</v>
      </c>
      <c r="P13" t="str">
        <f>VLOOKUP(Orders[[#This Row],[Customer ID]],customers!$A:$I,9,FALSE)</f>
        <v>Yes</v>
      </c>
    </row>
    <row r="14" spans="1:16" x14ac:dyDescent="0.25">
      <c r="A14" s="2" t="s">
        <v>559</v>
      </c>
      <c r="B14" s="6">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INDEX(products!$A:$G,MATCH(orders!$D14,products!$A:$A,0),MATCH(I$1,products!$A$1:$G$1,0))</f>
        <v>Rob</v>
      </c>
      <c r="J14" t="str">
        <f>INDEX(products!$A:$G,MATCH(orders!$D14,products!$A:$A,0),MATCH(J$1,products!$A$1:$G$1,0))</f>
        <v>M</v>
      </c>
      <c r="K14" s="8">
        <f>INDEX(products!$A:$G,MATCH(orders!$D14,products!$A:$A,0),MATCH(K$1,products!$A$1:$G$1,0))</f>
        <v>1</v>
      </c>
      <c r="L14" s="9">
        <f>INDEX(products!$A:$G,MATCH(orders!$D14,products!$A:$A,0),MATCH(L$1,products!$A$1:$G$1,0))</f>
        <v>9.9499999999999993</v>
      </c>
      <c r="M14" s="9">
        <f t="shared" si="0"/>
        <v>49.75</v>
      </c>
      <c r="N14" t="str">
        <f t="shared" si="1"/>
        <v>Robusta</v>
      </c>
      <c r="O14" t="str">
        <f t="shared" si="2"/>
        <v>Medium</v>
      </c>
      <c r="P14" t="str">
        <f>VLOOKUP(Orders[[#This Row],[Customer ID]],customers!$A:$I,9,FALSE)</f>
        <v>No</v>
      </c>
    </row>
    <row r="15" spans="1:16" x14ac:dyDescent="0.25">
      <c r="A15" s="2" t="s">
        <v>565</v>
      </c>
      <c r="B15" s="6">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INDEX(products!$A:$G,MATCH(orders!$D15,products!$A:$A,0),MATCH(I$1,products!$A$1:$G$1,0))</f>
        <v>Rob</v>
      </c>
      <c r="J15" t="str">
        <f>INDEX(products!$A:$G,MATCH(orders!$D15,products!$A:$A,0),MATCH(J$1,products!$A$1:$G$1,0))</f>
        <v>D</v>
      </c>
      <c r="K15" s="8">
        <f>INDEX(products!$A:$G,MATCH(orders!$D15,products!$A:$A,0),MATCH(K$1,products!$A$1:$G$1,0))</f>
        <v>2.5</v>
      </c>
      <c r="L15" s="9">
        <f>INDEX(products!$A:$G,MATCH(orders!$D15,products!$A:$A,0),MATCH(L$1,products!$A$1:$G$1,0))</f>
        <v>20.584999999999997</v>
      </c>
      <c r="M15" s="9">
        <f t="shared" si="0"/>
        <v>41.169999999999995</v>
      </c>
      <c r="N15" t="str">
        <f t="shared" si="1"/>
        <v>Robusta</v>
      </c>
      <c r="O15" t="str">
        <f t="shared" si="2"/>
        <v>Dark</v>
      </c>
      <c r="P15" t="str">
        <f>VLOOKUP(Orders[[#This Row],[Customer ID]],customers!$A:$I,9,FALSE)</f>
        <v>No</v>
      </c>
    </row>
    <row r="16" spans="1:16" x14ac:dyDescent="0.25">
      <c r="A16" s="2" t="s">
        <v>570</v>
      </c>
      <c r="B16" s="6">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INDEX(products!$A:$G,MATCH(orders!$D16,products!$A:$A,0),MATCH(I$1,products!$A$1:$G$1,0))</f>
        <v>Lib</v>
      </c>
      <c r="J16" t="str">
        <f>INDEX(products!$A:$G,MATCH(orders!$D16,products!$A:$A,0),MATCH(J$1,products!$A$1:$G$1,0))</f>
        <v>D</v>
      </c>
      <c r="K16" s="8">
        <f>INDEX(products!$A:$G,MATCH(orders!$D16,products!$A:$A,0),MATCH(K$1,products!$A$1:$G$1,0))</f>
        <v>0.2</v>
      </c>
      <c r="L16" s="9">
        <f>INDEX(products!$A:$G,MATCH(orders!$D16,products!$A:$A,0),MATCH(L$1,products!$A$1:$G$1,0))</f>
        <v>3.8849999999999998</v>
      </c>
      <c r="M16" s="9">
        <f t="shared" si="0"/>
        <v>11.654999999999999</v>
      </c>
      <c r="N16" t="str">
        <f t="shared" si="1"/>
        <v>Liberica</v>
      </c>
      <c r="O16" t="str">
        <f t="shared" si="2"/>
        <v>Dark</v>
      </c>
      <c r="P16" t="str">
        <f>VLOOKUP(Orders[[#This Row],[Customer ID]],customers!$A:$I,9,FALSE)</f>
        <v>Yes</v>
      </c>
    </row>
    <row r="17" spans="1:16" x14ac:dyDescent="0.25">
      <c r="A17" s="2" t="s">
        <v>576</v>
      </c>
      <c r="B17" s="6">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INDEX(products!$A:$G,MATCH(orders!$D17,products!$A:$A,0),MATCH(I$1,products!$A$1:$G$1,0))</f>
        <v>Rob</v>
      </c>
      <c r="J17" t="str">
        <f>INDEX(products!$A:$G,MATCH(orders!$D17,products!$A:$A,0),MATCH(J$1,products!$A$1:$G$1,0))</f>
        <v>M</v>
      </c>
      <c r="K17" s="8">
        <f>INDEX(products!$A:$G,MATCH(orders!$D17,products!$A:$A,0),MATCH(K$1,products!$A$1:$G$1,0))</f>
        <v>2.5</v>
      </c>
      <c r="L17" s="9">
        <f>INDEX(products!$A:$G,MATCH(orders!$D17,products!$A:$A,0),MATCH(L$1,products!$A$1:$G$1,0))</f>
        <v>22.884999999999998</v>
      </c>
      <c r="M17" s="9">
        <f t="shared" si="0"/>
        <v>114.42499999999998</v>
      </c>
      <c r="N17" t="str">
        <f t="shared" si="1"/>
        <v>Robusta</v>
      </c>
      <c r="O17" t="str">
        <f t="shared" si="2"/>
        <v>Medium</v>
      </c>
      <c r="P17" t="str">
        <f>VLOOKUP(Orders[[#This Row],[Customer ID]],customers!$A:$I,9,FALSE)</f>
        <v>No</v>
      </c>
    </row>
    <row r="18" spans="1:16" x14ac:dyDescent="0.25">
      <c r="A18" s="2" t="s">
        <v>581</v>
      </c>
      <c r="B18" s="6">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INDEX(products!$A:$G,MATCH(orders!$D18,products!$A:$A,0),MATCH(I$1,products!$A$1:$G$1,0))</f>
        <v>Ara</v>
      </c>
      <c r="J18" t="str">
        <f>INDEX(products!$A:$G,MATCH(orders!$D18,products!$A:$A,0),MATCH(J$1,products!$A$1:$G$1,0))</f>
        <v>M</v>
      </c>
      <c r="K18" s="8">
        <f>INDEX(products!$A:$G,MATCH(orders!$D18,products!$A:$A,0),MATCH(K$1,products!$A$1:$G$1,0))</f>
        <v>0.2</v>
      </c>
      <c r="L18" s="9">
        <f>INDEX(products!$A:$G,MATCH(orders!$D18,products!$A:$A,0),MATCH(L$1,products!$A$1:$G$1,0))</f>
        <v>3.375</v>
      </c>
      <c r="M18" s="9">
        <f t="shared" si="0"/>
        <v>20.25</v>
      </c>
      <c r="N18" t="str">
        <f t="shared" si="1"/>
        <v>Arabica</v>
      </c>
      <c r="O18" t="str">
        <f t="shared" si="2"/>
        <v>Medium</v>
      </c>
      <c r="P18" t="str">
        <f>VLOOKUP(Orders[[#This Row],[Customer ID]],customers!$A:$I,9,FALSE)</f>
        <v>No</v>
      </c>
    </row>
    <row r="19" spans="1:16" x14ac:dyDescent="0.25">
      <c r="A19" s="2" t="s">
        <v>587</v>
      </c>
      <c r="B19" s="6">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INDEX(products!$A:$G,MATCH(orders!$D19,products!$A:$A,0),MATCH(I$1,products!$A$1:$G$1,0))</f>
        <v>Ara</v>
      </c>
      <c r="J19" t="str">
        <f>INDEX(products!$A:$G,MATCH(orders!$D19,products!$A:$A,0),MATCH(J$1,products!$A$1:$G$1,0))</f>
        <v>L</v>
      </c>
      <c r="K19" s="8">
        <f>INDEX(products!$A:$G,MATCH(orders!$D19,products!$A:$A,0),MATCH(K$1,products!$A$1:$G$1,0))</f>
        <v>1</v>
      </c>
      <c r="L19" s="9">
        <f>INDEX(products!$A:$G,MATCH(orders!$D19,products!$A:$A,0),MATCH(L$1,products!$A$1:$G$1,0))</f>
        <v>12.95</v>
      </c>
      <c r="M19" s="9">
        <f t="shared" si="0"/>
        <v>77.699999999999989</v>
      </c>
      <c r="N19" t="str">
        <f t="shared" si="1"/>
        <v>Arabica</v>
      </c>
      <c r="O19" t="str">
        <f t="shared" si="2"/>
        <v>Light</v>
      </c>
      <c r="P19" t="str">
        <f>VLOOKUP(Orders[[#This Row],[Customer ID]],customers!$A:$I,9,FALSE)</f>
        <v>No</v>
      </c>
    </row>
    <row r="20" spans="1:16" x14ac:dyDescent="0.25">
      <c r="A20" s="2" t="s">
        <v>593</v>
      </c>
      <c r="B20" s="6">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INDEX(products!$A:$G,MATCH(orders!$D20,products!$A:$A,0),MATCH(I$1,products!$A$1:$G$1,0))</f>
        <v>Rob</v>
      </c>
      <c r="J20" t="str">
        <f>INDEX(products!$A:$G,MATCH(orders!$D20,products!$A:$A,0),MATCH(J$1,products!$A$1:$G$1,0))</f>
        <v>D</v>
      </c>
      <c r="K20" s="8">
        <f>INDEX(products!$A:$G,MATCH(orders!$D20,products!$A:$A,0),MATCH(K$1,products!$A$1:$G$1,0))</f>
        <v>2.5</v>
      </c>
      <c r="L20" s="9">
        <f>INDEX(products!$A:$G,MATCH(orders!$D20,products!$A:$A,0),MATCH(L$1,products!$A$1:$G$1,0))</f>
        <v>20.584999999999997</v>
      </c>
      <c r="M20" s="9">
        <f t="shared" si="0"/>
        <v>82.339999999999989</v>
      </c>
      <c r="N20" t="str">
        <f t="shared" si="1"/>
        <v>Robusta</v>
      </c>
      <c r="O20" t="str">
        <f t="shared" si="2"/>
        <v>Dark</v>
      </c>
      <c r="P20" t="str">
        <f>VLOOKUP(Orders[[#This Row],[Customer ID]],customers!$A:$I,9,FALSE)</f>
        <v>Yes</v>
      </c>
    </row>
    <row r="21" spans="1:16" x14ac:dyDescent="0.25">
      <c r="A21" s="2" t="s">
        <v>598</v>
      </c>
      <c r="B21" s="6">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INDEX(products!$A:$G,MATCH(orders!$D21,products!$A:$A,0),MATCH(I$1,products!$A$1:$G$1,0))</f>
        <v>Ara</v>
      </c>
      <c r="J21" t="str">
        <f>INDEX(products!$A:$G,MATCH(orders!$D21,products!$A:$A,0),MATCH(J$1,products!$A$1:$G$1,0))</f>
        <v>M</v>
      </c>
      <c r="K21" s="8">
        <f>INDEX(products!$A:$G,MATCH(orders!$D21,products!$A:$A,0),MATCH(K$1,products!$A$1:$G$1,0))</f>
        <v>0.2</v>
      </c>
      <c r="L21" s="9">
        <f>INDEX(products!$A:$G,MATCH(orders!$D21,products!$A:$A,0),MATCH(L$1,products!$A$1:$G$1,0))</f>
        <v>3.375</v>
      </c>
      <c r="M21" s="9">
        <f t="shared" si="0"/>
        <v>16.875</v>
      </c>
      <c r="N21" t="str">
        <f t="shared" si="1"/>
        <v>Arabica</v>
      </c>
      <c r="O21" t="str">
        <f t="shared" si="2"/>
        <v>Medium</v>
      </c>
      <c r="P21" t="str">
        <f>VLOOKUP(Orders[[#This Row],[Customer ID]],customers!$A:$I,9,FALSE)</f>
        <v>Yes</v>
      </c>
    </row>
    <row r="22" spans="1:16" x14ac:dyDescent="0.25">
      <c r="A22" s="2" t="s">
        <v>598</v>
      </c>
      <c r="B22" s="6">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INDEX(products!$A:$G,MATCH(orders!$D22,products!$A:$A,0),MATCH(I$1,products!$A$1:$G$1,0))</f>
        <v>Exc</v>
      </c>
      <c r="J22" t="str">
        <f>INDEX(products!$A:$G,MATCH(orders!$D22,products!$A:$A,0),MATCH(J$1,products!$A$1:$G$1,0))</f>
        <v>D</v>
      </c>
      <c r="K22" s="8">
        <f>INDEX(products!$A:$G,MATCH(orders!$D22,products!$A:$A,0),MATCH(K$1,products!$A$1:$G$1,0))</f>
        <v>0.2</v>
      </c>
      <c r="L22" s="9">
        <f>INDEX(products!$A:$G,MATCH(orders!$D22,products!$A:$A,0),MATCH(L$1,products!$A$1:$G$1,0))</f>
        <v>3.645</v>
      </c>
      <c r="M22" s="9">
        <f t="shared" si="0"/>
        <v>14.58</v>
      </c>
      <c r="N22" t="str">
        <f t="shared" si="1"/>
        <v>Excelsa</v>
      </c>
      <c r="O22" t="str">
        <f t="shared" si="2"/>
        <v>Dark</v>
      </c>
      <c r="P22" t="str">
        <f>VLOOKUP(Orders[[#This Row],[Customer ID]],customers!$A:$I,9,FALSE)</f>
        <v>Yes</v>
      </c>
    </row>
    <row r="23" spans="1:16" x14ac:dyDescent="0.25">
      <c r="A23" s="2" t="s">
        <v>608</v>
      </c>
      <c r="B23" s="6">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INDEX(products!$A:$G,MATCH(orders!$D23,products!$A:$A,0),MATCH(I$1,products!$A$1:$G$1,0))</f>
        <v>Ara</v>
      </c>
      <c r="J23" t="str">
        <f>INDEX(products!$A:$G,MATCH(orders!$D23,products!$A:$A,0),MATCH(J$1,products!$A$1:$G$1,0))</f>
        <v>D</v>
      </c>
      <c r="K23" s="8">
        <f>INDEX(products!$A:$G,MATCH(orders!$D23,products!$A:$A,0),MATCH(K$1,products!$A$1:$G$1,0))</f>
        <v>0.2</v>
      </c>
      <c r="L23" s="9">
        <f>INDEX(products!$A:$G,MATCH(orders!$D23,products!$A:$A,0),MATCH(L$1,products!$A$1:$G$1,0))</f>
        <v>2.9849999999999999</v>
      </c>
      <c r="M23" s="9">
        <f t="shared" si="0"/>
        <v>17.91</v>
      </c>
      <c r="N23" t="str">
        <f t="shared" si="1"/>
        <v>Arabica</v>
      </c>
      <c r="O23" t="str">
        <f t="shared" si="2"/>
        <v>Dark</v>
      </c>
      <c r="P23" t="str">
        <f>VLOOKUP(Orders[[#This Row],[Customer ID]],customers!$A:$I,9,FALSE)</f>
        <v>No</v>
      </c>
    </row>
    <row r="24" spans="1:16" x14ac:dyDescent="0.25">
      <c r="A24" s="2" t="s">
        <v>614</v>
      </c>
      <c r="B24" s="6">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INDEX(products!$A:$G,MATCH(orders!$D24,products!$A:$A,0),MATCH(I$1,products!$A$1:$G$1,0))</f>
        <v>Rob</v>
      </c>
      <c r="J24" t="str">
        <f>INDEX(products!$A:$G,MATCH(orders!$D24,products!$A:$A,0),MATCH(J$1,products!$A$1:$G$1,0))</f>
        <v>M</v>
      </c>
      <c r="K24" s="8">
        <f>INDEX(products!$A:$G,MATCH(orders!$D24,products!$A:$A,0),MATCH(K$1,products!$A$1:$G$1,0))</f>
        <v>2.5</v>
      </c>
      <c r="L24" s="9">
        <f>INDEX(products!$A:$G,MATCH(orders!$D24,products!$A:$A,0),MATCH(L$1,products!$A$1:$G$1,0))</f>
        <v>22.884999999999998</v>
      </c>
      <c r="M24" s="9">
        <f t="shared" si="0"/>
        <v>91.539999999999992</v>
      </c>
      <c r="N24" t="str">
        <f t="shared" si="1"/>
        <v>Robusta</v>
      </c>
      <c r="O24" t="str">
        <f t="shared" si="2"/>
        <v>Medium</v>
      </c>
      <c r="P24" t="str">
        <f>VLOOKUP(Orders[[#This Row],[Customer ID]],customers!$A:$I,9,FALSE)</f>
        <v>Yes</v>
      </c>
    </row>
    <row r="25" spans="1:16" x14ac:dyDescent="0.25">
      <c r="A25" s="2" t="s">
        <v>620</v>
      </c>
      <c r="B25" s="6">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INDEX(products!$A:$G,MATCH(orders!$D25,products!$A:$A,0),MATCH(I$1,products!$A$1:$G$1,0))</f>
        <v>Ara</v>
      </c>
      <c r="J25" t="str">
        <f>INDEX(products!$A:$G,MATCH(orders!$D25,products!$A:$A,0),MATCH(J$1,products!$A$1:$G$1,0))</f>
        <v>D</v>
      </c>
      <c r="K25" s="8">
        <f>INDEX(products!$A:$G,MATCH(orders!$D25,products!$A:$A,0),MATCH(K$1,products!$A$1:$G$1,0))</f>
        <v>0.2</v>
      </c>
      <c r="L25" s="9">
        <f>INDEX(products!$A:$G,MATCH(orders!$D25,products!$A:$A,0),MATCH(L$1,products!$A$1:$G$1,0))</f>
        <v>2.9849999999999999</v>
      </c>
      <c r="M25" s="9">
        <f t="shared" si="0"/>
        <v>11.94</v>
      </c>
      <c r="N25" t="str">
        <f t="shared" si="1"/>
        <v>Arabica</v>
      </c>
      <c r="O25" t="str">
        <f t="shared" si="2"/>
        <v>Dark</v>
      </c>
      <c r="P25" t="str">
        <f>VLOOKUP(Orders[[#This Row],[Customer ID]],customers!$A:$I,9,FALSE)</f>
        <v>Yes</v>
      </c>
    </row>
    <row r="26" spans="1:16" x14ac:dyDescent="0.25">
      <c r="A26" s="2" t="s">
        <v>626</v>
      </c>
      <c r="B26" s="6">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INDEX(products!$A:$G,MATCH(orders!$D26,products!$A:$A,0),MATCH(I$1,products!$A$1:$G$1,0))</f>
        <v>Ara</v>
      </c>
      <c r="J26" t="str">
        <f>INDEX(products!$A:$G,MATCH(orders!$D26,products!$A:$A,0),MATCH(J$1,products!$A$1:$G$1,0))</f>
        <v>M</v>
      </c>
      <c r="K26" s="8">
        <f>INDEX(products!$A:$G,MATCH(orders!$D26,products!$A:$A,0),MATCH(K$1,products!$A$1:$G$1,0))</f>
        <v>1</v>
      </c>
      <c r="L26" s="9">
        <f>INDEX(products!$A:$G,MATCH(orders!$D26,products!$A:$A,0),MATCH(L$1,products!$A$1:$G$1,0))</f>
        <v>11.25</v>
      </c>
      <c r="M26" s="9">
        <f t="shared" si="0"/>
        <v>11.25</v>
      </c>
      <c r="N26" t="str">
        <f t="shared" si="1"/>
        <v>Arabica</v>
      </c>
      <c r="O26" t="str">
        <f t="shared" si="2"/>
        <v>Medium</v>
      </c>
      <c r="P26" t="str">
        <f>VLOOKUP(Orders[[#This Row],[Customer ID]],customers!$A:$I,9,FALSE)</f>
        <v>No</v>
      </c>
    </row>
    <row r="27" spans="1:16" x14ac:dyDescent="0.25">
      <c r="A27" s="2" t="s">
        <v>632</v>
      </c>
      <c r="B27" s="6">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INDEX(products!$A:$G,MATCH(orders!$D27,products!$A:$A,0),MATCH(I$1,products!$A$1:$G$1,0))</f>
        <v>Exc</v>
      </c>
      <c r="J27" t="str">
        <f>INDEX(products!$A:$G,MATCH(orders!$D27,products!$A:$A,0),MATCH(J$1,products!$A$1:$G$1,0))</f>
        <v>M</v>
      </c>
      <c r="K27" s="8">
        <f>INDEX(products!$A:$G,MATCH(orders!$D27,products!$A:$A,0),MATCH(K$1,products!$A$1:$G$1,0))</f>
        <v>0.2</v>
      </c>
      <c r="L27" s="9">
        <f>INDEX(products!$A:$G,MATCH(orders!$D27,products!$A:$A,0),MATCH(L$1,products!$A$1:$G$1,0))</f>
        <v>4.125</v>
      </c>
      <c r="M27" s="9">
        <f t="shared" si="0"/>
        <v>12.375</v>
      </c>
      <c r="N27" t="str">
        <f t="shared" si="1"/>
        <v>Excelsa</v>
      </c>
      <c r="O27" t="str">
        <f t="shared" si="2"/>
        <v>Medium</v>
      </c>
      <c r="P27" t="str">
        <f>VLOOKUP(Orders[[#This Row],[Customer ID]],customers!$A:$I,9,FALSE)</f>
        <v>Yes</v>
      </c>
    </row>
    <row r="28" spans="1:16" x14ac:dyDescent="0.25">
      <c r="A28" s="2" t="s">
        <v>637</v>
      </c>
      <c r="B28" s="6">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INDEX(products!$A:$G,MATCH(orders!$D28,products!$A:$A,0),MATCH(I$1,products!$A$1:$G$1,0))</f>
        <v>Ara</v>
      </c>
      <c r="J28" t="str">
        <f>INDEX(products!$A:$G,MATCH(orders!$D28,products!$A:$A,0),MATCH(J$1,products!$A$1:$G$1,0))</f>
        <v>M</v>
      </c>
      <c r="K28" s="8">
        <f>INDEX(products!$A:$G,MATCH(orders!$D28,products!$A:$A,0),MATCH(K$1,products!$A$1:$G$1,0))</f>
        <v>0.5</v>
      </c>
      <c r="L28" s="9">
        <f>INDEX(products!$A:$G,MATCH(orders!$D28,products!$A:$A,0),MATCH(L$1,products!$A$1:$G$1,0))</f>
        <v>6.75</v>
      </c>
      <c r="M28" s="9">
        <f t="shared" si="0"/>
        <v>27</v>
      </c>
      <c r="N28" t="str">
        <f t="shared" si="1"/>
        <v>Arabica</v>
      </c>
      <c r="O28" t="str">
        <f t="shared" si="2"/>
        <v>Medium</v>
      </c>
      <c r="P28" t="str">
        <f>VLOOKUP(Orders[[#This Row],[Customer ID]],customers!$A:$I,9,FALSE)</f>
        <v>Yes</v>
      </c>
    </row>
    <row r="29" spans="1:16" x14ac:dyDescent="0.25">
      <c r="A29" s="2" t="s">
        <v>643</v>
      </c>
      <c r="B29" s="6">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INDEX(products!$A:$G,MATCH(orders!$D29,products!$A:$A,0),MATCH(I$1,products!$A$1:$G$1,0))</f>
        <v>Ara</v>
      </c>
      <c r="J29" t="str">
        <f>INDEX(products!$A:$G,MATCH(orders!$D29,products!$A:$A,0),MATCH(J$1,products!$A$1:$G$1,0))</f>
        <v>M</v>
      </c>
      <c r="K29" s="8">
        <f>INDEX(products!$A:$G,MATCH(orders!$D29,products!$A:$A,0),MATCH(K$1,products!$A$1:$G$1,0))</f>
        <v>0.2</v>
      </c>
      <c r="L29" s="9">
        <f>INDEX(products!$A:$G,MATCH(orders!$D29,products!$A:$A,0),MATCH(L$1,products!$A$1:$G$1,0))</f>
        <v>3.375</v>
      </c>
      <c r="M29" s="9">
        <f t="shared" si="0"/>
        <v>16.875</v>
      </c>
      <c r="N29" t="str">
        <f t="shared" si="1"/>
        <v>Arabica</v>
      </c>
      <c r="O29" t="str">
        <f t="shared" si="2"/>
        <v>Medium</v>
      </c>
      <c r="P29" t="str">
        <f>VLOOKUP(Orders[[#This Row],[Customer ID]],customers!$A:$I,9,FALSE)</f>
        <v>No</v>
      </c>
    </row>
    <row r="30" spans="1:16" x14ac:dyDescent="0.25">
      <c r="A30" s="2" t="s">
        <v>649</v>
      </c>
      <c r="B30" s="6">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INDEX(products!$A:$G,MATCH(orders!$D30,products!$A:$A,0),MATCH(I$1,products!$A$1:$G$1,0))</f>
        <v>Ara</v>
      </c>
      <c r="J30" t="str">
        <f>INDEX(products!$A:$G,MATCH(orders!$D30,products!$A:$A,0),MATCH(J$1,products!$A$1:$G$1,0))</f>
        <v>D</v>
      </c>
      <c r="K30" s="8">
        <f>INDEX(products!$A:$G,MATCH(orders!$D30,products!$A:$A,0),MATCH(K$1,products!$A$1:$G$1,0))</f>
        <v>0.5</v>
      </c>
      <c r="L30" s="9">
        <f>INDEX(products!$A:$G,MATCH(orders!$D30,products!$A:$A,0),MATCH(L$1,products!$A$1:$G$1,0))</f>
        <v>5.97</v>
      </c>
      <c r="M30" s="9">
        <f t="shared" si="0"/>
        <v>17.91</v>
      </c>
      <c r="N30" t="str">
        <f t="shared" si="1"/>
        <v>Arabica</v>
      </c>
      <c r="O30" t="str">
        <f t="shared" si="2"/>
        <v>Dark</v>
      </c>
      <c r="P30" t="str">
        <f>VLOOKUP(Orders[[#This Row],[Customer ID]],customers!$A:$I,9,FALSE)</f>
        <v>No</v>
      </c>
    </row>
    <row r="31" spans="1:16" x14ac:dyDescent="0.25">
      <c r="A31" s="2" t="s">
        <v>655</v>
      </c>
      <c r="B31" s="6">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INDEX(products!$A:$G,MATCH(orders!$D31,products!$A:$A,0),MATCH(I$1,products!$A$1:$G$1,0))</f>
        <v>Ara</v>
      </c>
      <c r="J31" t="str">
        <f>INDEX(products!$A:$G,MATCH(orders!$D31,products!$A:$A,0),MATCH(J$1,products!$A$1:$G$1,0))</f>
        <v>D</v>
      </c>
      <c r="K31" s="8">
        <f>INDEX(products!$A:$G,MATCH(orders!$D31,products!$A:$A,0),MATCH(K$1,products!$A$1:$G$1,0))</f>
        <v>1</v>
      </c>
      <c r="L31" s="9">
        <f>INDEX(products!$A:$G,MATCH(orders!$D31,products!$A:$A,0),MATCH(L$1,products!$A$1:$G$1,0))</f>
        <v>9.9499999999999993</v>
      </c>
      <c r="M31" s="9">
        <f t="shared" si="0"/>
        <v>39.799999999999997</v>
      </c>
      <c r="N31" t="str">
        <f t="shared" si="1"/>
        <v>Arabica</v>
      </c>
      <c r="O31" t="str">
        <f t="shared" si="2"/>
        <v>Dark</v>
      </c>
      <c r="P31" t="str">
        <f>VLOOKUP(Orders[[#This Row],[Customer ID]],customers!$A:$I,9,FALSE)</f>
        <v>Yes</v>
      </c>
    </row>
    <row r="32" spans="1:16" x14ac:dyDescent="0.25">
      <c r="A32" s="2" t="s">
        <v>661</v>
      </c>
      <c r="B32" s="6">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INDEX(products!$A:$G,MATCH(orders!$D32,products!$A:$A,0),MATCH(I$1,products!$A$1:$G$1,0))</f>
        <v>Lib</v>
      </c>
      <c r="J32" t="str">
        <f>INDEX(products!$A:$G,MATCH(orders!$D32,products!$A:$A,0),MATCH(J$1,products!$A$1:$G$1,0))</f>
        <v>M</v>
      </c>
      <c r="K32" s="8">
        <f>INDEX(products!$A:$G,MATCH(orders!$D32,products!$A:$A,0),MATCH(K$1,products!$A$1:$G$1,0))</f>
        <v>0.2</v>
      </c>
      <c r="L32" s="9">
        <f>INDEX(products!$A:$G,MATCH(orders!$D32,products!$A:$A,0),MATCH(L$1,products!$A$1:$G$1,0))</f>
        <v>4.3650000000000002</v>
      </c>
      <c r="M32" s="9">
        <f t="shared" si="0"/>
        <v>21.825000000000003</v>
      </c>
      <c r="N32" t="str">
        <f t="shared" si="1"/>
        <v>Liberica</v>
      </c>
      <c r="O32" t="str">
        <f t="shared" si="2"/>
        <v>Medium</v>
      </c>
      <c r="P32" t="str">
        <f>VLOOKUP(Orders[[#This Row],[Customer ID]],customers!$A:$I,9,FALSE)</f>
        <v>No</v>
      </c>
    </row>
    <row r="33" spans="1:16" x14ac:dyDescent="0.25">
      <c r="A33" s="2" t="s">
        <v>661</v>
      </c>
      <c r="B33" s="6">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INDEX(products!$A:$G,MATCH(orders!$D33,products!$A:$A,0),MATCH(I$1,products!$A$1:$G$1,0))</f>
        <v>Ara</v>
      </c>
      <c r="J33" t="str">
        <f>INDEX(products!$A:$G,MATCH(orders!$D33,products!$A:$A,0),MATCH(J$1,products!$A$1:$G$1,0))</f>
        <v>D</v>
      </c>
      <c r="K33" s="8">
        <f>INDEX(products!$A:$G,MATCH(orders!$D33,products!$A:$A,0),MATCH(K$1,products!$A$1:$G$1,0))</f>
        <v>0.5</v>
      </c>
      <c r="L33" s="9">
        <f>INDEX(products!$A:$G,MATCH(orders!$D33,products!$A:$A,0),MATCH(L$1,products!$A$1:$G$1,0))</f>
        <v>5.97</v>
      </c>
      <c r="M33" s="9">
        <f t="shared" si="0"/>
        <v>35.82</v>
      </c>
      <c r="N33" t="str">
        <f t="shared" si="1"/>
        <v>Arabica</v>
      </c>
      <c r="O33" t="str">
        <f t="shared" si="2"/>
        <v>Dark</v>
      </c>
      <c r="P33" t="str">
        <f>VLOOKUP(Orders[[#This Row],[Customer ID]],customers!$A:$I,9,FALSE)</f>
        <v>No</v>
      </c>
    </row>
    <row r="34" spans="1:16" x14ac:dyDescent="0.25">
      <c r="A34" s="2" t="s">
        <v>661</v>
      </c>
      <c r="B34" s="6">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INDEX(products!$A:$G,MATCH(orders!$D34,products!$A:$A,0),MATCH(I$1,products!$A$1:$G$1,0))</f>
        <v>Lib</v>
      </c>
      <c r="J34" t="str">
        <f>INDEX(products!$A:$G,MATCH(orders!$D34,products!$A:$A,0),MATCH(J$1,products!$A$1:$G$1,0))</f>
        <v>M</v>
      </c>
      <c r="K34" s="8">
        <f>INDEX(products!$A:$G,MATCH(orders!$D34,products!$A:$A,0),MATCH(K$1,products!$A$1:$G$1,0))</f>
        <v>0.5</v>
      </c>
      <c r="L34" s="9">
        <f>INDEX(products!$A:$G,MATCH(orders!$D34,products!$A:$A,0),MATCH(L$1,products!$A$1:$G$1,0))</f>
        <v>8.73</v>
      </c>
      <c r="M34" s="9">
        <f t="shared" si="0"/>
        <v>52.38</v>
      </c>
      <c r="N34" t="str">
        <f t="shared" si="1"/>
        <v>Liberica</v>
      </c>
      <c r="O34" t="str">
        <f t="shared" si="2"/>
        <v>Medium</v>
      </c>
      <c r="P34" t="str">
        <f>VLOOKUP(Orders[[#This Row],[Customer ID]],customers!$A:$I,9,FALSE)</f>
        <v>No</v>
      </c>
    </row>
    <row r="35" spans="1:16" x14ac:dyDescent="0.25">
      <c r="A35" s="2" t="s">
        <v>676</v>
      </c>
      <c r="B35" s="6">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INDEX(products!$A:$G,MATCH(orders!$D35,products!$A:$A,0),MATCH(I$1,products!$A$1:$G$1,0))</f>
        <v>Lib</v>
      </c>
      <c r="J35" t="str">
        <f>INDEX(products!$A:$G,MATCH(orders!$D35,products!$A:$A,0),MATCH(J$1,products!$A$1:$G$1,0))</f>
        <v>L</v>
      </c>
      <c r="K35" s="8">
        <f>INDEX(products!$A:$G,MATCH(orders!$D35,products!$A:$A,0),MATCH(K$1,products!$A$1:$G$1,0))</f>
        <v>0.2</v>
      </c>
      <c r="L35" s="9">
        <f>INDEX(products!$A:$G,MATCH(orders!$D35,products!$A:$A,0),MATCH(L$1,products!$A$1:$G$1,0))</f>
        <v>4.7549999999999999</v>
      </c>
      <c r="M35" s="9">
        <f t="shared" si="0"/>
        <v>23.774999999999999</v>
      </c>
      <c r="N35" t="str">
        <f t="shared" si="1"/>
        <v>Liberica</v>
      </c>
      <c r="O35" t="str">
        <f t="shared" si="2"/>
        <v>Light</v>
      </c>
      <c r="P35" t="str">
        <f>VLOOKUP(Orders[[#This Row],[Customer ID]],customers!$A:$I,9,FALSE)</f>
        <v>No</v>
      </c>
    </row>
    <row r="36" spans="1:16" x14ac:dyDescent="0.25">
      <c r="A36" s="2" t="s">
        <v>681</v>
      </c>
      <c r="B36" s="6">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INDEX(products!$A:$G,MATCH(orders!$D36,products!$A:$A,0),MATCH(I$1,products!$A$1:$G$1,0))</f>
        <v>Lib</v>
      </c>
      <c r="J36" t="str">
        <f>INDEX(products!$A:$G,MATCH(orders!$D36,products!$A:$A,0),MATCH(J$1,products!$A$1:$G$1,0))</f>
        <v>L</v>
      </c>
      <c r="K36" s="8">
        <f>INDEX(products!$A:$G,MATCH(orders!$D36,products!$A:$A,0),MATCH(K$1,products!$A$1:$G$1,0))</f>
        <v>0.5</v>
      </c>
      <c r="L36" s="9">
        <f>INDEX(products!$A:$G,MATCH(orders!$D36,products!$A:$A,0),MATCH(L$1,products!$A$1:$G$1,0))</f>
        <v>9.51</v>
      </c>
      <c r="M36" s="9">
        <f t="shared" si="0"/>
        <v>57.06</v>
      </c>
      <c r="N36" t="str">
        <f t="shared" si="1"/>
        <v>Liberica</v>
      </c>
      <c r="O36" t="str">
        <f t="shared" si="2"/>
        <v>Light</v>
      </c>
      <c r="P36" t="str">
        <f>VLOOKUP(Orders[[#This Row],[Customer ID]],customers!$A:$I,9,FALSE)</f>
        <v>Yes</v>
      </c>
    </row>
    <row r="37" spans="1:16" x14ac:dyDescent="0.25">
      <c r="A37" s="2" t="s">
        <v>687</v>
      </c>
      <c r="B37" s="6">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INDEX(products!$A:$G,MATCH(orders!$D37,products!$A:$A,0),MATCH(I$1,products!$A$1:$G$1,0))</f>
        <v>Ara</v>
      </c>
      <c r="J37" t="str">
        <f>INDEX(products!$A:$G,MATCH(orders!$D37,products!$A:$A,0),MATCH(J$1,products!$A$1:$G$1,0))</f>
        <v>D</v>
      </c>
      <c r="K37" s="8">
        <f>INDEX(products!$A:$G,MATCH(orders!$D37,products!$A:$A,0),MATCH(K$1,products!$A$1:$G$1,0))</f>
        <v>0.5</v>
      </c>
      <c r="L37" s="9">
        <f>INDEX(products!$A:$G,MATCH(orders!$D37,products!$A:$A,0),MATCH(L$1,products!$A$1:$G$1,0))</f>
        <v>5.97</v>
      </c>
      <c r="M37" s="9">
        <f t="shared" si="0"/>
        <v>35.82</v>
      </c>
      <c r="N37" t="str">
        <f t="shared" si="1"/>
        <v>Arabica</v>
      </c>
      <c r="O37" t="str">
        <f t="shared" si="2"/>
        <v>Dark</v>
      </c>
      <c r="P37" t="str">
        <f>VLOOKUP(Orders[[#This Row],[Customer ID]],customers!$A:$I,9,FALSE)</f>
        <v>No</v>
      </c>
    </row>
    <row r="38" spans="1:16" x14ac:dyDescent="0.25">
      <c r="A38" s="2" t="s">
        <v>693</v>
      </c>
      <c r="B38" s="6">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INDEX(products!$A:$G,MATCH(orders!$D38,products!$A:$A,0),MATCH(I$1,products!$A$1:$G$1,0))</f>
        <v>Lib</v>
      </c>
      <c r="J38" t="str">
        <f>INDEX(products!$A:$G,MATCH(orders!$D38,products!$A:$A,0),MATCH(J$1,products!$A$1:$G$1,0))</f>
        <v>M</v>
      </c>
      <c r="K38" s="8">
        <f>INDEX(products!$A:$G,MATCH(orders!$D38,products!$A:$A,0),MATCH(K$1,products!$A$1:$G$1,0))</f>
        <v>0.2</v>
      </c>
      <c r="L38" s="9">
        <f>INDEX(products!$A:$G,MATCH(orders!$D38,products!$A:$A,0),MATCH(L$1,products!$A$1:$G$1,0))</f>
        <v>4.3650000000000002</v>
      </c>
      <c r="M38" s="9">
        <f t="shared" si="0"/>
        <v>8.73</v>
      </c>
      <c r="N38" t="str">
        <f t="shared" si="1"/>
        <v>Liberica</v>
      </c>
      <c r="O38" t="str">
        <f t="shared" si="2"/>
        <v>Medium</v>
      </c>
      <c r="P38" t="str">
        <f>VLOOKUP(Orders[[#This Row],[Customer ID]],customers!$A:$I,9,FALSE)</f>
        <v>No</v>
      </c>
    </row>
    <row r="39" spans="1:16" x14ac:dyDescent="0.25">
      <c r="A39" s="2" t="s">
        <v>699</v>
      </c>
      <c r="B39" s="6">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INDEX(products!$A:$G,MATCH(orders!$D39,products!$A:$A,0),MATCH(I$1,products!$A$1:$G$1,0))</f>
        <v>Lib</v>
      </c>
      <c r="J39" t="str">
        <f>INDEX(products!$A:$G,MATCH(orders!$D39,products!$A:$A,0),MATCH(J$1,products!$A$1:$G$1,0))</f>
        <v>L</v>
      </c>
      <c r="K39" s="8">
        <f>INDEX(products!$A:$G,MATCH(orders!$D39,products!$A:$A,0),MATCH(K$1,products!$A$1:$G$1,0))</f>
        <v>0.5</v>
      </c>
      <c r="L39" s="9">
        <f>INDEX(products!$A:$G,MATCH(orders!$D39,products!$A:$A,0),MATCH(L$1,products!$A$1:$G$1,0))</f>
        <v>9.51</v>
      </c>
      <c r="M39" s="9">
        <f t="shared" si="0"/>
        <v>28.53</v>
      </c>
      <c r="N39" t="str">
        <f t="shared" si="1"/>
        <v>Liberica</v>
      </c>
      <c r="O39" t="str">
        <f t="shared" si="2"/>
        <v>Light</v>
      </c>
      <c r="P39" t="str">
        <f>VLOOKUP(Orders[[#This Row],[Customer ID]],customers!$A:$I,9,FALSE)</f>
        <v>No</v>
      </c>
    </row>
    <row r="40" spans="1:16" x14ac:dyDescent="0.25">
      <c r="A40" s="2" t="s">
        <v>705</v>
      </c>
      <c r="B40" s="6">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INDEX(products!$A:$G,MATCH(orders!$D40,products!$A:$A,0),MATCH(I$1,products!$A$1:$G$1,0))</f>
        <v>Rob</v>
      </c>
      <c r="J40" t="str">
        <f>INDEX(products!$A:$G,MATCH(orders!$D40,products!$A:$A,0),MATCH(J$1,products!$A$1:$G$1,0))</f>
        <v>M</v>
      </c>
      <c r="K40" s="8">
        <f>INDEX(products!$A:$G,MATCH(orders!$D40,products!$A:$A,0),MATCH(K$1,products!$A$1:$G$1,0))</f>
        <v>2.5</v>
      </c>
      <c r="L40" s="9">
        <f>INDEX(products!$A:$G,MATCH(orders!$D40,products!$A:$A,0),MATCH(L$1,products!$A$1:$G$1,0))</f>
        <v>22.884999999999998</v>
      </c>
      <c r="M40" s="9">
        <f t="shared" si="0"/>
        <v>114.42499999999998</v>
      </c>
      <c r="N40" t="str">
        <f t="shared" si="1"/>
        <v>Robusta</v>
      </c>
      <c r="O40" t="str">
        <f t="shared" si="2"/>
        <v>Medium</v>
      </c>
      <c r="P40" t="str">
        <f>VLOOKUP(Orders[[#This Row],[Customer ID]],customers!$A:$I,9,FALSE)</f>
        <v>No</v>
      </c>
    </row>
    <row r="41" spans="1:16" x14ac:dyDescent="0.25">
      <c r="A41" s="2" t="s">
        <v>711</v>
      </c>
      <c r="B41" s="6">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INDEX(products!$A:$G,MATCH(orders!$D41,products!$A:$A,0),MATCH(I$1,products!$A$1:$G$1,0))</f>
        <v>Rob</v>
      </c>
      <c r="J41" t="str">
        <f>INDEX(products!$A:$G,MATCH(orders!$D41,products!$A:$A,0),MATCH(J$1,products!$A$1:$G$1,0))</f>
        <v>M</v>
      </c>
      <c r="K41" s="8">
        <f>INDEX(products!$A:$G,MATCH(orders!$D41,products!$A:$A,0),MATCH(K$1,products!$A$1:$G$1,0))</f>
        <v>1</v>
      </c>
      <c r="L41" s="9">
        <f>INDEX(products!$A:$G,MATCH(orders!$D41,products!$A:$A,0),MATCH(L$1,products!$A$1:$G$1,0))</f>
        <v>9.9499999999999993</v>
      </c>
      <c r="M41" s="9">
        <f t="shared" si="0"/>
        <v>59.699999999999996</v>
      </c>
      <c r="N41" t="str">
        <f t="shared" si="1"/>
        <v>Robusta</v>
      </c>
      <c r="O41" t="str">
        <f t="shared" si="2"/>
        <v>Medium</v>
      </c>
      <c r="P41" t="str">
        <f>VLOOKUP(Orders[[#This Row],[Customer ID]],customers!$A:$I,9,FALSE)</f>
        <v>Yes</v>
      </c>
    </row>
    <row r="42" spans="1:16" x14ac:dyDescent="0.25">
      <c r="A42" s="2" t="s">
        <v>715</v>
      </c>
      <c r="B42" s="6">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INDEX(products!$A:$G,MATCH(orders!$D42,products!$A:$A,0),MATCH(I$1,products!$A$1:$G$1,0))</f>
        <v>Lib</v>
      </c>
      <c r="J42" t="str">
        <f>INDEX(products!$A:$G,MATCH(orders!$D42,products!$A:$A,0),MATCH(J$1,products!$A$1:$G$1,0))</f>
        <v>M</v>
      </c>
      <c r="K42" s="8">
        <f>INDEX(products!$A:$G,MATCH(orders!$D42,products!$A:$A,0),MATCH(K$1,products!$A$1:$G$1,0))</f>
        <v>1</v>
      </c>
      <c r="L42" s="9">
        <f>INDEX(products!$A:$G,MATCH(orders!$D42,products!$A:$A,0),MATCH(L$1,products!$A$1:$G$1,0))</f>
        <v>14.55</v>
      </c>
      <c r="M42" s="9">
        <f t="shared" si="0"/>
        <v>43.650000000000006</v>
      </c>
      <c r="N42" t="str">
        <f t="shared" si="1"/>
        <v>Liberica</v>
      </c>
      <c r="O42" t="str">
        <f t="shared" si="2"/>
        <v>Medium</v>
      </c>
      <c r="P42" t="str">
        <f>VLOOKUP(Orders[[#This Row],[Customer ID]],customers!$A:$I,9,FALSE)</f>
        <v>No</v>
      </c>
    </row>
    <row r="43" spans="1:16" x14ac:dyDescent="0.25">
      <c r="A43" s="2" t="s">
        <v>720</v>
      </c>
      <c r="B43" s="6">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INDEX(products!$A:$G,MATCH(orders!$D43,products!$A:$A,0),MATCH(I$1,products!$A$1:$G$1,0))</f>
        <v>Exc</v>
      </c>
      <c r="J43" t="str">
        <f>INDEX(products!$A:$G,MATCH(orders!$D43,products!$A:$A,0),MATCH(J$1,products!$A$1:$G$1,0))</f>
        <v>D</v>
      </c>
      <c r="K43" s="8">
        <f>INDEX(products!$A:$G,MATCH(orders!$D43,products!$A:$A,0),MATCH(K$1,products!$A$1:$G$1,0))</f>
        <v>0.2</v>
      </c>
      <c r="L43" s="9">
        <f>INDEX(products!$A:$G,MATCH(orders!$D43,products!$A:$A,0),MATCH(L$1,products!$A$1:$G$1,0))</f>
        <v>3.645</v>
      </c>
      <c r="M43" s="9">
        <f t="shared" si="0"/>
        <v>7.29</v>
      </c>
      <c r="N43" t="str">
        <f t="shared" si="1"/>
        <v>Excelsa</v>
      </c>
      <c r="O43" t="str">
        <f t="shared" si="2"/>
        <v>Dark</v>
      </c>
      <c r="P43" t="str">
        <f>VLOOKUP(Orders[[#This Row],[Customer ID]],customers!$A:$I,9,FALSE)</f>
        <v>Yes</v>
      </c>
    </row>
    <row r="44" spans="1:16" x14ac:dyDescent="0.25">
      <c r="A44" s="2" t="s">
        <v>726</v>
      </c>
      <c r="B44" s="6">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INDEX(products!$A:$G,MATCH(orders!$D44,products!$A:$A,0),MATCH(I$1,products!$A$1:$G$1,0))</f>
        <v>Rob</v>
      </c>
      <c r="J44" t="str">
        <f>INDEX(products!$A:$G,MATCH(orders!$D44,products!$A:$A,0),MATCH(J$1,products!$A$1:$G$1,0))</f>
        <v>D</v>
      </c>
      <c r="K44" s="8">
        <f>INDEX(products!$A:$G,MATCH(orders!$D44,products!$A:$A,0),MATCH(K$1,products!$A$1:$G$1,0))</f>
        <v>0.2</v>
      </c>
      <c r="L44" s="9">
        <f>INDEX(products!$A:$G,MATCH(orders!$D44,products!$A:$A,0),MATCH(L$1,products!$A$1:$G$1,0))</f>
        <v>2.6849999999999996</v>
      </c>
      <c r="M44" s="9">
        <f t="shared" si="0"/>
        <v>8.0549999999999997</v>
      </c>
      <c r="N44" t="str">
        <f t="shared" si="1"/>
        <v>Robusta</v>
      </c>
      <c r="O44" t="str">
        <f t="shared" si="2"/>
        <v>Dark</v>
      </c>
      <c r="P44" t="str">
        <f>VLOOKUP(Orders[[#This Row],[Customer ID]],customers!$A:$I,9,FALSE)</f>
        <v>Yes</v>
      </c>
    </row>
    <row r="45" spans="1:16" x14ac:dyDescent="0.25">
      <c r="A45" s="2" t="s">
        <v>733</v>
      </c>
      <c r="B45" s="6">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INDEX(products!$A:$G,MATCH(orders!$D45,products!$A:$A,0),MATCH(I$1,products!$A$1:$G$1,0))</f>
        <v>Lib</v>
      </c>
      <c r="J45" t="str">
        <f>INDEX(products!$A:$G,MATCH(orders!$D45,products!$A:$A,0),MATCH(J$1,products!$A$1:$G$1,0))</f>
        <v>L</v>
      </c>
      <c r="K45" s="8">
        <f>INDEX(products!$A:$G,MATCH(orders!$D45,products!$A:$A,0),MATCH(K$1,products!$A$1:$G$1,0))</f>
        <v>2.5</v>
      </c>
      <c r="L45" s="9">
        <f>INDEX(products!$A:$G,MATCH(orders!$D45,products!$A:$A,0),MATCH(L$1,products!$A$1:$G$1,0))</f>
        <v>36.454999999999998</v>
      </c>
      <c r="M45" s="9">
        <f t="shared" si="0"/>
        <v>72.91</v>
      </c>
      <c r="N45" t="str">
        <f t="shared" si="1"/>
        <v>Liberica</v>
      </c>
      <c r="O45" t="str">
        <f t="shared" si="2"/>
        <v>Light</v>
      </c>
      <c r="P45" t="str">
        <f>VLOOKUP(Orders[[#This Row],[Customer ID]],customers!$A:$I,9,FALSE)</f>
        <v>No</v>
      </c>
    </row>
    <row r="46" spans="1:16" x14ac:dyDescent="0.25">
      <c r="A46" s="2" t="s">
        <v>738</v>
      </c>
      <c r="B46" s="6">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INDEX(products!$A:$G,MATCH(orders!$D46,products!$A:$A,0),MATCH(I$1,products!$A$1:$G$1,0))</f>
        <v>Exc</v>
      </c>
      <c r="J46" t="str">
        <f>INDEX(products!$A:$G,MATCH(orders!$D46,products!$A:$A,0),MATCH(J$1,products!$A$1:$G$1,0))</f>
        <v>M</v>
      </c>
      <c r="K46" s="8">
        <f>INDEX(products!$A:$G,MATCH(orders!$D46,products!$A:$A,0),MATCH(K$1,products!$A$1:$G$1,0))</f>
        <v>0.5</v>
      </c>
      <c r="L46" s="9">
        <f>INDEX(products!$A:$G,MATCH(orders!$D46,products!$A:$A,0),MATCH(L$1,products!$A$1:$G$1,0))</f>
        <v>8.25</v>
      </c>
      <c r="M46" s="9">
        <f t="shared" si="0"/>
        <v>16.5</v>
      </c>
      <c r="N46" t="str">
        <f t="shared" si="1"/>
        <v>Excelsa</v>
      </c>
      <c r="O46" t="str">
        <f t="shared" si="2"/>
        <v>Medium</v>
      </c>
      <c r="P46" t="str">
        <f>VLOOKUP(Orders[[#This Row],[Customer ID]],customers!$A:$I,9,FALSE)</f>
        <v>Yes</v>
      </c>
    </row>
    <row r="47" spans="1:16" x14ac:dyDescent="0.25">
      <c r="A47" s="2" t="s">
        <v>744</v>
      </c>
      <c r="B47" s="6">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INDEX(products!$A:$G,MATCH(orders!$D47,products!$A:$A,0),MATCH(I$1,products!$A$1:$G$1,0))</f>
        <v>Lib</v>
      </c>
      <c r="J47" t="str">
        <f>INDEX(products!$A:$G,MATCH(orders!$D47,products!$A:$A,0),MATCH(J$1,products!$A$1:$G$1,0))</f>
        <v>D</v>
      </c>
      <c r="K47" s="8">
        <f>INDEX(products!$A:$G,MATCH(orders!$D47,products!$A:$A,0),MATCH(K$1,products!$A$1:$G$1,0))</f>
        <v>2.5</v>
      </c>
      <c r="L47" s="9">
        <f>INDEX(products!$A:$G,MATCH(orders!$D47,products!$A:$A,0),MATCH(L$1,products!$A$1:$G$1,0))</f>
        <v>29.784999999999997</v>
      </c>
      <c r="M47" s="9">
        <f t="shared" si="0"/>
        <v>178.70999999999998</v>
      </c>
      <c r="N47" t="str">
        <f t="shared" si="1"/>
        <v>Liberica</v>
      </c>
      <c r="O47" t="str">
        <f t="shared" si="2"/>
        <v>Dark</v>
      </c>
      <c r="P47" t="str">
        <f>VLOOKUP(Orders[[#This Row],[Customer ID]],customers!$A:$I,9,FALSE)</f>
        <v>No</v>
      </c>
    </row>
    <row r="48" spans="1:16" x14ac:dyDescent="0.25">
      <c r="A48" s="2" t="s">
        <v>750</v>
      </c>
      <c r="B48" s="6">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INDEX(products!$A:$G,MATCH(orders!$D48,products!$A:$A,0),MATCH(I$1,products!$A$1:$G$1,0))</f>
        <v>Exc</v>
      </c>
      <c r="J48" t="str">
        <f>INDEX(products!$A:$G,MATCH(orders!$D48,products!$A:$A,0),MATCH(J$1,products!$A$1:$G$1,0))</f>
        <v>M</v>
      </c>
      <c r="K48" s="8">
        <f>INDEX(products!$A:$G,MATCH(orders!$D48,products!$A:$A,0),MATCH(K$1,products!$A$1:$G$1,0))</f>
        <v>2.5</v>
      </c>
      <c r="L48" s="9">
        <f>INDEX(products!$A:$G,MATCH(orders!$D48,products!$A:$A,0),MATCH(L$1,products!$A$1:$G$1,0))</f>
        <v>31.624999999999996</v>
      </c>
      <c r="M48" s="9">
        <f t="shared" si="0"/>
        <v>63.249999999999993</v>
      </c>
      <c r="N48" t="str">
        <f t="shared" si="1"/>
        <v>Excelsa</v>
      </c>
      <c r="O48" t="str">
        <f t="shared" si="2"/>
        <v>Medium</v>
      </c>
      <c r="P48" t="str">
        <f>VLOOKUP(Orders[[#This Row],[Customer ID]],customers!$A:$I,9,FALSE)</f>
        <v>Yes</v>
      </c>
    </row>
    <row r="49" spans="1:16" x14ac:dyDescent="0.25">
      <c r="A49" s="2" t="s">
        <v>755</v>
      </c>
      <c r="B49" s="6">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INDEX(products!$A:$G,MATCH(orders!$D49,products!$A:$A,0),MATCH(I$1,products!$A$1:$G$1,0))</f>
        <v>Ara</v>
      </c>
      <c r="J49" t="str">
        <f>INDEX(products!$A:$G,MATCH(orders!$D49,products!$A:$A,0),MATCH(J$1,products!$A$1:$G$1,0))</f>
        <v>L</v>
      </c>
      <c r="K49" s="8">
        <f>INDEX(products!$A:$G,MATCH(orders!$D49,products!$A:$A,0),MATCH(K$1,products!$A$1:$G$1,0))</f>
        <v>0.2</v>
      </c>
      <c r="L49" s="9">
        <f>INDEX(products!$A:$G,MATCH(orders!$D49,products!$A:$A,0),MATCH(L$1,products!$A$1:$G$1,0))</f>
        <v>3.8849999999999998</v>
      </c>
      <c r="M49" s="9">
        <f t="shared" si="0"/>
        <v>7.77</v>
      </c>
      <c r="N49" t="str">
        <f t="shared" si="1"/>
        <v>Arabica</v>
      </c>
      <c r="O49" t="str">
        <f t="shared" si="2"/>
        <v>Light</v>
      </c>
      <c r="P49" t="str">
        <f>VLOOKUP(Orders[[#This Row],[Customer ID]],customers!$A:$I,9,FALSE)</f>
        <v>Yes</v>
      </c>
    </row>
    <row r="50" spans="1:16" x14ac:dyDescent="0.25">
      <c r="A50" s="2" t="s">
        <v>761</v>
      </c>
      <c r="B50" s="6">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INDEX(products!$A:$G,MATCH(orders!$D50,products!$A:$A,0),MATCH(I$1,products!$A$1:$G$1,0))</f>
        <v>Ara</v>
      </c>
      <c r="J50" t="str">
        <f>INDEX(products!$A:$G,MATCH(orders!$D50,products!$A:$A,0),MATCH(J$1,products!$A$1:$G$1,0))</f>
        <v>D</v>
      </c>
      <c r="K50" s="8">
        <f>INDEX(products!$A:$G,MATCH(orders!$D50,products!$A:$A,0),MATCH(K$1,products!$A$1:$G$1,0))</f>
        <v>2.5</v>
      </c>
      <c r="L50" s="9">
        <f>INDEX(products!$A:$G,MATCH(orders!$D50,products!$A:$A,0),MATCH(L$1,products!$A$1:$G$1,0))</f>
        <v>22.884999999999998</v>
      </c>
      <c r="M50" s="9">
        <f t="shared" si="0"/>
        <v>91.539999999999992</v>
      </c>
      <c r="N50" t="str">
        <f t="shared" si="1"/>
        <v>Arabica</v>
      </c>
      <c r="O50" t="str">
        <f t="shared" si="2"/>
        <v>Dark</v>
      </c>
      <c r="P50" t="str">
        <f>VLOOKUP(Orders[[#This Row],[Customer ID]],customers!$A:$I,9,FALSE)</f>
        <v>No</v>
      </c>
    </row>
    <row r="51" spans="1:16" x14ac:dyDescent="0.25">
      <c r="A51" s="2" t="s">
        <v>766</v>
      </c>
      <c r="B51" s="6">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INDEX(products!$A:$G,MATCH(orders!$D51,products!$A:$A,0),MATCH(I$1,products!$A$1:$G$1,0))</f>
        <v>Ara</v>
      </c>
      <c r="J51" t="str">
        <f>INDEX(products!$A:$G,MATCH(orders!$D51,products!$A:$A,0),MATCH(J$1,products!$A$1:$G$1,0))</f>
        <v>L</v>
      </c>
      <c r="K51" s="8">
        <f>INDEX(products!$A:$G,MATCH(orders!$D51,products!$A:$A,0),MATCH(K$1,products!$A$1:$G$1,0))</f>
        <v>1</v>
      </c>
      <c r="L51" s="9">
        <f>INDEX(products!$A:$G,MATCH(orders!$D51,products!$A:$A,0),MATCH(L$1,products!$A$1:$G$1,0))</f>
        <v>12.95</v>
      </c>
      <c r="M51" s="9">
        <f t="shared" si="0"/>
        <v>38.849999999999994</v>
      </c>
      <c r="N51" t="str">
        <f t="shared" si="1"/>
        <v>Arabica</v>
      </c>
      <c r="O51" t="str">
        <f t="shared" si="2"/>
        <v>Light</v>
      </c>
      <c r="P51" t="str">
        <f>VLOOKUP(Orders[[#This Row],[Customer ID]],customers!$A:$I,9,FALSE)</f>
        <v>No</v>
      </c>
    </row>
    <row r="52" spans="1:16" x14ac:dyDescent="0.25">
      <c r="A52" s="2" t="s">
        <v>772</v>
      </c>
      <c r="B52" s="6">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INDEX(products!$A:$G,MATCH(orders!$D52,products!$A:$A,0),MATCH(I$1,products!$A$1:$G$1,0))</f>
        <v>Lib</v>
      </c>
      <c r="J52" t="str">
        <f>INDEX(products!$A:$G,MATCH(orders!$D52,products!$A:$A,0),MATCH(J$1,products!$A$1:$G$1,0))</f>
        <v>D</v>
      </c>
      <c r="K52" s="8">
        <f>INDEX(products!$A:$G,MATCH(orders!$D52,products!$A:$A,0),MATCH(K$1,products!$A$1:$G$1,0))</f>
        <v>0.5</v>
      </c>
      <c r="L52" s="9">
        <f>INDEX(products!$A:$G,MATCH(orders!$D52,products!$A:$A,0),MATCH(L$1,products!$A$1:$G$1,0))</f>
        <v>7.77</v>
      </c>
      <c r="M52" s="9">
        <f t="shared" si="0"/>
        <v>15.54</v>
      </c>
      <c r="N52" t="str">
        <f t="shared" si="1"/>
        <v>Liberica</v>
      </c>
      <c r="O52" t="str">
        <f t="shared" si="2"/>
        <v>Dark</v>
      </c>
      <c r="P52" t="str">
        <f>VLOOKUP(Orders[[#This Row],[Customer ID]],customers!$A:$I,9,FALSE)</f>
        <v>No</v>
      </c>
    </row>
    <row r="53" spans="1:16" x14ac:dyDescent="0.25">
      <c r="A53" s="2" t="s">
        <v>778</v>
      </c>
      <c r="B53" s="6">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INDEX(products!$A:$G,MATCH(orders!$D53,products!$A:$A,0),MATCH(I$1,products!$A$1:$G$1,0))</f>
        <v>Lib</v>
      </c>
      <c r="J53" t="str">
        <f>INDEX(products!$A:$G,MATCH(orders!$D53,products!$A:$A,0),MATCH(J$1,products!$A$1:$G$1,0))</f>
        <v>L</v>
      </c>
      <c r="K53" s="8">
        <f>INDEX(products!$A:$G,MATCH(orders!$D53,products!$A:$A,0),MATCH(K$1,products!$A$1:$G$1,0))</f>
        <v>2.5</v>
      </c>
      <c r="L53" s="9">
        <f>INDEX(products!$A:$G,MATCH(orders!$D53,products!$A:$A,0),MATCH(L$1,products!$A$1:$G$1,0))</f>
        <v>36.454999999999998</v>
      </c>
      <c r="M53" s="9">
        <f t="shared" si="0"/>
        <v>145.82</v>
      </c>
      <c r="N53" t="str">
        <f t="shared" si="1"/>
        <v>Liberica</v>
      </c>
      <c r="O53" t="str">
        <f t="shared" si="2"/>
        <v>Light</v>
      </c>
      <c r="P53" t="str">
        <f>VLOOKUP(Orders[[#This Row],[Customer ID]],customers!$A:$I,9,FALSE)</f>
        <v>Yes</v>
      </c>
    </row>
    <row r="54" spans="1:16" x14ac:dyDescent="0.25">
      <c r="A54" s="2" t="s">
        <v>784</v>
      </c>
      <c r="B54" s="6">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INDEX(products!$A:$G,MATCH(orders!$D54,products!$A:$A,0),MATCH(I$1,products!$A$1:$G$1,0))</f>
        <v>Rob</v>
      </c>
      <c r="J54" t="str">
        <f>INDEX(products!$A:$G,MATCH(orders!$D54,products!$A:$A,0),MATCH(J$1,products!$A$1:$G$1,0))</f>
        <v>M</v>
      </c>
      <c r="K54" s="8">
        <f>INDEX(products!$A:$G,MATCH(orders!$D54,products!$A:$A,0),MATCH(K$1,products!$A$1:$G$1,0))</f>
        <v>0.5</v>
      </c>
      <c r="L54" s="9">
        <f>INDEX(products!$A:$G,MATCH(orders!$D54,products!$A:$A,0),MATCH(L$1,products!$A$1:$G$1,0))</f>
        <v>5.97</v>
      </c>
      <c r="M54" s="9">
        <f t="shared" si="0"/>
        <v>29.849999999999998</v>
      </c>
      <c r="N54" t="str">
        <f t="shared" si="1"/>
        <v>Robusta</v>
      </c>
      <c r="O54" t="str">
        <f t="shared" si="2"/>
        <v>Medium</v>
      </c>
      <c r="P54" t="str">
        <f>VLOOKUP(Orders[[#This Row],[Customer ID]],customers!$A:$I,9,FALSE)</f>
        <v>No</v>
      </c>
    </row>
    <row r="55" spans="1:16" x14ac:dyDescent="0.25">
      <c r="A55" s="2" t="s">
        <v>784</v>
      </c>
      <c r="B55" s="6">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INDEX(products!$A:$G,MATCH(orders!$D55,products!$A:$A,0),MATCH(I$1,products!$A$1:$G$1,0))</f>
        <v>Lib</v>
      </c>
      <c r="J55" t="str">
        <f>INDEX(products!$A:$G,MATCH(orders!$D55,products!$A:$A,0),MATCH(J$1,products!$A$1:$G$1,0))</f>
        <v>L</v>
      </c>
      <c r="K55" s="8">
        <f>INDEX(products!$A:$G,MATCH(orders!$D55,products!$A:$A,0),MATCH(K$1,products!$A$1:$G$1,0))</f>
        <v>2.5</v>
      </c>
      <c r="L55" s="9">
        <f>INDEX(products!$A:$G,MATCH(orders!$D55,products!$A:$A,0),MATCH(L$1,products!$A$1:$G$1,0))</f>
        <v>36.454999999999998</v>
      </c>
      <c r="M55" s="9">
        <f t="shared" si="0"/>
        <v>72.91</v>
      </c>
      <c r="N55" t="str">
        <f t="shared" si="1"/>
        <v>Liberica</v>
      </c>
      <c r="O55" t="str">
        <f t="shared" si="2"/>
        <v>Light</v>
      </c>
      <c r="P55" t="str">
        <f>VLOOKUP(Orders[[#This Row],[Customer ID]],customers!$A:$I,9,FALSE)</f>
        <v>No</v>
      </c>
    </row>
    <row r="56" spans="1:16" x14ac:dyDescent="0.25">
      <c r="A56" s="2" t="s">
        <v>794</v>
      </c>
      <c r="B56" s="6">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INDEX(products!$A:$G,MATCH(orders!$D56,products!$A:$A,0),MATCH(I$1,products!$A$1:$G$1,0))</f>
        <v>Lib</v>
      </c>
      <c r="J56" t="str">
        <f>INDEX(products!$A:$G,MATCH(orders!$D56,products!$A:$A,0),MATCH(J$1,products!$A$1:$G$1,0))</f>
        <v>M</v>
      </c>
      <c r="K56" s="8">
        <f>INDEX(products!$A:$G,MATCH(orders!$D56,products!$A:$A,0),MATCH(K$1,products!$A$1:$G$1,0))</f>
        <v>1</v>
      </c>
      <c r="L56" s="9">
        <f>INDEX(products!$A:$G,MATCH(orders!$D56,products!$A:$A,0),MATCH(L$1,products!$A$1:$G$1,0))</f>
        <v>14.55</v>
      </c>
      <c r="M56" s="9">
        <f t="shared" si="0"/>
        <v>72.75</v>
      </c>
      <c r="N56" t="str">
        <f t="shared" si="1"/>
        <v>Liberica</v>
      </c>
      <c r="O56" t="str">
        <f t="shared" si="2"/>
        <v>Medium</v>
      </c>
      <c r="P56" t="str">
        <f>VLOOKUP(Orders[[#This Row],[Customer ID]],customers!$A:$I,9,FALSE)</f>
        <v>No</v>
      </c>
    </row>
    <row r="57" spans="1:16" x14ac:dyDescent="0.25">
      <c r="A57" s="2" t="s">
        <v>800</v>
      </c>
      <c r="B57" s="6">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INDEX(products!$A:$G,MATCH(orders!$D57,products!$A:$A,0),MATCH(I$1,products!$A$1:$G$1,0))</f>
        <v>Lib</v>
      </c>
      <c r="J57" t="str">
        <f>INDEX(products!$A:$G,MATCH(orders!$D57,products!$A:$A,0),MATCH(J$1,products!$A$1:$G$1,0))</f>
        <v>L</v>
      </c>
      <c r="K57" s="8">
        <f>INDEX(products!$A:$G,MATCH(orders!$D57,products!$A:$A,0),MATCH(K$1,products!$A$1:$G$1,0))</f>
        <v>1</v>
      </c>
      <c r="L57" s="9">
        <f>INDEX(products!$A:$G,MATCH(orders!$D57,products!$A:$A,0),MATCH(L$1,products!$A$1:$G$1,0))</f>
        <v>15.85</v>
      </c>
      <c r="M57" s="9">
        <f t="shared" si="0"/>
        <v>47.55</v>
      </c>
      <c r="N57" t="str">
        <f t="shared" si="1"/>
        <v>Liberica</v>
      </c>
      <c r="O57" t="str">
        <f t="shared" si="2"/>
        <v>Light</v>
      </c>
      <c r="P57" t="str">
        <f>VLOOKUP(Orders[[#This Row],[Customer ID]],customers!$A:$I,9,FALSE)</f>
        <v>No</v>
      </c>
    </row>
    <row r="58" spans="1:16" x14ac:dyDescent="0.25">
      <c r="A58" s="2" t="s">
        <v>805</v>
      </c>
      <c r="B58" s="6">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INDEX(products!$A:$G,MATCH(orders!$D58,products!$A:$A,0),MATCH(I$1,products!$A$1:$G$1,0))</f>
        <v>Exc</v>
      </c>
      <c r="J58" t="str">
        <f>INDEX(products!$A:$G,MATCH(orders!$D58,products!$A:$A,0),MATCH(J$1,products!$A$1:$G$1,0))</f>
        <v>D</v>
      </c>
      <c r="K58" s="8">
        <f>INDEX(products!$A:$G,MATCH(orders!$D58,products!$A:$A,0),MATCH(K$1,products!$A$1:$G$1,0))</f>
        <v>0.2</v>
      </c>
      <c r="L58" s="9">
        <f>INDEX(products!$A:$G,MATCH(orders!$D58,products!$A:$A,0),MATCH(L$1,products!$A$1:$G$1,0))</f>
        <v>3.645</v>
      </c>
      <c r="M58" s="9">
        <f t="shared" si="0"/>
        <v>10.935</v>
      </c>
      <c r="N58" t="str">
        <f t="shared" si="1"/>
        <v>Excelsa</v>
      </c>
      <c r="O58" t="str">
        <f t="shared" si="2"/>
        <v>Dark</v>
      </c>
      <c r="P58" t="str">
        <f>VLOOKUP(Orders[[#This Row],[Customer ID]],customers!$A:$I,9,FALSE)</f>
        <v>Yes</v>
      </c>
    </row>
    <row r="59" spans="1:16" x14ac:dyDescent="0.25">
      <c r="A59" s="2" t="s">
        <v>811</v>
      </c>
      <c r="B59" s="6">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INDEX(products!$A:$G,MATCH(orders!$D59,products!$A:$A,0),MATCH(I$1,products!$A$1:$G$1,0))</f>
        <v>Exc</v>
      </c>
      <c r="J59" t="str">
        <f>INDEX(products!$A:$G,MATCH(orders!$D59,products!$A:$A,0),MATCH(J$1,products!$A$1:$G$1,0))</f>
        <v>L</v>
      </c>
      <c r="K59" s="8">
        <f>INDEX(products!$A:$G,MATCH(orders!$D59,products!$A:$A,0),MATCH(K$1,products!$A$1:$G$1,0))</f>
        <v>1</v>
      </c>
      <c r="L59" s="9">
        <f>INDEX(products!$A:$G,MATCH(orders!$D59,products!$A:$A,0),MATCH(L$1,products!$A$1:$G$1,0))</f>
        <v>14.85</v>
      </c>
      <c r="M59" s="9">
        <f t="shared" si="0"/>
        <v>59.4</v>
      </c>
      <c r="N59" t="str">
        <f t="shared" si="1"/>
        <v>Excelsa</v>
      </c>
      <c r="O59" t="str">
        <f t="shared" si="2"/>
        <v>Light</v>
      </c>
      <c r="P59" t="str">
        <f>VLOOKUP(Orders[[#This Row],[Customer ID]],customers!$A:$I,9,FALSE)</f>
        <v>No</v>
      </c>
    </row>
    <row r="60" spans="1:16" x14ac:dyDescent="0.25">
      <c r="A60" s="2" t="s">
        <v>817</v>
      </c>
      <c r="B60" s="6">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INDEX(products!$A:$G,MATCH(orders!$D60,products!$A:$A,0),MATCH(I$1,products!$A$1:$G$1,0))</f>
        <v>Lib</v>
      </c>
      <c r="J60" t="str">
        <f>INDEX(products!$A:$G,MATCH(orders!$D60,products!$A:$A,0),MATCH(J$1,products!$A$1:$G$1,0))</f>
        <v>D</v>
      </c>
      <c r="K60" s="8">
        <f>INDEX(products!$A:$G,MATCH(orders!$D60,products!$A:$A,0),MATCH(K$1,products!$A$1:$G$1,0))</f>
        <v>2.5</v>
      </c>
      <c r="L60" s="9">
        <f>INDEX(products!$A:$G,MATCH(orders!$D60,products!$A:$A,0),MATCH(L$1,products!$A$1:$G$1,0))</f>
        <v>29.784999999999997</v>
      </c>
      <c r="M60" s="9">
        <f t="shared" si="0"/>
        <v>89.35499999999999</v>
      </c>
      <c r="N60" t="str">
        <f t="shared" si="1"/>
        <v>Liberica</v>
      </c>
      <c r="O60" t="str">
        <f t="shared" si="2"/>
        <v>Dark</v>
      </c>
      <c r="P60" t="str">
        <f>VLOOKUP(Orders[[#This Row],[Customer ID]],customers!$A:$I,9,FALSE)</f>
        <v>Yes</v>
      </c>
    </row>
    <row r="61" spans="1:16" x14ac:dyDescent="0.25">
      <c r="A61" s="2" t="s">
        <v>822</v>
      </c>
      <c r="B61" s="6">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INDEX(products!$A:$G,MATCH(orders!$D61,products!$A:$A,0),MATCH(I$1,products!$A$1:$G$1,0))</f>
        <v>Lib</v>
      </c>
      <c r="J61" t="str">
        <f>INDEX(products!$A:$G,MATCH(orders!$D61,products!$A:$A,0),MATCH(J$1,products!$A$1:$G$1,0))</f>
        <v>M</v>
      </c>
      <c r="K61" s="8">
        <f>INDEX(products!$A:$G,MATCH(orders!$D61,products!$A:$A,0),MATCH(K$1,products!$A$1:$G$1,0))</f>
        <v>0.5</v>
      </c>
      <c r="L61" s="9">
        <f>INDEX(products!$A:$G,MATCH(orders!$D61,products!$A:$A,0),MATCH(L$1,products!$A$1:$G$1,0))</f>
        <v>8.73</v>
      </c>
      <c r="M61" s="9">
        <f t="shared" si="0"/>
        <v>26.19</v>
      </c>
      <c r="N61" t="str">
        <f t="shared" si="1"/>
        <v>Liberica</v>
      </c>
      <c r="O61" t="str">
        <f t="shared" si="2"/>
        <v>Medium</v>
      </c>
      <c r="P61" t="str">
        <f>VLOOKUP(Orders[[#This Row],[Customer ID]],customers!$A:$I,9,FALSE)</f>
        <v>Yes</v>
      </c>
    </row>
    <row r="62" spans="1:16" x14ac:dyDescent="0.25">
      <c r="A62" s="2" t="s">
        <v>827</v>
      </c>
      <c r="B62" s="6">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INDEX(products!$A:$G,MATCH(orders!$D62,products!$A:$A,0),MATCH(I$1,products!$A$1:$G$1,0))</f>
        <v>Ara</v>
      </c>
      <c r="J62" t="str">
        <f>INDEX(products!$A:$G,MATCH(orders!$D62,products!$A:$A,0),MATCH(J$1,products!$A$1:$G$1,0))</f>
        <v>D</v>
      </c>
      <c r="K62" s="8">
        <f>INDEX(products!$A:$G,MATCH(orders!$D62,products!$A:$A,0),MATCH(K$1,products!$A$1:$G$1,0))</f>
        <v>2.5</v>
      </c>
      <c r="L62" s="9">
        <f>INDEX(products!$A:$G,MATCH(orders!$D62,products!$A:$A,0),MATCH(L$1,products!$A$1:$G$1,0))</f>
        <v>22.884999999999998</v>
      </c>
      <c r="M62" s="9">
        <f t="shared" si="0"/>
        <v>114.42499999999998</v>
      </c>
      <c r="N62" t="str">
        <f t="shared" si="1"/>
        <v>Arabica</v>
      </c>
      <c r="O62" t="str">
        <f t="shared" si="2"/>
        <v>Dark</v>
      </c>
      <c r="P62" t="str">
        <f>VLOOKUP(Orders[[#This Row],[Customer ID]],customers!$A:$I,9,FALSE)</f>
        <v>No</v>
      </c>
    </row>
    <row r="63" spans="1:16" x14ac:dyDescent="0.25">
      <c r="A63" s="2" t="s">
        <v>833</v>
      </c>
      <c r="B63" s="6">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INDEX(products!$A:$G,MATCH(orders!$D63,products!$A:$A,0),MATCH(I$1,products!$A$1:$G$1,0))</f>
        <v>Rob</v>
      </c>
      <c r="J63" t="str">
        <f>INDEX(products!$A:$G,MATCH(orders!$D63,products!$A:$A,0),MATCH(J$1,products!$A$1:$G$1,0))</f>
        <v>D</v>
      </c>
      <c r="K63" s="8">
        <f>INDEX(products!$A:$G,MATCH(orders!$D63,products!$A:$A,0),MATCH(K$1,products!$A$1:$G$1,0))</f>
        <v>0.5</v>
      </c>
      <c r="L63" s="9">
        <f>INDEX(products!$A:$G,MATCH(orders!$D63,products!$A:$A,0),MATCH(L$1,products!$A$1:$G$1,0))</f>
        <v>5.3699999999999992</v>
      </c>
      <c r="M63" s="9">
        <f t="shared" si="0"/>
        <v>26.849999999999994</v>
      </c>
      <c r="N63" t="str">
        <f t="shared" si="1"/>
        <v>Robusta</v>
      </c>
      <c r="O63" t="str">
        <f t="shared" si="2"/>
        <v>Dark</v>
      </c>
      <c r="P63" t="str">
        <f>VLOOKUP(Orders[[#This Row],[Customer ID]],customers!$A:$I,9,FALSE)</f>
        <v>Yes</v>
      </c>
    </row>
    <row r="64" spans="1:16" x14ac:dyDescent="0.25">
      <c r="A64" s="2" t="s">
        <v>838</v>
      </c>
      <c r="B64" s="6">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INDEX(products!$A:$G,MATCH(orders!$D64,products!$A:$A,0),MATCH(I$1,products!$A$1:$G$1,0))</f>
        <v>Lib</v>
      </c>
      <c r="J64" t="str">
        <f>INDEX(products!$A:$G,MATCH(orders!$D64,products!$A:$A,0),MATCH(J$1,products!$A$1:$G$1,0))</f>
        <v>L</v>
      </c>
      <c r="K64" s="8">
        <f>INDEX(products!$A:$G,MATCH(orders!$D64,products!$A:$A,0),MATCH(K$1,products!$A$1:$G$1,0))</f>
        <v>0.2</v>
      </c>
      <c r="L64" s="9">
        <f>INDEX(products!$A:$G,MATCH(orders!$D64,products!$A:$A,0),MATCH(L$1,products!$A$1:$G$1,0))</f>
        <v>4.7549999999999999</v>
      </c>
      <c r="M64" s="9">
        <f t="shared" si="0"/>
        <v>23.774999999999999</v>
      </c>
      <c r="N64" t="str">
        <f t="shared" si="1"/>
        <v>Liberica</v>
      </c>
      <c r="O64" t="str">
        <f t="shared" si="2"/>
        <v>Light</v>
      </c>
      <c r="P64" t="str">
        <f>VLOOKUP(Orders[[#This Row],[Customer ID]],customers!$A:$I,9,FALSE)</f>
        <v>Yes</v>
      </c>
    </row>
    <row r="65" spans="1:16" x14ac:dyDescent="0.25">
      <c r="A65" s="2" t="s">
        <v>843</v>
      </c>
      <c r="B65" s="6">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INDEX(products!$A:$G,MATCH(orders!$D65,products!$A:$A,0),MATCH(I$1,products!$A$1:$G$1,0))</f>
        <v>Ara</v>
      </c>
      <c r="J65" t="str">
        <f>INDEX(products!$A:$G,MATCH(orders!$D65,products!$A:$A,0),MATCH(J$1,products!$A$1:$G$1,0))</f>
        <v>M</v>
      </c>
      <c r="K65" s="8">
        <f>INDEX(products!$A:$G,MATCH(orders!$D65,products!$A:$A,0),MATCH(K$1,products!$A$1:$G$1,0))</f>
        <v>0.5</v>
      </c>
      <c r="L65" s="9">
        <f>INDEX(products!$A:$G,MATCH(orders!$D65,products!$A:$A,0),MATCH(L$1,products!$A$1:$G$1,0))</f>
        <v>6.75</v>
      </c>
      <c r="M65" s="9">
        <f t="shared" si="0"/>
        <v>6.75</v>
      </c>
      <c r="N65" t="str">
        <f t="shared" si="1"/>
        <v>Arabica</v>
      </c>
      <c r="O65" t="str">
        <f t="shared" si="2"/>
        <v>Medium</v>
      </c>
      <c r="P65" t="str">
        <f>VLOOKUP(Orders[[#This Row],[Customer ID]],customers!$A:$I,9,FALSE)</f>
        <v>No</v>
      </c>
    </row>
    <row r="66" spans="1:16" x14ac:dyDescent="0.25">
      <c r="A66" s="2" t="s">
        <v>849</v>
      </c>
      <c r="B66" s="6">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INDEX(products!$A:$G,MATCH(orders!$D66,products!$A:$A,0),MATCH(I$1,products!$A$1:$G$1,0))</f>
        <v>Rob</v>
      </c>
      <c r="J66" t="str">
        <f>INDEX(products!$A:$G,MATCH(orders!$D66,products!$A:$A,0),MATCH(J$1,products!$A$1:$G$1,0))</f>
        <v>M</v>
      </c>
      <c r="K66" s="8">
        <f>INDEX(products!$A:$G,MATCH(orders!$D66,products!$A:$A,0),MATCH(K$1,products!$A$1:$G$1,0))</f>
        <v>0.5</v>
      </c>
      <c r="L66" s="9">
        <f>INDEX(products!$A:$G,MATCH(orders!$D66,products!$A:$A,0),MATCH(L$1,products!$A$1:$G$1,0))</f>
        <v>5.97</v>
      </c>
      <c r="M66" s="9">
        <f t="shared" si="0"/>
        <v>35.82</v>
      </c>
      <c r="N66" t="str">
        <f t="shared" si="1"/>
        <v>Robusta</v>
      </c>
      <c r="O66" t="str">
        <f t="shared" si="2"/>
        <v>Medium</v>
      </c>
      <c r="P66" t="str">
        <f>VLOOKUP(Orders[[#This Row],[Customer ID]],customers!$A:$I,9,FALSE)</f>
        <v>Yes</v>
      </c>
    </row>
    <row r="67" spans="1:16" x14ac:dyDescent="0.25">
      <c r="A67" s="2" t="s">
        <v>854</v>
      </c>
      <c r="B67" s="6">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INDEX(products!$A:$G,MATCH(orders!$D67,products!$A:$A,0),MATCH(I$1,products!$A$1:$G$1,0))</f>
        <v>Rob</v>
      </c>
      <c r="J67" t="str">
        <f>INDEX(products!$A:$G,MATCH(orders!$D67,products!$A:$A,0),MATCH(J$1,products!$A$1:$G$1,0))</f>
        <v>D</v>
      </c>
      <c r="K67" s="8">
        <f>INDEX(products!$A:$G,MATCH(orders!$D67,products!$A:$A,0),MATCH(K$1,products!$A$1:$G$1,0))</f>
        <v>2.5</v>
      </c>
      <c r="L67" s="9">
        <f>INDEX(products!$A:$G,MATCH(orders!$D67,products!$A:$A,0),MATCH(L$1,products!$A$1:$G$1,0))</f>
        <v>20.584999999999997</v>
      </c>
      <c r="M67" s="9">
        <f t="shared" ref="M67:M130" si="3">E67*L67</f>
        <v>82.339999999999989</v>
      </c>
      <c r="N67" t="str">
        <f t="shared" ref="N67:N130" si="4">IF(I67="Rob","Robusta",IF(I67="Exc","Excelsa",IF(I67="Ara","Arabica",IF(I67="Lib","Liberica",""))))</f>
        <v>Robusta</v>
      </c>
      <c r="O67" t="str">
        <f t="shared" ref="O67:O130" si="5">IF(J67="L","Light",IF(J67="M","Medium",IF(J67="D","Dark","")))</f>
        <v>Dark</v>
      </c>
      <c r="P67" t="str">
        <f>VLOOKUP(Orders[[#This Row],[Customer ID]],customers!$A:$I,9,FALSE)</f>
        <v>Yes</v>
      </c>
    </row>
    <row r="68" spans="1:16" x14ac:dyDescent="0.25">
      <c r="A68" s="2" t="s">
        <v>860</v>
      </c>
      <c r="B68" s="6">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INDEX(products!$A:$G,MATCH(orders!$D68,products!$A:$A,0),MATCH(I$1,products!$A$1:$G$1,0))</f>
        <v>Rob</v>
      </c>
      <c r="J68" t="str">
        <f>INDEX(products!$A:$G,MATCH(orders!$D68,products!$A:$A,0),MATCH(J$1,products!$A$1:$G$1,0))</f>
        <v>L</v>
      </c>
      <c r="K68" s="8">
        <f>INDEX(products!$A:$G,MATCH(orders!$D68,products!$A:$A,0),MATCH(K$1,products!$A$1:$G$1,0))</f>
        <v>0.5</v>
      </c>
      <c r="L68" s="9">
        <f>INDEX(products!$A:$G,MATCH(orders!$D68,products!$A:$A,0),MATCH(L$1,products!$A$1:$G$1,0))</f>
        <v>7.169999999999999</v>
      </c>
      <c r="M68" s="9">
        <f t="shared" si="3"/>
        <v>7.169999999999999</v>
      </c>
      <c r="N68" t="str">
        <f t="shared" si="4"/>
        <v>Robusta</v>
      </c>
      <c r="O68" t="str">
        <f t="shared" si="5"/>
        <v>Light</v>
      </c>
      <c r="P68" t="str">
        <f>VLOOKUP(Orders[[#This Row],[Customer ID]],customers!$A:$I,9,FALSE)</f>
        <v>Yes</v>
      </c>
    </row>
    <row r="69" spans="1:16" x14ac:dyDescent="0.25">
      <c r="A69" s="2" t="s">
        <v>866</v>
      </c>
      <c r="B69" s="6">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INDEX(products!$A:$G,MATCH(orders!$D69,products!$A:$A,0),MATCH(I$1,products!$A$1:$G$1,0))</f>
        <v>Lib</v>
      </c>
      <c r="J69" t="str">
        <f>INDEX(products!$A:$G,MATCH(orders!$D69,products!$A:$A,0),MATCH(J$1,products!$A$1:$G$1,0))</f>
        <v>L</v>
      </c>
      <c r="K69" s="8">
        <f>INDEX(products!$A:$G,MATCH(orders!$D69,products!$A:$A,0),MATCH(K$1,products!$A$1:$G$1,0))</f>
        <v>0.2</v>
      </c>
      <c r="L69" s="9">
        <f>INDEX(products!$A:$G,MATCH(orders!$D69,products!$A:$A,0),MATCH(L$1,products!$A$1:$G$1,0))</f>
        <v>4.7549999999999999</v>
      </c>
      <c r="M69" s="9">
        <f t="shared" si="3"/>
        <v>9.51</v>
      </c>
      <c r="N69" t="str">
        <f t="shared" si="4"/>
        <v>Liberica</v>
      </c>
      <c r="O69" t="str">
        <f t="shared" si="5"/>
        <v>Light</v>
      </c>
      <c r="P69" t="str">
        <f>VLOOKUP(Orders[[#This Row],[Customer ID]],customers!$A:$I,9,FALSE)</f>
        <v>No</v>
      </c>
    </row>
    <row r="70" spans="1:16" x14ac:dyDescent="0.25">
      <c r="A70" s="2" t="s">
        <v>872</v>
      </c>
      <c r="B70" s="6">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INDEX(products!$A:$G,MATCH(orders!$D70,products!$A:$A,0),MATCH(I$1,products!$A$1:$G$1,0))</f>
        <v>Rob</v>
      </c>
      <c r="J70" t="str">
        <f>INDEX(products!$A:$G,MATCH(orders!$D70,products!$A:$A,0),MATCH(J$1,products!$A$1:$G$1,0))</f>
        <v>M</v>
      </c>
      <c r="K70" s="8">
        <f>INDEX(products!$A:$G,MATCH(orders!$D70,products!$A:$A,0),MATCH(K$1,products!$A$1:$G$1,0))</f>
        <v>0.2</v>
      </c>
      <c r="L70" s="9">
        <f>INDEX(products!$A:$G,MATCH(orders!$D70,products!$A:$A,0),MATCH(L$1,products!$A$1:$G$1,0))</f>
        <v>2.9849999999999999</v>
      </c>
      <c r="M70" s="9">
        <f t="shared" si="3"/>
        <v>2.9849999999999999</v>
      </c>
      <c r="N70" t="str">
        <f t="shared" si="4"/>
        <v>Robusta</v>
      </c>
      <c r="O70" t="str">
        <f t="shared" si="5"/>
        <v>Medium</v>
      </c>
      <c r="P70" t="str">
        <f>VLOOKUP(Orders[[#This Row],[Customer ID]],customers!$A:$I,9,FALSE)</f>
        <v>No</v>
      </c>
    </row>
    <row r="71" spans="1:16" x14ac:dyDescent="0.25">
      <c r="A71" s="2" t="s">
        <v>878</v>
      </c>
      <c r="B71" s="6">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INDEX(products!$A:$G,MATCH(orders!$D71,products!$A:$A,0),MATCH(I$1,products!$A$1:$G$1,0))</f>
        <v>Rob</v>
      </c>
      <c r="J71" t="str">
        <f>INDEX(products!$A:$G,MATCH(orders!$D71,products!$A:$A,0),MATCH(J$1,products!$A$1:$G$1,0))</f>
        <v>M</v>
      </c>
      <c r="K71" s="8">
        <f>INDEX(products!$A:$G,MATCH(orders!$D71,products!$A:$A,0),MATCH(K$1,products!$A$1:$G$1,0))</f>
        <v>1</v>
      </c>
      <c r="L71" s="9">
        <f>INDEX(products!$A:$G,MATCH(orders!$D71,products!$A:$A,0),MATCH(L$1,products!$A$1:$G$1,0))</f>
        <v>9.9499999999999993</v>
      </c>
      <c r="M71" s="9">
        <f t="shared" si="3"/>
        <v>59.699999999999996</v>
      </c>
      <c r="N71" t="str">
        <f t="shared" si="4"/>
        <v>Robusta</v>
      </c>
      <c r="O71" t="str">
        <f t="shared" si="5"/>
        <v>Medium</v>
      </c>
      <c r="P71" t="str">
        <f>VLOOKUP(Orders[[#This Row],[Customer ID]],customers!$A:$I,9,FALSE)</f>
        <v>Yes</v>
      </c>
    </row>
    <row r="72" spans="1:16" x14ac:dyDescent="0.25">
      <c r="A72" s="2" t="s">
        <v>885</v>
      </c>
      <c r="B72" s="6">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INDEX(products!$A:$G,MATCH(orders!$D72,products!$A:$A,0),MATCH(I$1,products!$A$1:$G$1,0))</f>
        <v>Exc</v>
      </c>
      <c r="J72" t="str">
        <f>INDEX(products!$A:$G,MATCH(orders!$D72,products!$A:$A,0),MATCH(J$1,products!$A$1:$G$1,0))</f>
        <v>L</v>
      </c>
      <c r="K72" s="8">
        <f>INDEX(products!$A:$G,MATCH(orders!$D72,products!$A:$A,0),MATCH(K$1,products!$A$1:$G$1,0))</f>
        <v>2.5</v>
      </c>
      <c r="L72" s="9">
        <f>INDEX(products!$A:$G,MATCH(orders!$D72,products!$A:$A,0),MATCH(L$1,products!$A$1:$G$1,0))</f>
        <v>34.154999999999994</v>
      </c>
      <c r="M72" s="9">
        <f t="shared" si="3"/>
        <v>136.61999999999998</v>
      </c>
      <c r="N72" t="str">
        <f t="shared" si="4"/>
        <v>Excelsa</v>
      </c>
      <c r="O72" t="str">
        <f t="shared" si="5"/>
        <v>Light</v>
      </c>
      <c r="P72" t="str">
        <f>VLOOKUP(Orders[[#This Row],[Customer ID]],customers!$A:$I,9,FALSE)</f>
        <v>No</v>
      </c>
    </row>
    <row r="73" spans="1:16" x14ac:dyDescent="0.25">
      <c r="A73" s="2" t="s">
        <v>891</v>
      </c>
      <c r="B73" s="6">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INDEX(products!$A:$G,MATCH(orders!$D73,products!$A:$A,0),MATCH(I$1,products!$A$1:$G$1,0))</f>
        <v>Lib</v>
      </c>
      <c r="J73" t="str">
        <f>INDEX(products!$A:$G,MATCH(orders!$D73,products!$A:$A,0),MATCH(J$1,products!$A$1:$G$1,0))</f>
        <v>L</v>
      </c>
      <c r="K73" s="8">
        <f>INDEX(products!$A:$G,MATCH(orders!$D73,products!$A:$A,0),MATCH(K$1,products!$A$1:$G$1,0))</f>
        <v>0.2</v>
      </c>
      <c r="L73" s="9">
        <f>INDEX(products!$A:$G,MATCH(orders!$D73,products!$A:$A,0),MATCH(L$1,products!$A$1:$G$1,0))</f>
        <v>4.7549999999999999</v>
      </c>
      <c r="M73" s="9">
        <f t="shared" si="3"/>
        <v>9.51</v>
      </c>
      <c r="N73" t="str">
        <f t="shared" si="4"/>
        <v>Liberica</v>
      </c>
      <c r="O73" t="str">
        <f t="shared" si="5"/>
        <v>Light</v>
      </c>
      <c r="P73" t="str">
        <f>VLOOKUP(Orders[[#This Row],[Customer ID]],customers!$A:$I,9,FALSE)</f>
        <v>No</v>
      </c>
    </row>
    <row r="74" spans="1:16" x14ac:dyDescent="0.25">
      <c r="A74" s="2" t="s">
        <v>897</v>
      </c>
      <c r="B74" s="6">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INDEX(products!$A:$G,MATCH(orders!$D74,products!$A:$A,0),MATCH(I$1,products!$A$1:$G$1,0))</f>
        <v>Ara</v>
      </c>
      <c r="J74" t="str">
        <f>INDEX(products!$A:$G,MATCH(orders!$D74,products!$A:$A,0),MATCH(J$1,products!$A$1:$G$1,0))</f>
        <v>M</v>
      </c>
      <c r="K74" s="8">
        <f>INDEX(products!$A:$G,MATCH(orders!$D74,products!$A:$A,0),MATCH(K$1,products!$A$1:$G$1,0))</f>
        <v>2.5</v>
      </c>
      <c r="L74" s="9">
        <f>INDEX(products!$A:$G,MATCH(orders!$D74,products!$A:$A,0),MATCH(L$1,products!$A$1:$G$1,0))</f>
        <v>25.874999999999996</v>
      </c>
      <c r="M74" s="9">
        <f t="shared" si="3"/>
        <v>77.624999999999986</v>
      </c>
      <c r="N74" t="str">
        <f t="shared" si="4"/>
        <v>Arabica</v>
      </c>
      <c r="O74" t="str">
        <f t="shared" si="5"/>
        <v>Medium</v>
      </c>
      <c r="P74" t="str">
        <f>VLOOKUP(Orders[[#This Row],[Customer ID]],customers!$A:$I,9,FALSE)</f>
        <v>No</v>
      </c>
    </row>
    <row r="75" spans="1:16" x14ac:dyDescent="0.25">
      <c r="A75" s="2" t="s">
        <v>902</v>
      </c>
      <c r="B75" s="6">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INDEX(products!$A:$G,MATCH(orders!$D75,products!$A:$A,0),MATCH(I$1,products!$A$1:$G$1,0))</f>
        <v>Lib</v>
      </c>
      <c r="J75" t="str">
        <f>INDEX(products!$A:$G,MATCH(orders!$D75,products!$A:$A,0),MATCH(J$1,products!$A$1:$G$1,0))</f>
        <v>M</v>
      </c>
      <c r="K75" s="8">
        <f>INDEX(products!$A:$G,MATCH(orders!$D75,products!$A:$A,0),MATCH(K$1,products!$A$1:$G$1,0))</f>
        <v>0.2</v>
      </c>
      <c r="L75" s="9">
        <f>INDEX(products!$A:$G,MATCH(orders!$D75,products!$A:$A,0),MATCH(L$1,products!$A$1:$G$1,0))</f>
        <v>4.3650000000000002</v>
      </c>
      <c r="M75" s="9">
        <f t="shared" si="3"/>
        <v>21.825000000000003</v>
      </c>
      <c r="N75" t="str">
        <f t="shared" si="4"/>
        <v>Liberica</v>
      </c>
      <c r="O75" t="str">
        <f t="shared" si="5"/>
        <v>Medium</v>
      </c>
      <c r="P75" t="str">
        <f>VLOOKUP(Orders[[#This Row],[Customer ID]],customers!$A:$I,9,FALSE)</f>
        <v>Yes</v>
      </c>
    </row>
    <row r="76" spans="1:16" x14ac:dyDescent="0.25">
      <c r="A76" s="2" t="s">
        <v>907</v>
      </c>
      <c r="B76" s="6">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INDEX(products!$A:$G,MATCH(orders!$D76,products!$A:$A,0),MATCH(I$1,products!$A$1:$G$1,0))</f>
        <v>Exc</v>
      </c>
      <c r="J76" t="str">
        <f>INDEX(products!$A:$G,MATCH(orders!$D76,products!$A:$A,0),MATCH(J$1,products!$A$1:$G$1,0))</f>
        <v>L</v>
      </c>
      <c r="K76" s="8">
        <f>INDEX(products!$A:$G,MATCH(orders!$D76,products!$A:$A,0),MATCH(K$1,products!$A$1:$G$1,0))</f>
        <v>0.5</v>
      </c>
      <c r="L76" s="9">
        <f>INDEX(products!$A:$G,MATCH(orders!$D76,products!$A:$A,0),MATCH(L$1,products!$A$1:$G$1,0))</f>
        <v>8.91</v>
      </c>
      <c r="M76" s="9">
        <f t="shared" si="3"/>
        <v>17.82</v>
      </c>
      <c r="N76" t="str">
        <f t="shared" si="4"/>
        <v>Excelsa</v>
      </c>
      <c r="O76" t="str">
        <f t="shared" si="5"/>
        <v>Light</v>
      </c>
      <c r="P76" t="str">
        <f>VLOOKUP(Orders[[#This Row],[Customer ID]],customers!$A:$I,9,FALSE)</f>
        <v>Yes</v>
      </c>
    </row>
    <row r="77" spans="1:16" x14ac:dyDescent="0.25">
      <c r="A77" s="2" t="s">
        <v>913</v>
      </c>
      <c r="B77" s="6">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INDEX(products!$A:$G,MATCH(orders!$D77,products!$A:$A,0),MATCH(I$1,products!$A$1:$G$1,0))</f>
        <v>Rob</v>
      </c>
      <c r="J77" t="str">
        <f>INDEX(products!$A:$G,MATCH(orders!$D77,products!$A:$A,0),MATCH(J$1,products!$A$1:$G$1,0))</f>
        <v>D</v>
      </c>
      <c r="K77" s="8">
        <f>INDEX(products!$A:$G,MATCH(orders!$D77,products!$A:$A,0),MATCH(K$1,products!$A$1:$G$1,0))</f>
        <v>1</v>
      </c>
      <c r="L77" s="9">
        <f>INDEX(products!$A:$G,MATCH(orders!$D77,products!$A:$A,0),MATCH(L$1,products!$A$1:$G$1,0))</f>
        <v>8.9499999999999993</v>
      </c>
      <c r="M77" s="9">
        <f t="shared" si="3"/>
        <v>53.699999999999996</v>
      </c>
      <c r="N77" t="str">
        <f t="shared" si="4"/>
        <v>Robusta</v>
      </c>
      <c r="O77" t="str">
        <f t="shared" si="5"/>
        <v>Dark</v>
      </c>
      <c r="P77" t="str">
        <f>VLOOKUP(Orders[[#This Row],[Customer ID]],customers!$A:$I,9,FALSE)</f>
        <v>Yes</v>
      </c>
    </row>
    <row r="78" spans="1:16" x14ac:dyDescent="0.25">
      <c r="A78" s="2" t="s">
        <v>919</v>
      </c>
      <c r="B78" s="6">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INDEX(products!$A:$G,MATCH(orders!$D78,products!$A:$A,0),MATCH(I$1,products!$A$1:$G$1,0))</f>
        <v>Rob</v>
      </c>
      <c r="J78" t="str">
        <f>INDEX(products!$A:$G,MATCH(orders!$D78,products!$A:$A,0),MATCH(J$1,products!$A$1:$G$1,0))</f>
        <v>L</v>
      </c>
      <c r="K78" s="8">
        <f>INDEX(products!$A:$G,MATCH(orders!$D78,products!$A:$A,0),MATCH(K$1,products!$A$1:$G$1,0))</f>
        <v>0.2</v>
      </c>
      <c r="L78" s="9">
        <f>INDEX(products!$A:$G,MATCH(orders!$D78,products!$A:$A,0),MATCH(L$1,products!$A$1:$G$1,0))</f>
        <v>3.5849999999999995</v>
      </c>
      <c r="M78" s="9">
        <f t="shared" si="3"/>
        <v>3.5849999999999995</v>
      </c>
      <c r="N78" t="str">
        <f t="shared" si="4"/>
        <v>Robusta</v>
      </c>
      <c r="O78" t="str">
        <f t="shared" si="5"/>
        <v>Light</v>
      </c>
      <c r="P78" t="str">
        <f>VLOOKUP(Orders[[#This Row],[Customer ID]],customers!$A:$I,9,FALSE)</f>
        <v>Yes</v>
      </c>
    </row>
    <row r="79" spans="1:16" x14ac:dyDescent="0.25">
      <c r="A79" s="2" t="s">
        <v>924</v>
      </c>
      <c r="B79" s="6">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INDEX(products!$A:$G,MATCH(orders!$D79,products!$A:$A,0),MATCH(I$1,products!$A$1:$G$1,0))</f>
        <v>Exc</v>
      </c>
      <c r="J79" t="str">
        <f>INDEX(products!$A:$G,MATCH(orders!$D79,products!$A:$A,0),MATCH(J$1,products!$A$1:$G$1,0))</f>
        <v>D</v>
      </c>
      <c r="K79" s="8">
        <f>INDEX(products!$A:$G,MATCH(orders!$D79,products!$A:$A,0),MATCH(K$1,products!$A$1:$G$1,0))</f>
        <v>0.2</v>
      </c>
      <c r="L79" s="9">
        <f>INDEX(products!$A:$G,MATCH(orders!$D79,products!$A:$A,0),MATCH(L$1,products!$A$1:$G$1,0))</f>
        <v>3.645</v>
      </c>
      <c r="M79" s="9">
        <f t="shared" si="3"/>
        <v>7.29</v>
      </c>
      <c r="N79" t="str">
        <f t="shared" si="4"/>
        <v>Excelsa</v>
      </c>
      <c r="O79" t="str">
        <f t="shared" si="5"/>
        <v>Dark</v>
      </c>
      <c r="P79" t="str">
        <f>VLOOKUP(Orders[[#This Row],[Customer ID]],customers!$A:$I,9,FALSE)</f>
        <v>No</v>
      </c>
    </row>
    <row r="80" spans="1:16" x14ac:dyDescent="0.25">
      <c r="A80" s="2" t="s">
        <v>930</v>
      </c>
      <c r="B80" s="6">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INDEX(products!$A:$G,MATCH(orders!$D80,products!$A:$A,0),MATCH(I$1,products!$A$1:$G$1,0))</f>
        <v>Ara</v>
      </c>
      <c r="J80" t="str">
        <f>INDEX(products!$A:$G,MATCH(orders!$D80,products!$A:$A,0),MATCH(J$1,products!$A$1:$G$1,0))</f>
        <v>M</v>
      </c>
      <c r="K80" s="8">
        <f>INDEX(products!$A:$G,MATCH(orders!$D80,products!$A:$A,0),MATCH(K$1,products!$A$1:$G$1,0))</f>
        <v>0.5</v>
      </c>
      <c r="L80" s="9">
        <f>INDEX(products!$A:$G,MATCH(orders!$D80,products!$A:$A,0),MATCH(L$1,products!$A$1:$G$1,0))</f>
        <v>6.75</v>
      </c>
      <c r="M80" s="9">
        <f t="shared" si="3"/>
        <v>40.5</v>
      </c>
      <c r="N80" t="str">
        <f t="shared" si="4"/>
        <v>Arabica</v>
      </c>
      <c r="O80" t="str">
        <f t="shared" si="5"/>
        <v>Medium</v>
      </c>
      <c r="P80" t="str">
        <f>VLOOKUP(Orders[[#This Row],[Customer ID]],customers!$A:$I,9,FALSE)</f>
        <v>Yes</v>
      </c>
    </row>
    <row r="81" spans="1:16" x14ac:dyDescent="0.25">
      <c r="A81" s="2" t="s">
        <v>936</v>
      </c>
      <c r="B81" s="6">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INDEX(products!$A:$G,MATCH(orders!$D81,products!$A:$A,0),MATCH(I$1,products!$A$1:$G$1,0))</f>
        <v>Rob</v>
      </c>
      <c r="J81" t="str">
        <f>INDEX(products!$A:$G,MATCH(orders!$D81,products!$A:$A,0),MATCH(J$1,products!$A$1:$G$1,0))</f>
        <v>L</v>
      </c>
      <c r="K81" s="8">
        <f>INDEX(products!$A:$G,MATCH(orders!$D81,products!$A:$A,0),MATCH(K$1,products!$A$1:$G$1,0))</f>
        <v>1</v>
      </c>
      <c r="L81" s="9">
        <f>INDEX(products!$A:$G,MATCH(orders!$D81,products!$A:$A,0),MATCH(L$1,products!$A$1:$G$1,0))</f>
        <v>11.95</v>
      </c>
      <c r="M81" s="9">
        <f t="shared" si="3"/>
        <v>47.8</v>
      </c>
      <c r="N81" t="str">
        <f t="shared" si="4"/>
        <v>Robusta</v>
      </c>
      <c r="O81" t="str">
        <f t="shared" si="5"/>
        <v>Light</v>
      </c>
      <c r="P81" t="str">
        <f>VLOOKUP(Orders[[#This Row],[Customer ID]],customers!$A:$I,9,FALSE)</f>
        <v>No</v>
      </c>
    </row>
    <row r="82" spans="1:16" x14ac:dyDescent="0.25">
      <c r="A82" s="2" t="s">
        <v>942</v>
      </c>
      <c r="B82" s="6">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INDEX(products!$A:$G,MATCH(orders!$D82,products!$A:$A,0),MATCH(I$1,products!$A$1:$G$1,0))</f>
        <v>Ara</v>
      </c>
      <c r="J82" t="str">
        <f>INDEX(products!$A:$G,MATCH(orders!$D82,products!$A:$A,0),MATCH(J$1,products!$A$1:$G$1,0))</f>
        <v>L</v>
      </c>
      <c r="K82" s="8">
        <f>INDEX(products!$A:$G,MATCH(orders!$D82,products!$A:$A,0),MATCH(K$1,products!$A$1:$G$1,0))</f>
        <v>0.5</v>
      </c>
      <c r="L82" s="9">
        <f>INDEX(products!$A:$G,MATCH(orders!$D82,products!$A:$A,0),MATCH(L$1,products!$A$1:$G$1,0))</f>
        <v>7.77</v>
      </c>
      <c r="M82" s="9">
        <f t="shared" si="3"/>
        <v>38.849999999999994</v>
      </c>
      <c r="N82" t="str">
        <f t="shared" si="4"/>
        <v>Arabica</v>
      </c>
      <c r="O82" t="str">
        <f t="shared" si="5"/>
        <v>Light</v>
      </c>
      <c r="P82" t="str">
        <f>VLOOKUP(Orders[[#This Row],[Customer ID]],customers!$A:$I,9,FALSE)</f>
        <v>Yes</v>
      </c>
    </row>
    <row r="83" spans="1:16" x14ac:dyDescent="0.25">
      <c r="A83" s="2" t="s">
        <v>948</v>
      </c>
      <c r="B83" s="6">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INDEX(products!$A:$G,MATCH(orders!$D83,products!$A:$A,0),MATCH(I$1,products!$A$1:$G$1,0))</f>
        <v>Lib</v>
      </c>
      <c r="J83" t="str">
        <f>INDEX(products!$A:$G,MATCH(orders!$D83,products!$A:$A,0),MATCH(J$1,products!$A$1:$G$1,0))</f>
        <v>L</v>
      </c>
      <c r="K83" s="8">
        <f>INDEX(products!$A:$G,MATCH(orders!$D83,products!$A:$A,0),MATCH(K$1,products!$A$1:$G$1,0))</f>
        <v>2.5</v>
      </c>
      <c r="L83" s="9">
        <f>INDEX(products!$A:$G,MATCH(orders!$D83,products!$A:$A,0),MATCH(L$1,products!$A$1:$G$1,0))</f>
        <v>36.454999999999998</v>
      </c>
      <c r="M83" s="9">
        <f t="shared" si="3"/>
        <v>109.36499999999999</v>
      </c>
      <c r="N83" t="str">
        <f t="shared" si="4"/>
        <v>Liberica</v>
      </c>
      <c r="O83" t="str">
        <f t="shared" si="5"/>
        <v>Light</v>
      </c>
      <c r="P83" t="str">
        <f>VLOOKUP(Orders[[#This Row],[Customer ID]],customers!$A:$I,9,FALSE)</f>
        <v>Yes</v>
      </c>
    </row>
    <row r="84" spans="1:16" x14ac:dyDescent="0.25">
      <c r="A84" s="2" t="s">
        <v>954</v>
      </c>
      <c r="B84" s="6">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INDEX(products!$A:$G,MATCH(orders!$D84,products!$A:$A,0),MATCH(I$1,products!$A$1:$G$1,0))</f>
        <v>Lib</v>
      </c>
      <c r="J84" t="str">
        <f>INDEX(products!$A:$G,MATCH(orders!$D84,products!$A:$A,0),MATCH(J$1,products!$A$1:$G$1,0))</f>
        <v>M</v>
      </c>
      <c r="K84" s="8">
        <f>INDEX(products!$A:$G,MATCH(orders!$D84,products!$A:$A,0),MATCH(K$1,products!$A$1:$G$1,0))</f>
        <v>2.5</v>
      </c>
      <c r="L84" s="9">
        <f>INDEX(products!$A:$G,MATCH(orders!$D84,products!$A:$A,0),MATCH(L$1,products!$A$1:$G$1,0))</f>
        <v>33.464999999999996</v>
      </c>
      <c r="M84" s="9">
        <f t="shared" si="3"/>
        <v>100.39499999999998</v>
      </c>
      <c r="N84" t="str">
        <f t="shared" si="4"/>
        <v>Liberica</v>
      </c>
      <c r="O84" t="str">
        <f t="shared" si="5"/>
        <v>Medium</v>
      </c>
      <c r="P84" t="str">
        <f>VLOOKUP(Orders[[#This Row],[Customer ID]],customers!$A:$I,9,FALSE)</f>
        <v>Yes</v>
      </c>
    </row>
    <row r="85" spans="1:16" x14ac:dyDescent="0.25">
      <c r="A85" s="2" t="s">
        <v>960</v>
      </c>
      <c r="B85" s="6">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INDEX(products!$A:$G,MATCH(orders!$D85,products!$A:$A,0),MATCH(I$1,products!$A$1:$G$1,0))</f>
        <v>Rob</v>
      </c>
      <c r="J85" t="str">
        <f>INDEX(products!$A:$G,MATCH(orders!$D85,products!$A:$A,0),MATCH(J$1,products!$A$1:$G$1,0))</f>
        <v>D</v>
      </c>
      <c r="K85" s="8">
        <f>INDEX(products!$A:$G,MATCH(orders!$D85,products!$A:$A,0),MATCH(K$1,products!$A$1:$G$1,0))</f>
        <v>2.5</v>
      </c>
      <c r="L85" s="9">
        <f>INDEX(products!$A:$G,MATCH(orders!$D85,products!$A:$A,0),MATCH(L$1,products!$A$1:$G$1,0))</f>
        <v>20.584999999999997</v>
      </c>
      <c r="M85" s="9">
        <f t="shared" si="3"/>
        <v>82.339999999999989</v>
      </c>
      <c r="N85" t="str">
        <f t="shared" si="4"/>
        <v>Robusta</v>
      </c>
      <c r="O85" t="str">
        <f t="shared" si="5"/>
        <v>Dark</v>
      </c>
      <c r="P85" t="str">
        <f>VLOOKUP(Orders[[#This Row],[Customer ID]],customers!$A:$I,9,FALSE)</f>
        <v>Yes</v>
      </c>
    </row>
    <row r="86" spans="1:16" x14ac:dyDescent="0.25">
      <c r="A86" s="2" t="s">
        <v>965</v>
      </c>
      <c r="B86" s="6">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INDEX(products!$A:$G,MATCH(orders!$D86,products!$A:$A,0),MATCH(I$1,products!$A$1:$G$1,0))</f>
        <v>Lib</v>
      </c>
      <c r="J86" t="str">
        <f>INDEX(products!$A:$G,MATCH(orders!$D86,products!$A:$A,0),MATCH(J$1,products!$A$1:$G$1,0))</f>
        <v>L</v>
      </c>
      <c r="K86" s="8">
        <f>INDEX(products!$A:$G,MATCH(orders!$D86,products!$A:$A,0),MATCH(K$1,products!$A$1:$G$1,0))</f>
        <v>0.5</v>
      </c>
      <c r="L86" s="9">
        <f>INDEX(products!$A:$G,MATCH(orders!$D86,products!$A:$A,0),MATCH(L$1,products!$A$1:$G$1,0))</f>
        <v>9.51</v>
      </c>
      <c r="M86" s="9">
        <f t="shared" si="3"/>
        <v>9.51</v>
      </c>
      <c r="N86" t="str">
        <f t="shared" si="4"/>
        <v>Liberica</v>
      </c>
      <c r="O86" t="str">
        <f t="shared" si="5"/>
        <v>Light</v>
      </c>
      <c r="P86" t="str">
        <f>VLOOKUP(Orders[[#This Row],[Customer ID]],customers!$A:$I,9,FALSE)</f>
        <v>No</v>
      </c>
    </row>
    <row r="87" spans="1:16" x14ac:dyDescent="0.25">
      <c r="A87" s="2" t="s">
        <v>971</v>
      </c>
      <c r="B87" s="6">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INDEX(products!$A:$G,MATCH(orders!$D87,products!$A:$A,0),MATCH(I$1,products!$A$1:$G$1,0))</f>
        <v>Ara</v>
      </c>
      <c r="J87" t="str">
        <f>INDEX(products!$A:$G,MATCH(orders!$D87,products!$A:$A,0),MATCH(J$1,products!$A$1:$G$1,0))</f>
        <v>L</v>
      </c>
      <c r="K87" s="8">
        <f>INDEX(products!$A:$G,MATCH(orders!$D87,products!$A:$A,0),MATCH(K$1,products!$A$1:$G$1,0))</f>
        <v>2.5</v>
      </c>
      <c r="L87" s="9">
        <f>INDEX(products!$A:$G,MATCH(orders!$D87,products!$A:$A,0),MATCH(L$1,products!$A$1:$G$1,0))</f>
        <v>29.784999999999997</v>
      </c>
      <c r="M87" s="9">
        <f t="shared" si="3"/>
        <v>89.35499999999999</v>
      </c>
      <c r="N87" t="str">
        <f t="shared" si="4"/>
        <v>Arabica</v>
      </c>
      <c r="O87" t="str">
        <f t="shared" si="5"/>
        <v>Light</v>
      </c>
      <c r="P87" t="str">
        <f>VLOOKUP(Orders[[#This Row],[Customer ID]],customers!$A:$I,9,FALSE)</f>
        <v>No</v>
      </c>
    </row>
    <row r="88" spans="1:16" x14ac:dyDescent="0.25">
      <c r="A88" s="2" t="s">
        <v>971</v>
      </c>
      <c r="B88" s="6">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INDEX(products!$A:$G,MATCH(orders!$D88,products!$A:$A,0),MATCH(I$1,products!$A$1:$G$1,0))</f>
        <v>Ara</v>
      </c>
      <c r="J88" t="str">
        <f>INDEX(products!$A:$G,MATCH(orders!$D88,products!$A:$A,0),MATCH(J$1,products!$A$1:$G$1,0))</f>
        <v>D</v>
      </c>
      <c r="K88" s="8">
        <f>INDEX(products!$A:$G,MATCH(orders!$D88,products!$A:$A,0),MATCH(K$1,products!$A$1:$G$1,0))</f>
        <v>0.2</v>
      </c>
      <c r="L88" s="9">
        <f>INDEX(products!$A:$G,MATCH(orders!$D88,products!$A:$A,0),MATCH(L$1,products!$A$1:$G$1,0))</f>
        <v>2.9849999999999999</v>
      </c>
      <c r="M88" s="9">
        <f t="shared" si="3"/>
        <v>11.94</v>
      </c>
      <c r="N88" t="str">
        <f t="shared" si="4"/>
        <v>Arabica</v>
      </c>
      <c r="O88" t="str">
        <f t="shared" si="5"/>
        <v>Dark</v>
      </c>
      <c r="P88" t="str">
        <f>VLOOKUP(Orders[[#This Row],[Customer ID]],customers!$A:$I,9,FALSE)</f>
        <v>No</v>
      </c>
    </row>
    <row r="89" spans="1:16" x14ac:dyDescent="0.25">
      <c r="A89" s="2" t="s">
        <v>980</v>
      </c>
      <c r="B89" s="6">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INDEX(products!$A:$G,MATCH(orders!$D89,products!$A:$A,0),MATCH(I$1,products!$A$1:$G$1,0))</f>
        <v>Ara</v>
      </c>
      <c r="J89" t="str">
        <f>INDEX(products!$A:$G,MATCH(orders!$D89,products!$A:$A,0),MATCH(J$1,products!$A$1:$G$1,0))</f>
        <v>M</v>
      </c>
      <c r="K89" s="8">
        <f>INDEX(products!$A:$G,MATCH(orders!$D89,products!$A:$A,0),MATCH(K$1,products!$A$1:$G$1,0))</f>
        <v>1</v>
      </c>
      <c r="L89" s="9">
        <f>INDEX(products!$A:$G,MATCH(orders!$D89,products!$A:$A,0),MATCH(L$1,products!$A$1:$G$1,0))</f>
        <v>11.25</v>
      </c>
      <c r="M89" s="9">
        <f t="shared" si="3"/>
        <v>33.75</v>
      </c>
      <c r="N89" t="str">
        <f t="shared" si="4"/>
        <v>Arabica</v>
      </c>
      <c r="O89" t="str">
        <f t="shared" si="5"/>
        <v>Medium</v>
      </c>
      <c r="P89" t="str">
        <f>VLOOKUP(Orders[[#This Row],[Customer ID]],customers!$A:$I,9,FALSE)</f>
        <v>No</v>
      </c>
    </row>
    <row r="90" spans="1:16" x14ac:dyDescent="0.25">
      <c r="A90" s="2" t="s">
        <v>985</v>
      </c>
      <c r="B90" s="6">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INDEX(products!$A:$G,MATCH(orders!$D90,products!$A:$A,0),MATCH(I$1,products!$A$1:$G$1,0))</f>
        <v>Rob</v>
      </c>
      <c r="J90" t="str">
        <f>INDEX(products!$A:$G,MATCH(orders!$D90,products!$A:$A,0),MATCH(J$1,products!$A$1:$G$1,0))</f>
        <v>L</v>
      </c>
      <c r="K90" s="8">
        <f>INDEX(products!$A:$G,MATCH(orders!$D90,products!$A:$A,0),MATCH(K$1,products!$A$1:$G$1,0))</f>
        <v>1</v>
      </c>
      <c r="L90" s="9">
        <f>INDEX(products!$A:$G,MATCH(orders!$D90,products!$A:$A,0),MATCH(L$1,products!$A$1:$G$1,0))</f>
        <v>11.95</v>
      </c>
      <c r="M90" s="9">
        <f t="shared" si="3"/>
        <v>35.849999999999994</v>
      </c>
      <c r="N90" t="str">
        <f t="shared" si="4"/>
        <v>Robusta</v>
      </c>
      <c r="O90" t="str">
        <f t="shared" si="5"/>
        <v>Light</v>
      </c>
      <c r="P90" t="str">
        <f>VLOOKUP(Orders[[#This Row],[Customer ID]],customers!$A:$I,9,FALSE)</f>
        <v>No</v>
      </c>
    </row>
    <row r="91" spans="1:16" x14ac:dyDescent="0.25">
      <c r="A91" s="2" t="s">
        <v>990</v>
      </c>
      <c r="B91" s="6">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INDEX(products!$A:$G,MATCH(orders!$D91,products!$A:$A,0),MATCH(I$1,products!$A$1:$G$1,0))</f>
        <v>Ara</v>
      </c>
      <c r="J91" t="str">
        <f>INDEX(products!$A:$G,MATCH(orders!$D91,products!$A:$A,0),MATCH(J$1,products!$A$1:$G$1,0))</f>
        <v>L</v>
      </c>
      <c r="K91" s="8">
        <f>INDEX(products!$A:$G,MATCH(orders!$D91,products!$A:$A,0),MATCH(K$1,products!$A$1:$G$1,0))</f>
        <v>1</v>
      </c>
      <c r="L91" s="9">
        <f>INDEX(products!$A:$G,MATCH(orders!$D91,products!$A:$A,0),MATCH(L$1,products!$A$1:$G$1,0))</f>
        <v>12.95</v>
      </c>
      <c r="M91" s="9">
        <f t="shared" si="3"/>
        <v>77.699999999999989</v>
      </c>
      <c r="N91" t="str">
        <f t="shared" si="4"/>
        <v>Arabica</v>
      </c>
      <c r="O91" t="str">
        <f t="shared" si="5"/>
        <v>Light</v>
      </c>
      <c r="P91" t="str">
        <f>VLOOKUP(Orders[[#This Row],[Customer ID]],customers!$A:$I,9,FALSE)</f>
        <v>No</v>
      </c>
    </row>
    <row r="92" spans="1:16" x14ac:dyDescent="0.25">
      <c r="A92" s="2" t="s">
        <v>996</v>
      </c>
      <c r="B92" s="6">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INDEX(products!$A:$G,MATCH(orders!$D92,products!$A:$A,0),MATCH(I$1,products!$A$1:$G$1,0))</f>
        <v>Ara</v>
      </c>
      <c r="J92" t="str">
        <f>INDEX(products!$A:$G,MATCH(orders!$D92,products!$A:$A,0),MATCH(J$1,products!$A$1:$G$1,0))</f>
        <v>L</v>
      </c>
      <c r="K92" s="8">
        <f>INDEX(products!$A:$G,MATCH(orders!$D92,products!$A:$A,0),MATCH(K$1,products!$A$1:$G$1,0))</f>
        <v>1</v>
      </c>
      <c r="L92" s="9">
        <f>INDEX(products!$A:$G,MATCH(orders!$D92,products!$A:$A,0),MATCH(L$1,products!$A$1:$G$1,0))</f>
        <v>12.95</v>
      </c>
      <c r="M92" s="9">
        <f t="shared" si="3"/>
        <v>51.8</v>
      </c>
      <c r="N92" t="str">
        <f t="shared" si="4"/>
        <v>Arabica</v>
      </c>
      <c r="O92" t="str">
        <f t="shared" si="5"/>
        <v>Light</v>
      </c>
      <c r="P92" t="str">
        <f>VLOOKUP(Orders[[#This Row],[Customer ID]],customers!$A:$I,9,FALSE)</f>
        <v>Yes</v>
      </c>
    </row>
    <row r="93" spans="1:16" x14ac:dyDescent="0.25">
      <c r="A93" s="2" t="s">
        <v>1001</v>
      </c>
      <c r="B93" s="6">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INDEX(products!$A:$G,MATCH(orders!$D93,products!$A:$A,0),MATCH(I$1,products!$A$1:$G$1,0))</f>
        <v>Ara</v>
      </c>
      <c r="J93" t="str">
        <f>INDEX(products!$A:$G,MATCH(orders!$D93,products!$A:$A,0),MATCH(J$1,products!$A$1:$G$1,0))</f>
        <v>M</v>
      </c>
      <c r="K93" s="8">
        <f>INDEX(products!$A:$G,MATCH(orders!$D93,products!$A:$A,0),MATCH(K$1,products!$A$1:$G$1,0))</f>
        <v>2.5</v>
      </c>
      <c r="L93" s="9">
        <f>INDEX(products!$A:$G,MATCH(orders!$D93,products!$A:$A,0),MATCH(L$1,products!$A$1:$G$1,0))</f>
        <v>25.874999999999996</v>
      </c>
      <c r="M93" s="9">
        <f t="shared" si="3"/>
        <v>103.49999999999999</v>
      </c>
      <c r="N93" t="str">
        <f t="shared" si="4"/>
        <v>Arabica</v>
      </c>
      <c r="O93" t="str">
        <f t="shared" si="5"/>
        <v>Medium</v>
      </c>
      <c r="P93" t="str">
        <f>VLOOKUP(Orders[[#This Row],[Customer ID]],customers!$A:$I,9,FALSE)</f>
        <v>No</v>
      </c>
    </row>
    <row r="94" spans="1:16" x14ac:dyDescent="0.25">
      <c r="A94" s="2" t="s">
        <v>1007</v>
      </c>
      <c r="B94" s="6">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INDEX(products!$A:$G,MATCH(orders!$D94,products!$A:$A,0),MATCH(I$1,products!$A$1:$G$1,0))</f>
        <v>Exc</v>
      </c>
      <c r="J94" t="str">
        <f>INDEX(products!$A:$G,MATCH(orders!$D94,products!$A:$A,0),MATCH(J$1,products!$A$1:$G$1,0))</f>
        <v>L</v>
      </c>
      <c r="K94" s="8">
        <f>INDEX(products!$A:$G,MATCH(orders!$D94,products!$A:$A,0),MATCH(K$1,products!$A$1:$G$1,0))</f>
        <v>1</v>
      </c>
      <c r="L94" s="9">
        <f>INDEX(products!$A:$G,MATCH(orders!$D94,products!$A:$A,0),MATCH(L$1,products!$A$1:$G$1,0))</f>
        <v>14.85</v>
      </c>
      <c r="M94" s="9">
        <f t="shared" si="3"/>
        <v>44.55</v>
      </c>
      <c r="N94" t="str">
        <f t="shared" si="4"/>
        <v>Excelsa</v>
      </c>
      <c r="O94" t="str">
        <f t="shared" si="5"/>
        <v>Light</v>
      </c>
      <c r="P94" t="str">
        <f>VLOOKUP(Orders[[#This Row],[Customer ID]],customers!$A:$I,9,FALSE)</f>
        <v>Yes</v>
      </c>
    </row>
    <row r="95" spans="1:16" x14ac:dyDescent="0.25">
      <c r="A95" s="2" t="s">
        <v>1012</v>
      </c>
      <c r="B95" s="6">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INDEX(products!$A:$G,MATCH(orders!$D95,products!$A:$A,0),MATCH(I$1,products!$A$1:$G$1,0))</f>
        <v>Exc</v>
      </c>
      <c r="J95" t="str">
        <f>INDEX(products!$A:$G,MATCH(orders!$D95,products!$A:$A,0),MATCH(J$1,products!$A$1:$G$1,0))</f>
        <v>L</v>
      </c>
      <c r="K95" s="8">
        <f>INDEX(products!$A:$G,MATCH(orders!$D95,products!$A:$A,0),MATCH(K$1,products!$A$1:$G$1,0))</f>
        <v>0.5</v>
      </c>
      <c r="L95" s="9">
        <f>INDEX(products!$A:$G,MATCH(orders!$D95,products!$A:$A,0),MATCH(L$1,products!$A$1:$G$1,0))</f>
        <v>8.91</v>
      </c>
      <c r="M95" s="9">
        <f t="shared" si="3"/>
        <v>35.64</v>
      </c>
      <c r="N95" t="str">
        <f t="shared" si="4"/>
        <v>Excelsa</v>
      </c>
      <c r="O95" t="str">
        <f t="shared" si="5"/>
        <v>Light</v>
      </c>
      <c r="P95" t="str">
        <f>VLOOKUP(Orders[[#This Row],[Customer ID]],customers!$A:$I,9,FALSE)</f>
        <v>Yes</v>
      </c>
    </row>
    <row r="96" spans="1:16" x14ac:dyDescent="0.25">
      <c r="A96" s="2" t="s">
        <v>1018</v>
      </c>
      <c r="B96" s="6">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INDEX(products!$A:$G,MATCH(orders!$D96,products!$A:$A,0),MATCH(I$1,products!$A$1:$G$1,0))</f>
        <v>Ara</v>
      </c>
      <c r="J96" t="str">
        <f>INDEX(products!$A:$G,MATCH(orders!$D96,products!$A:$A,0),MATCH(J$1,products!$A$1:$G$1,0))</f>
        <v>D</v>
      </c>
      <c r="K96" s="8">
        <f>INDEX(products!$A:$G,MATCH(orders!$D96,products!$A:$A,0),MATCH(K$1,products!$A$1:$G$1,0))</f>
        <v>0.2</v>
      </c>
      <c r="L96" s="9">
        <f>INDEX(products!$A:$G,MATCH(orders!$D96,products!$A:$A,0),MATCH(L$1,products!$A$1:$G$1,0))</f>
        <v>2.9849999999999999</v>
      </c>
      <c r="M96" s="9">
        <f t="shared" si="3"/>
        <v>17.91</v>
      </c>
      <c r="N96" t="str">
        <f t="shared" si="4"/>
        <v>Arabica</v>
      </c>
      <c r="O96" t="str">
        <f t="shared" si="5"/>
        <v>Dark</v>
      </c>
      <c r="P96" t="str">
        <f>VLOOKUP(Orders[[#This Row],[Customer ID]],customers!$A:$I,9,FALSE)</f>
        <v>Yes</v>
      </c>
    </row>
    <row r="97" spans="1:16" x14ac:dyDescent="0.25">
      <c r="A97" s="2" t="s">
        <v>1022</v>
      </c>
      <c r="B97" s="6">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INDEX(products!$A:$G,MATCH(orders!$D97,products!$A:$A,0),MATCH(I$1,products!$A$1:$G$1,0))</f>
        <v>Ara</v>
      </c>
      <c r="J97" t="str">
        <f>INDEX(products!$A:$G,MATCH(orders!$D97,products!$A:$A,0),MATCH(J$1,products!$A$1:$G$1,0))</f>
        <v>M</v>
      </c>
      <c r="K97" s="8">
        <f>INDEX(products!$A:$G,MATCH(orders!$D97,products!$A:$A,0),MATCH(K$1,products!$A$1:$G$1,0))</f>
        <v>2.5</v>
      </c>
      <c r="L97" s="9">
        <f>INDEX(products!$A:$G,MATCH(orders!$D97,products!$A:$A,0),MATCH(L$1,products!$A$1:$G$1,0))</f>
        <v>25.874999999999996</v>
      </c>
      <c r="M97" s="9">
        <f t="shared" si="3"/>
        <v>155.24999999999997</v>
      </c>
      <c r="N97" t="str">
        <f t="shared" si="4"/>
        <v>Arabica</v>
      </c>
      <c r="O97" t="str">
        <f t="shared" si="5"/>
        <v>Medium</v>
      </c>
      <c r="P97" t="str">
        <f>VLOOKUP(Orders[[#This Row],[Customer ID]],customers!$A:$I,9,FALSE)</f>
        <v>No</v>
      </c>
    </row>
    <row r="98" spans="1:16" x14ac:dyDescent="0.25">
      <c r="A98" s="2" t="s">
        <v>1027</v>
      </c>
      <c r="B98" s="6">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INDEX(products!$A:$G,MATCH(orders!$D98,products!$A:$A,0),MATCH(I$1,products!$A$1:$G$1,0))</f>
        <v>Ara</v>
      </c>
      <c r="J98" t="str">
        <f>INDEX(products!$A:$G,MATCH(orders!$D98,products!$A:$A,0),MATCH(J$1,products!$A$1:$G$1,0))</f>
        <v>D</v>
      </c>
      <c r="K98" s="8">
        <f>INDEX(products!$A:$G,MATCH(orders!$D98,products!$A:$A,0),MATCH(K$1,products!$A$1:$G$1,0))</f>
        <v>0.2</v>
      </c>
      <c r="L98" s="9">
        <f>INDEX(products!$A:$G,MATCH(orders!$D98,products!$A:$A,0),MATCH(L$1,products!$A$1:$G$1,0))</f>
        <v>2.9849999999999999</v>
      </c>
      <c r="M98" s="9">
        <f t="shared" si="3"/>
        <v>5.97</v>
      </c>
      <c r="N98" t="str">
        <f t="shared" si="4"/>
        <v>Arabica</v>
      </c>
      <c r="O98" t="str">
        <f t="shared" si="5"/>
        <v>Dark</v>
      </c>
      <c r="P98" t="str">
        <f>VLOOKUP(Orders[[#This Row],[Customer ID]],customers!$A:$I,9,FALSE)</f>
        <v>No</v>
      </c>
    </row>
    <row r="99" spans="1:16" x14ac:dyDescent="0.25">
      <c r="A99" s="2" t="s">
        <v>1032</v>
      </c>
      <c r="B99" s="6">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INDEX(products!$A:$G,MATCH(orders!$D99,products!$A:$A,0),MATCH(I$1,products!$A$1:$G$1,0))</f>
        <v>Ara</v>
      </c>
      <c r="J99" t="str">
        <f>INDEX(products!$A:$G,MATCH(orders!$D99,products!$A:$A,0),MATCH(J$1,products!$A$1:$G$1,0))</f>
        <v>M</v>
      </c>
      <c r="K99" s="8">
        <f>INDEX(products!$A:$G,MATCH(orders!$D99,products!$A:$A,0),MATCH(K$1,products!$A$1:$G$1,0))</f>
        <v>0.5</v>
      </c>
      <c r="L99" s="9">
        <f>INDEX(products!$A:$G,MATCH(orders!$D99,products!$A:$A,0),MATCH(L$1,products!$A$1:$G$1,0))</f>
        <v>6.75</v>
      </c>
      <c r="M99" s="9">
        <f t="shared" si="3"/>
        <v>13.5</v>
      </c>
      <c r="N99" t="str">
        <f t="shared" si="4"/>
        <v>Arabica</v>
      </c>
      <c r="O99" t="str">
        <f t="shared" si="5"/>
        <v>Medium</v>
      </c>
      <c r="P99" t="str">
        <f>VLOOKUP(Orders[[#This Row],[Customer ID]],customers!$A:$I,9,FALSE)</f>
        <v>No</v>
      </c>
    </row>
    <row r="100" spans="1:16" x14ac:dyDescent="0.25">
      <c r="A100" s="2" t="s">
        <v>1038</v>
      </c>
      <c r="B100" s="6">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INDEX(products!$A:$G,MATCH(orders!$D100,products!$A:$A,0),MATCH(I$1,products!$A$1:$G$1,0))</f>
        <v>Ara</v>
      </c>
      <c r="J100" t="str">
        <f>INDEX(products!$A:$G,MATCH(orders!$D100,products!$A:$A,0),MATCH(J$1,products!$A$1:$G$1,0))</f>
        <v>D</v>
      </c>
      <c r="K100" s="8">
        <f>INDEX(products!$A:$G,MATCH(orders!$D100,products!$A:$A,0),MATCH(K$1,products!$A$1:$G$1,0))</f>
        <v>0.2</v>
      </c>
      <c r="L100" s="9">
        <f>INDEX(products!$A:$G,MATCH(orders!$D100,products!$A:$A,0),MATCH(L$1,products!$A$1:$G$1,0))</f>
        <v>2.9849999999999999</v>
      </c>
      <c r="M100" s="9">
        <f t="shared" si="3"/>
        <v>2.9849999999999999</v>
      </c>
      <c r="N100" t="str">
        <f t="shared" si="4"/>
        <v>Arabica</v>
      </c>
      <c r="O100" t="str">
        <f t="shared" si="5"/>
        <v>Dark</v>
      </c>
      <c r="P100" t="str">
        <f>VLOOKUP(Orders[[#This Row],[Customer ID]],customers!$A:$I,9,FALSE)</f>
        <v>No</v>
      </c>
    </row>
    <row r="101" spans="1:16" x14ac:dyDescent="0.25">
      <c r="A101" s="2" t="s">
        <v>1043</v>
      </c>
      <c r="B101" s="6">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INDEX(products!$A:$G,MATCH(orders!$D101,products!$A:$A,0),MATCH(I$1,products!$A$1:$G$1,0))</f>
        <v>Lib</v>
      </c>
      <c r="J101" t="str">
        <f>INDEX(products!$A:$G,MATCH(orders!$D101,products!$A:$A,0),MATCH(J$1,products!$A$1:$G$1,0))</f>
        <v>M</v>
      </c>
      <c r="K101" s="8">
        <f>INDEX(products!$A:$G,MATCH(orders!$D101,products!$A:$A,0),MATCH(K$1,products!$A$1:$G$1,0))</f>
        <v>0.2</v>
      </c>
      <c r="L101" s="9">
        <f>INDEX(products!$A:$G,MATCH(orders!$D101,products!$A:$A,0),MATCH(L$1,products!$A$1:$G$1,0))</f>
        <v>4.3650000000000002</v>
      </c>
      <c r="M101" s="9">
        <f t="shared" si="3"/>
        <v>13.095000000000001</v>
      </c>
      <c r="N101" t="str">
        <f t="shared" si="4"/>
        <v>Liberica</v>
      </c>
      <c r="O101" t="str">
        <f t="shared" si="5"/>
        <v>Medium</v>
      </c>
      <c r="P101" t="str">
        <f>VLOOKUP(Orders[[#This Row],[Customer ID]],customers!$A:$I,9,FALSE)</f>
        <v>Yes</v>
      </c>
    </row>
    <row r="102" spans="1:16" x14ac:dyDescent="0.25">
      <c r="A102" s="2" t="s">
        <v>1048</v>
      </c>
      <c r="B102" s="6">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INDEX(products!$A:$G,MATCH(orders!$D102,products!$A:$A,0),MATCH(I$1,products!$A$1:$G$1,0))</f>
        <v>Ara</v>
      </c>
      <c r="J102" t="str">
        <f>INDEX(products!$A:$G,MATCH(orders!$D102,products!$A:$A,0),MATCH(J$1,products!$A$1:$G$1,0))</f>
        <v>L</v>
      </c>
      <c r="K102" s="8">
        <f>INDEX(products!$A:$G,MATCH(orders!$D102,products!$A:$A,0),MATCH(K$1,products!$A$1:$G$1,0))</f>
        <v>0.2</v>
      </c>
      <c r="L102" s="9">
        <f>INDEX(products!$A:$G,MATCH(orders!$D102,products!$A:$A,0),MATCH(L$1,products!$A$1:$G$1,0))</f>
        <v>3.8849999999999998</v>
      </c>
      <c r="M102" s="9">
        <f t="shared" si="3"/>
        <v>7.77</v>
      </c>
      <c r="N102" t="str">
        <f t="shared" si="4"/>
        <v>Arabica</v>
      </c>
      <c r="O102" t="str">
        <f t="shared" si="5"/>
        <v>Light</v>
      </c>
      <c r="P102" t="str">
        <f>VLOOKUP(Orders[[#This Row],[Customer ID]],customers!$A:$I,9,FALSE)</f>
        <v>Yes</v>
      </c>
    </row>
    <row r="103" spans="1:16" x14ac:dyDescent="0.25">
      <c r="A103" s="2" t="s">
        <v>1053</v>
      </c>
      <c r="B103" s="6">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INDEX(products!$A:$G,MATCH(orders!$D103,products!$A:$A,0),MATCH(I$1,products!$A$1:$G$1,0))</f>
        <v>Lib</v>
      </c>
      <c r="J103" t="str">
        <f>INDEX(products!$A:$G,MATCH(orders!$D103,products!$A:$A,0),MATCH(J$1,products!$A$1:$G$1,0))</f>
        <v>D</v>
      </c>
      <c r="K103" s="8">
        <f>INDEX(products!$A:$G,MATCH(orders!$D103,products!$A:$A,0),MATCH(K$1,products!$A$1:$G$1,0))</f>
        <v>2.5</v>
      </c>
      <c r="L103" s="9">
        <f>INDEX(products!$A:$G,MATCH(orders!$D103,products!$A:$A,0),MATCH(L$1,products!$A$1:$G$1,0))</f>
        <v>29.784999999999997</v>
      </c>
      <c r="M103" s="9">
        <f t="shared" si="3"/>
        <v>148.92499999999998</v>
      </c>
      <c r="N103" t="str">
        <f t="shared" si="4"/>
        <v>Liberica</v>
      </c>
      <c r="O103" t="str">
        <f t="shared" si="5"/>
        <v>Dark</v>
      </c>
      <c r="P103" t="str">
        <f>VLOOKUP(Orders[[#This Row],[Customer ID]],customers!$A:$I,9,FALSE)</f>
        <v>Yes</v>
      </c>
    </row>
    <row r="104" spans="1:16" x14ac:dyDescent="0.25">
      <c r="A104" s="2" t="s">
        <v>1059</v>
      </c>
      <c r="B104" s="6">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INDEX(products!$A:$G,MATCH(orders!$D104,products!$A:$A,0),MATCH(I$1,products!$A$1:$G$1,0))</f>
        <v>Lib</v>
      </c>
      <c r="J104" t="str">
        <f>INDEX(products!$A:$G,MATCH(orders!$D104,products!$A:$A,0),MATCH(J$1,products!$A$1:$G$1,0))</f>
        <v>D</v>
      </c>
      <c r="K104" s="8">
        <f>INDEX(products!$A:$G,MATCH(orders!$D104,products!$A:$A,0),MATCH(K$1,products!$A$1:$G$1,0))</f>
        <v>1</v>
      </c>
      <c r="L104" s="9">
        <f>INDEX(products!$A:$G,MATCH(orders!$D104,products!$A:$A,0),MATCH(L$1,products!$A$1:$G$1,0))</f>
        <v>12.95</v>
      </c>
      <c r="M104" s="9">
        <f t="shared" si="3"/>
        <v>38.849999999999994</v>
      </c>
      <c r="N104" t="str">
        <f t="shared" si="4"/>
        <v>Liberica</v>
      </c>
      <c r="O104" t="str">
        <f t="shared" si="5"/>
        <v>Dark</v>
      </c>
      <c r="P104" t="str">
        <f>VLOOKUP(Orders[[#This Row],[Customer ID]],customers!$A:$I,9,FALSE)</f>
        <v>Yes</v>
      </c>
    </row>
    <row r="105" spans="1:16" x14ac:dyDescent="0.25">
      <c r="A105" s="2" t="s">
        <v>1065</v>
      </c>
      <c r="B105" s="6">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INDEX(products!$A:$G,MATCH(orders!$D105,products!$A:$A,0),MATCH(I$1,products!$A$1:$G$1,0))</f>
        <v>Rob</v>
      </c>
      <c r="J105" t="str">
        <f>INDEX(products!$A:$G,MATCH(orders!$D105,products!$A:$A,0),MATCH(J$1,products!$A$1:$G$1,0))</f>
        <v>M</v>
      </c>
      <c r="K105" s="8">
        <f>INDEX(products!$A:$G,MATCH(orders!$D105,products!$A:$A,0),MATCH(K$1,products!$A$1:$G$1,0))</f>
        <v>0.2</v>
      </c>
      <c r="L105" s="9">
        <f>INDEX(products!$A:$G,MATCH(orders!$D105,products!$A:$A,0),MATCH(L$1,products!$A$1:$G$1,0))</f>
        <v>2.9849999999999999</v>
      </c>
      <c r="M105" s="9">
        <f t="shared" si="3"/>
        <v>11.94</v>
      </c>
      <c r="N105" t="str">
        <f t="shared" si="4"/>
        <v>Robusta</v>
      </c>
      <c r="O105" t="str">
        <f t="shared" si="5"/>
        <v>Medium</v>
      </c>
      <c r="P105" t="str">
        <f>VLOOKUP(Orders[[#This Row],[Customer ID]],customers!$A:$I,9,FALSE)</f>
        <v>No</v>
      </c>
    </row>
    <row r="106" spans="1:16" x14ac:dyDescent="0.25">
      <c r="A106" s="2" t="s">
        <v>1071</v>
      </c>
      <c r="B106" s="6">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INDEX(products!$A:$G,MATCH(orders!$D106,products!$A:$A,0),MATCH(I$1,products!$A$1:$G$1,0))</f>
        <v>Lib</v>
      </c>
      <c r="J106" t="str">
        <f>INDEX(products!$A:$G,MATCH(orders!$D106,products!$A:$A,0),MATCH(J$1,products!$A$1:$G$1,0))</f>
        <v>M</v>
      </c>
      <c r="K106" s="8">
        <f>INDEX(products!$A:$G,MATCH(orders!$D106,products!$A:$A,0),MATCH(K$1,products!$A$1:$G$1,0))</f>
        <v>1</v>
      </c>
      <c r="L106" s="9">
        <f>INDEX(products!$A:$G,MATCH(orders!$D106,products!$A:$A,0),MATCH(L$1,products!$A$1:$G$1,0))</f>
        <v>14.55</v>
      </c>
      <c r="M106" s="9">
        <f t="shared" si="3"/>
        <v>87.300000000000011</v>
      </c>
      <c r="N106" t="str">
        <f t="shared" si="4"/>
        <v>Liberica</v>
      </c>
      <c r="O106" t="str">
        <f t="shared" si="5"/>
        <v>Medium</v>
      </c>
      <c r="P106" t="str">
        <f>VLOOKUP(Orders[[#This Row],[Customer ID]],customers!$A:$I,9,FALSE)</f>
        <v>No</v>
      </c>
    </row>
    <row r="107" spans="1:16" x14ac:dyDescent="0.25">
      <c r="A107" s="2" t="s">
        <v>1077</v>
      </c>
      <c r="B107" s="6">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INDEX(products!$A:$G,MATCH(orders!$D107,products!$A:$A,0),MATCH(I$1,products!$A$1:$G$1,0))</f>
        <v>Ara</v>
      </c>
      <c r="J107" t="str">
        <f>INDEX(products!$A:$G,MATCH(orders!$D107,products!$A:$A,0),MATCH(J$1,products!$A$1:$G$1,0))</f>
        <v>M</v>
      </c>
      <c r="K107" s="8">
        <f>INDEX(products!$A:$G,MATCH(orders!$D107,products!$A:$A,0),MATCH(K$1,products!$A$1:$G$1,0))</f>
        <v>0.5</v>
      </c>
      <c r="L107" s="9">
        <f>INDEX(products!$A:$G,MATCH(orders!$D107,products!$A:$A,0),MATCH(L$1,products!$A$1:$G$1,0))</f>
        <v>6.75</v>
      </c>
      <c r="M107" s="9">
        <f t="shared" si="3"/>
        <v>40.5</v>
      </c>
      <c r="N107" t="str">
        <f t="shared" si="4"/>
        <v>Arabica</v>
      </c>
      <c r="O107" t="str">
        <f t="shared" si="5"/>
        <v>Medium</v>
      </c>
      <c r="P107" t="str">
        <f>VLOOKUP(Orders[[#This Row],[Customer ID]],customers!$A:$I,9,FALSE)</f>
        <v>Yes</v>
      </c>
    </row>
    <row r="108" spans="1:16" x14ac:dyDescent="0.25">
      <c r="A108" s="2" t="s">
        <v>1083</v>
      </c>
      <c r="B108" s="6">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INDEX(products!$A:$G,MATCH(orders!$D108,products!$A:$A,0),MATCH(I$1,products!$A$1:$G$1,0))</f>
        <v>Exc</v>
      </c>
      <c r="J108" t="str">
        <f>INDEX(products!$A:$G,MATCH(orders!$D108,products!$A:$A,0),MATCH(J$1,products!$A$1:$G$1,0))</f>
        <v>D</v>
      </c>
      <c r="K108" s="8">
        <f>INDEX(products!$A:$G,MATCH(orders!$D108,products!$A:$A,0),MATCH(K$1,products!$A$1:$G$1,0))</f>
        <v>1</v>
      </c>
      <c r="L108" s="9">
        <f>INDEX(products!$A:$G,MATCH(orders!$D108,products!$A:$A,0),MATCH(L$1,products!$A$1:$G$1,0))</f>
        <v>12.15</v>
      </c>
      <c r="M108" s="9">
        <f t="shared" si="3"/>
        <v>24.3</v>
      </c>
      <c r="N108" t="str">
        <f t="shared" si="4"/>
        <v>Excelsa</v>
      </c>
      <c r="O108" t="str">
        <f t="shared" si="5"/>
        <v>Dark</v>
      </c>
      <c r="P108" t="str">
        <f>VLOOKUP(Orders[[#This Row],[Customer ID]],customers!$A:$I,9,FALSE)</f>
        <v>No</v>
      </c>
    </row>
    <row r="109" spans="1:16" x14ac:dyDescent="0.25">
      <c r="A109" s="2" t="s">
        <v>1089</v>
      </c>
      <c r="B109" s="6">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INDEX(products!$A:$G,MATCH(orders!$D109,products!$A:$A,0),MATCH(I$1,products!$A$1:$G$1,0))</f>
        <v>Rob</v>
      </c>
      <c r="J109" t="str">
        <f>INDEX(products!$A:$G,MATCH(orders!$D109,products!$A:$A,0),MATCH(J$1,products!$A$1:$G$1,0))</f>
        <v>M</v>
      </c>
      <c r="K109" s="8">
        <f>INDEX(products!$A:$G,MATCH(orders!$D109,products!$A:$A,0),MATCH(K$1,products!$A$1:$G$1,0))</f>
        <v>0.5</v>
      </c>
      <c r="L109" s="9">
        <f>INDEX(products!$A:$G,MATCH(orders!$D109,products!$A:$A,0),MATCH(L$1,products!$A$1:$G$1,0))</f>
        <v>5.97</v>
      </c>
      <c r="M109" s="9">
        <f t="shared" si="3"/>
        <v>17.91</v>
      </c>
      <c r="N109" t="str">
        <f t="shared" si="4"/>
        <v>Robusta</v>
      </c>
      <c r="O109" t="str">
        <f t="shared" si="5"/>
        <v>Medium</v>
      </c>
      <c r="P109" t="str">
        <f>VLOOKUP(Orders[[#This Row],[Customer ID]],customers!$A:$I,9,FALSE)</f>
        <v>Yes</v>
      </c>
    </row>
    <row r="110" spans="1:16" x14ac:dyDescent="0.25">
      <c r="A110" s="2" t="s">
        <v>1095</v>
      </c>
      <c r="B110" s="6">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INDEX(products!$A:$G,MATCH(orders!$D110,products!$A:$A,0),MATCH(I$1,products!$A$1:$G$1,0))</f>
        <v>Ara</v>
      </c>
      <c r="J110" t="str">
        <f>INDEX(products!$A:$G,MATCH(orders!$D110,products!$A:$A,0),MATCH(J$1,products!$A$1:$G$1,0))</f>
        <v>M</v>
      </c>
      <c r="K110" s="8">
        <f>INDEX(products!$A:$G,MATCH(orders!$D110,products!$A:$A,0),MATCH(K$1,products!$A$1:$G$1,0))</f>
        <v>0.5</v>
      </c>
      <c r="L110" s="9">
        <f>INDEX(products!$A:$G,MATCH(orders!$D110,products!$A:$A,0),MATCH(L$1,products!$A$1:$G$1,0))</f>
        <v>6.75</v>
      </c>
      <c r="M110" s="9">
        <f t="shared" si="3"/>
        <v>27</v>
      </c>
      <c r="N110" t="str">
        <f t="shared" si="4"/>
        <v>Arabica</v>
      </c>
      <c r="O110" t="str">
        <f t="shared" si="5"/>
        <v>Medium</v>
      </c>
      <c r="P110" t="str">
        <f>VLOOKUP(Orders[[#This Row],[Customer ID]],customers!$A:$I,9,FALSE)</f>
        <v>No</v>
      </c>
    </row>
    <row r="111" spans="1:16" x14ac:dyDescent="0.25">
      <c r="A111" s="2" t="s">
        <v>1100</v>
      </c>
      <c r="B111" s="6">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INDEX(products!$A:$G,MATCH(orders!$D111,products!$A:$A,0),MATCH(I$1,products!$A$1:$G$1,0))</f>
        <v>Lib</v>
      </c>
      <c r="J111" t="str">
        <f>INDEX(products!$A:$G,MATCH(orders!$D111,products!$A:$A,0),MATCH(J$1,products!$A$1:$G$1,0))</f>
        <v>D</v>
      </c>
      <c r="K111" s="8">
        <f>INDEX(products!$A:$G,MATCH(orders!$D111,products!$A:$A,0),MATCH(K$1,products!$A$1:$G$1,0))</f>
        <v>0.5</v>
      </c>
      <c r="L111" s="9">
        <f>INDEX(products!$A:$G,MATCH(orders!$D111,products!$A:$A,0),MATCH(L$1,products!$A$1:$G$1,0))</f>
        <v>7.77</v>
      </c>
      <c r="M111" s="9">
        <f t="shared" si="3"/>
        <v>7.77</v>
      </c>
      <c r="N111" t="str">
        <f t="shared" si="4"/>
        <v>Liberica</v>
      </c>
      <c r="O111" t="str">
        <f t="shared" si="5"/>
        <v>Dark</v>
      </c>
      <c r="P111" t="str">
        <f>VLOOKUP(Orders[[#This Row],[Customer ID]],customers!$A:$I,9,FALSE)</f>
        <v>Yes</v>
      </c>
    </row>
    <row r="112" spans="1:16" x14ac:dyDescent="0.25">
      <c r="A112" s="2" t="s">
        <v>1106</v>
      </c>
      <c r="B112" s="6">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INDEX(products!$A:$G,MATCH(orders!$D112,products!$A:$A,0),MATCH(I$1,products!$A$1:$G$1,0))</f>
        <v>Exc</v>
      </c>
      <c r="J112" t="str">
        <f>INDEX(products!$A:$G,MATCH(orders!$D112,products!$A:$A,0),MATCH(J$1,products!$A$1:$G$1,0))</f>
        <v>L</v>
      </c>
      <c r="K112" s="8">
        <f>INDEX(products!$A:$G,MATCH(orders!$D112,products!$A:$A,0),MATCH(K$1,products!$A$1:$G$1,0))</f>
        <v>0.2</v>
      </c>
      <c r="L112" s="9">
        <f>INDEX(products!$A:$G,MATCH(orders!$D112,products!$A:$A,0),MATCH(L$1,products!$A$1:$G$1,0))</f>
        <v>4.4550000000000001</v>
      </c>
      <c r="M112" s="9">
        <f t="shared" si="3"/>
        <v>13.365</v>
      </c>
      <c r="N112" t="str">
        <f t="shared" si="4"/>
        <v>Excelsa</v>
      </c>
      <c r="O112" t="str">
        <f t="shared" si="5"/>
        <v>Light</v>
      </c>
      <c r="P112" t="str">
        <f>VLOOKUP(Orders[[#This Row],[Customer ID]],customers!$A:$I,9,FALSE)</f>
        <v>Yes</v>
      </c>
    </row>
    <row r="113" spans="1:16" x14ac:dyDescent="0.25">
      <c r="A113" s="2" t="s">
        <v>1112</v>
      </c>
      <c r="B113" s="6">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INDEX(products!$A:$G,MATCH(orders!$D113,products!$A:$A,0),MATCH(I$1,products!$A$1:$G$1,0))</f>
        <v>Rob</v>
      </c>
      <c r="J113" t="str">
        <f>INDEX(products!$A:$G,MATCH(orders!$D113,products!$A:$A,0),MATCH(J$1,products!$A$1:$G$1,0))</f>
        <v>D</v>
      </c>
      <c r="K113" s="8">
        <f>INDEX(products!$A:$G,MATCH(orders!$D113,products!$A:$A,0),MATCH(K$1,products!$A$1:$G$1,0))</f>
        <v>0.5</v>
      </c>
      <c r="L113" s="9">
        <f>INDEX(products!$A:$G,MATCH(orders!$D113,products!$A:$A,0),MATCH(L$1,products!$A$1:$G$1,0))</f>
        <v>5.3699999999999992</v>
      </c>
      <c r="M113" s="9">
        <f t="shared" si="3"/>
        <v>26.849999999999994</v>
      </c>
      <c r="N113" t="str">
        <f t="shared" si="4"/>
        <v>Robusta</v>
      </c>
      <c r="O113" t="str">
        <f t="shared" si="5"/>
        <v>Dark</v>
      </c>
      <c r="P113" t="str">
        <f>VLOOKUP(Orders[[#This Row],[Customer ID]],customers!$A:$I,9,FALSE)</f>
        <v>No</v>
      </c>
    </row>
    <row r="114" spans="1:16" x14ac:dyDescent="0.25">
      <c r="A114" s="2" t="s">
        <v>1117</v>
      </c>
      <c r="B114" s="6">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INDEX(products!$A:$G,MATCH(orders!$D114,products!$A:$A,0),MATCH(I$1,products!$A$1:$G$1,0))</f>
        <v>Ara</v>
      </c>
      <c r="J114" t="str">
        <f>INDEX(products!$A:$G,MATCH(orders!$D114,products!$A:$A,0),MATCH(J$1,products!$A$1:$G$1,0))</f>
        <v>M</v>
      </c>
      <c r="K114" s="8">
        <f>INDEX(products!$A:$G,MATCH(orders!$D114,products!$A:$A,0),MATCH(K$1,products!$A$1:$G$1,0))</f>
        <v>1</v>
      </c>
      <c r="L114" s="9">
        <f>INDEX(products!$A:$G,MATCH(orders!$D114,products!$A:$A,0),MATCH(L$1,products!$A$1:$G$1,0))</f>
        <v>11.25</v>
      </c>
      <c r="M114" s="9">
        <f t="shared" si="3"/>
        <v>11.25</v>
      </c>
      <c r="N114" t="str">
        <f t="shared" si="4"/>
        <v>Arabica</v>
      </c>
      <c r="O114" t="str">
        <f t="shared" si="5"/>
        <v>Medium</v>
      </c>
      <c r="P114" t="str">
        <f>VLOOKUP(Orders[[#This Row],[Customer ID]],customers!$A:$I,9,FALSE)</f>
        <v>No</v>
      </c>
    </row>
    <row r="115" spans="1:16" x14ac:dyDescent="0.25">
      <c r="A115" s="2" t="s">
        <v>1123</v>
      </c>
      <c r="B115" s="6">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INDEX(products!$A:$G,MATCH(orders!$D115,products!$A:$A,0),MATCH(I$1,products!$A$1:$G$1,0))</f>
        <v>Lib</v>
      </c>
      <c r="J115" t="str">
        <f>INDEX(products!$A:$G,MATCH(orders!$D115,products!$A:$A,0),MATCH(J$1,products!$A$1:$G$1,0))</f>
        <v>M</v>
      </c>
      <c r="K115" s="8">
        <f>INDEX(products!$A:$G,MATCH(orders!$D115,products!$A:$A,0),MATCH(K$1,products!$A$1:$G$1,0))</f>
        <v>1</v>
      </c>
      <c r="L115" s="9">
        <f>INDEX(products!$A:$G,MATCH(orders!$D115,products!$A:$A,0),MATCH(L$1,products!$A$1:$G$1,0))</f>
        <v>14.55</v>
      </c>
      <c r="M115" s="9">
        <f t="shared" si="3"/>
        <v>14.55</v>
      </c>
      <c r="N115" t="str">
        <f t="shared" si="4"/>
        <v>Liberica</v>
      </c>
      <c r="O115" t="str">
        <f t="shared" si="5"/>
        <v>Medium</v>
      </c>
      <c r="P115" t="str">
        <f>VLOOKUP(Orders[[#This Row],[Customer ID]],customers!$A:$I,9,FALSE)</f>
        <v>No</v>
      </c>
    </row>
    <row r="116" spans="1:16" x14ac:dyDescent="0.25">
      <c r="A116" s="2" t="s">
        <v>1129</v>
      </c>
      <c r="B116" s="6">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INDEX(products!$A:$G,MATCH(orders!$D116,products!$A:$A,0),MATCH(I$1,products!$A$1:$G$1,0))</f>
        <v>Rob</v>
      </c>
      <c r="J116" t="str">
        <f>INDEX(products!$A:$G,MATCH(orders!$D116,products!$A:$A,0),MATCH(J$1,products!$A$1:$G$1,0))</f>
        <v>L</v>
      </c>
      <c r="K116" s="8">
        <f>INDEX(products!$A:$G,MATCH(orders!$D116,products!$A:$A,0),MATCH(K$1,products!$A$1:$G$1,0))</f>
        <v>0.2</v>
      </c>
      <c r="L116" s="9">
        <f>INDEX(products!$A:$G,MATCH(orders!$D116,products!$A:$A,0),MATCH(L$1,products!$A$1:$G$1,0))</f>
        <v>3.5849999999999995</v>
      </c>
      <c r="M116" s="9">
        <f t="shared" si="3"/>
        <v>14.339999999999998</v>
      </c>
      <c r="N116" t="str">
        <f t="shared" si="4"/>
        <v>Robusta</v>
      </c>
      <c r="O116" t="str">
        <f t="shared" si="5"/>
        <v>Light</v>
      </c>
      <c r="P116" t="str">
        <f>VLOOKUP(Orders[[#This Row],[Customer ID]],customers!$A:$I,9,FALSE)</f>
        <v>No</v>
      </c>
    </row>
    <row r="117" spans="1:16" x14ac:dyDescent="0.25">
      <c r="A117" s="2" t="s">
        <v>1134</v>
      </c>
      <c r="B117" s="6">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INDEX(products!$A:$G,MATCH(orders!$D117,products!$A:$A,0),MATCH(I$1,products!$A$1:$G$1,0))</f>
        <v>Lib</v>
      </c>
      <c r="J117" t="str">
        <f>INDEX(products!$A:$G,MATCH(orders!$D117,products!$A:$A,0),MATCH(J$1,products!$A$1:$G$1,0))</f>
        <v>L</v>
      </c>
      <c r="K117" s="8">
        <f>INDEX(products!$A:$G,MATCH(orders!$D117,products!$A:$A,0),MATCH(K$1,products!$A$1:$G$1,0))</f>
        <v>1</v>
      </c>
      <c r="L117" s="9">
        <f>INDEX(products!$A:$G,MATCH(orders!$D117,products!$A:$A,0),MATCH(L$1,products!$A$1:$G$1,0))</f>
        <v>15.85</v>
      </c>
      <c r="M117" s="9">
        <f t="shared" si="3"/>
        <v>15.85</v>
      </c>
      <c r="N117" t="str">
        <f t="shared" si="4"/>
        <v>Liberica</v>
      </c>
      <c r="O117" t="str">
        <f t="shared" si="5"/>
        <v>Light</v>
      </c>
      <c r="P117" t="str">
        <f>VLOOKUP(Orders[[#This Row],[Customer ID]],customers!$A:$I,9,FALSE)</f>
        <v>No</v>
      </c>
    </row>
    <row r="118" spans="1:16" x14ac:dyDescent="0.25">
      <c r="A118" s="2" t="s">
        <v>1140</v>
      </c>
      <c r="B118" s="6">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INDEX(products!$A:$G,MATCH(orders!$D118,products!$A:$A,0),MATCH(I$1,products!$A$1:$G$1,0))</f>
        <v>Lib</v>
      </c>
      <c r="J118" t="str">
        <f>INDEX(products!$A:$G,MATCH(orders!$D118,products!$A:$A,0),MATCH(J$1,products!$A$1:$G$1,0))</f>
        <v>L</v>
      </c>
      <c r="K118" s="8">
        <f>INDEX(products!$A:$G,MATCH(orders!$D118,products!$A:$A,0),MATCH(K$1,products!$A$1:$G$1,0))</f>
        <v>0.2</v>
      </c>
      <c r="L118" s="9">
        <f>INDEX(products!$A:$G,MATCH(orders!$D118,products!$A:$A,0),MATCH(L$1,products!$A$1:$G$1,0))</f>
        <v>4.7549999999999999</v>
      </c>
      <c r="M118" s="9">
        <f t="shared" si="3"/>
        <v>19.02</v>
      </c>
      <c r="N118" t="str">
        <f t="shared" si="4"/>
        <v>Liberica</v>
      </c>
      <c r="O118" t="str">
        <f t="shared" si="5"/>
        <v>Light</v>
      </c>
      <c r="P118" t="str">
        <f>VLOOKUP(Orders[[#This Row],[Customer ID]],customers!$A:$I,9,FALSE)</f>
        <v>Yes</v>
      </c>
    </row>
    <row r="119" spans="1:16" x14ac:dyDescent="0.25">
      <c r="A119" s="2" t="s">
        <v>1146</v>
      </c>
      <c r="B119" s="6">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INDEX(products!$A:$G,MATCH(orders!$D119,products!$A:$A,0),MATCH(I$1,products!$A$1:$G$1,0))</f>
        <v>Lib</v>
      </c>
      <c r="J119" t="str">
        <f>INDEX(products!$A:$G,MATCH(orders!$D119,products!$A:$A,0),MATCH(J$1,products!$A$1:$G$1,0))</f>
        <v>L</v>
      </c>
      <c r="K119" s="8">
        <f>INDEX(products!$A:$G,MATCH(orders!$D119,products!$A:$A,0),MATCH(K$1,products!$A$1:$G$1,0))</f>
        <v>0.5</v>
      </c>
      <c r="L119" s="9">
        <f>INDEX(products!$A:$G,MATCH(orders!$D119,products!$A:$A,0),MATCH(L$1,products!$A$1:$G$1,0))</f>
        <v>9.51</v>
      </c>
      <c r="M119" s="9">
        <f t="shared" si="3"/>
        <v>38.04</v>
      </c>
      <c r="N119" t="str">
        <f t="shared" si="4"/>
        <v>Liberica</v>
      </c>
      <c r="O119" t="str">
        <f t="shared" si="5"/>
        <v>Light</v>
      </c>
      <c r="P119" t="str">
        <f>VLOOKUP(Orders[[#This Row],[Customer ID]],customers!$A:$I,9,FALSE)</f>
        <v>No</v>
      </c>
    </row>
    <row r="120" spans="1:16" x14ac:dyDescent="0.25">
      <c r="A120" s="2" t="s">
        <v>1152</v>
      </c>
      <c r="B120" s="6">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INDEX(products!$A:$G,MATCH(orders!$D120,products!$A:$A,0),MATCH(I$1,products!$A$1:$G$1,0))</f>
        <v>Exc</v>
      </c>
      <c r="J120" t="str">
        <f>INDEX(products!$A:$G,MATCH(orders!$D120,products!$A:$A,0),MATCH(J$1,products!$A$1:$G$1,0))</f>
        <v>D</v>
      </c>
      <c r="K120" s="8">
        <f>INDEX(products!$A:$G,MATCH(orders!$D120,products!$A:$A,0),MATCH(K$1,products!$A$1:$G$1,0))</f>
        <v>0.5</v>
      </c>
      <c r="L120" s="9">
        <f>INDEX(products!$A:$G,MATCH(orders!$D120,products!$A:$A,0),MATCH(L$1,products!$A$1:$G$1,0))</f>
        <v>7.29</v>
      </c>
      <c r="M120" s="9">
        <f t="shared" si="3"/>
        <v>21.87</v>
      </c>
      <c r="N120" t="str">
        <f t="shared" si="4"/>
        <v>Excelsa</v>
      </c>
      <c r="O120" t="str">
        <f t="shared" si="5"/>
        <v>Dark</v>
      </c>
      <c r="P120" t="str">
        <f>VLOOKUP(Orders[[#This Row],[Customer ID]],customers!$A:$I,9,FALSE)</f>
        <v>Yes</v>
      </c>
    </row>
    <row r="121" spans="1:16" x14ac:dyDescent="0.25">
      <c r="A121" s="2" t="s">
        <v>1158</v>
      </c>
      <c r="B121" s="6">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INDEX(products!$A:$G,MATCH(orders!$D121,products!$A:$A,0),MATCH(I$1,products!$A$1:$G$1,0))</f>
        <v>Exc</v>
      </c>
      <c r="J121" t="str">
        <f>INDEX(products!$A:$G,MATCH(orders!$D121,products!$A:$A,0),MATCH(J$1,products!$A$1:$G$1,0))</f>
        <v>M</v>
      </c>
      <c r="K121" s="8">
        <f>INDEX(products!$A:$G,MATCH(orders!$D121,products!$A:$A,0),MATCH(K$1,products!$A$1:$G$1,0))</f>
        <v>0.2</v>
      </c>
      <c r="L121" s="9">
        <f>INDEX(products!$A:$G,MATCH(orders!$D121,products!$A:$A,0),MATCH(L$1,products!$A$1:$G$1,0))</f>
        <v>4.125</v>
      </c>
      <c r="M121" s="9">
        <f t="shared" si="3"/>
        <v>4.125</v>
      </c>
      <c r="N121" t="str">
        <f t="shared" si="4"/>
        <v>Excelsa</v>
      </c>
      <c r="O121" t="str">
        <f t="shared" si="5"/>
        <v>Medium</v>
      </c>
      <c r="P121" t="str">
        <f>VLOOKUP(Orders[[#This Row],[Customer ID]],customers!$A:$I,9,FALSE)</f>
        <v>No</v>
      </c>
    </row>
    <row r="122" spans="1:16" x14ac:dyDescent="0.25">
      <c r="A122" s="2" t="s">
        <v>1158</v>
      </c>
      <c r="B122" s="6">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INDEX(products!$A:$G,MATCH(orders!$D122,products!$A:$A,0),MATCH(I$1,products!$A$1:$G$1,0))</f>
        <v>Ara</v>
      </c>
      <c r="J122" t="str">
        <f>INDEX(products!$A:$G,MATCH(orders!$D122,products!$A:$A,0),MATCH(J$1,products!$A$1:$G$1,0))</f>
        <v>L</v>
      </c>
      <c r="K122" s="8">
        <f>INDEX(products!$A:$G,MATCH(orders!$D122,products!$A:$A,0),MATCH(K$1,products!$A$1:$G$1,0))</f>
        <v>0.2</v>
      </c>
      <c r="L122" s="9">
        <f>INDEX(products!$A:$G,MATCH(orders!$D122,products!$A:$A,0),MATCH(L$1,products!$A$1:$G$1,0))</f>
        <v>3.8849999999999998</v>
      </c>
      <c r="M122" s="9">
        <f t="shared" si="3"/>
        <v>3.8849999999999998</v>
      </c>
      <c r="N122" t="str">
        <f t="shared" si="4"/>
        <v>Arabica</v>
      </c>
      <c r="O122" t="str">
        <f t="shared" si="5"/>
        <v>Light</v>
      </c>
      <c r="P122" t="str">
        <f>VLOOKUP(Orders[[#This Row],[Customer ID]],customers!$A:$I,9,FALSE)</f>
        <v>No</v>
      </c>
    </row>
    <row r="123" spans="1:16" x14ac:dyDescent="0.25">
      <c r="A123" s="2" t="s">
        <v>1158</v>
      </c>
      <c r="B123" s="6">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INDEX(products!$A:$G,MATCH(orders!$D123,products!$A:$A,0),MATCH(I$1,products!$A$1:$G$1,0))</f>
        <v>Exc</v>
      </c>
      <c r="J123" t="str">
        <f>INDEX(products!$A:$G,MATCH(orders!$D123,products!$A:$A,0),MATCH(J$1,products!$A$1:$G$1,0))</f>
        <v>M</v>
      </c>
      <c r="K123" s="8">
        <f>INDEX(products!$A:$G,MATCH(orders!$D123,products!$A:$A,0),MATCH(K$1,products!$A$1:$G$1,0))</f>
        <v>1</v>
      </c>
      <c r="L123" s="9">
        <f>INDEX(products!$A:$G,MATCH(orders!$D123,products!$A:$A,0),MATCH(L$1,products!$A$1:$G$1,0))</f>
        <v>13.75</v>
      </c>
      <c r="M123" s="9">
        <f t="shared" si="3"/>
        <v>68.75</v>
      </c>
      <c r="N123" t="str">
        <f t="shared" si="4"/>
        <v>Excelsa</v>
      </c>
      <c r="O123" t="str">
        <f t="shared" si="5"/>
        <v>Medium</v>
      </c>
      <c r="P123" t="str">
        <f>VLOOKUP(Orders[[#This Row],[Customer ID]],customers!$A:$I,9,FALSE)</f>
        <v>No</v>
      </c>
    </row>
    <row r="124" spans="1:16" x14ac:dyDescent="0.25">
      <c r="A124" s="2" t="s">
        <v>1174</v>
      </c>
      <c r="B124" s="6">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INDEX(products!$A:$G,MATCH(orders!$D124,products!$A:$A,0),MATCH(I$1,products!$A$1:$G$1,0))</f>
        <v>Ara</v>
      </c>
      <c r="J124" t="str">
        <f>INDEX(products!$A:$G,MATCH(orders!$D124,products!$A:$A,0),MATCH(J$1,products!$A$1:$G$1,0))</f>
        <v>D</v>
      </c>
      <c r="K124" s="8">
        <f>INDEX(products!$A:$G,MATCH(orders!$D124,products!$A:$A,0),MATCH(K$1,products!$A$1:$G$1,0))</f>
        <v>0.5</v>
      </c>
      <c r="L124" s="9">
        <f>INDEX(products!$A:$G,MATCH(orders!$D124,products!$A:$A,0),MATCH(L$1,products!$A$1:$G$1,0))</f>
        <v>5.97</v>
      </c>
      <c r="M124" s="9">
        <f t="shared" si="3"/>
        <v>23.88</v>
      </c>
      <c r="N124" t="str">
        <f t="shared" si="4"/>
        <v>Arabica</v>
      </c>
      <c r="O124" t="str">
        <f t="shared" si="5"/>
        <v>Dark</v>
      </c>
      <c r="P124" t="str">
        <f>VLOOKUP(Orders[[#This Row],[Customer ID]],customers!$A:$I,9,FALSE)</f>
        <v>Yes</v>
      </c>
    </row>
    <row r="125" spans="1:16" x14ac:dyDescent="0.25">
      <c r="A125" s="2" t="s">
        <v>1180</v>
      </c>
      <c r="B125" s="6">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INDEX(products!$A:$G,MATCH(orders!$D125,products!$A:$A,0),MATCH(I$1,products!$A$1:$G$1,0))</f>
        <v>Lib</v>
      </c>
      <c r="J125" t="str">
        <f>INDEX(products!$A:$G,MATCH(orders!$D125,products!$A:$A,0),MATCH(J$1,products!$A$1:$G$1,0))</f>
        <v>L</v>
      </c>
      <c r="K125" s="8">
        <f>INDEX(products!$A:$G,MATCH(orders!$D125,products!$A:$A,0),MATCH(K$1,products!$A$1:$G$1,0))</f>
        <v>2.5</v>
      </c>
      <c r="L125" s="9">
        <f>INDEX(products!$A:$G,MATCH(orders!$D125,products!$A:$A,0),MATCH(L$1,products!$A$1:$G$1,0))</f>
        <v>36.454999999999998</v>
      </c>
      <c r="M125" s="9">
        <f t="shared" si="3"/>
        <v>145.82</v>
      </c>
      <c r="N125" t="str">
        <f t="shared" si="4"/>
        <v>Liberica</v>
      </c>
      <c r="O125" t="str">
        <f t="shared" si="5"/>
        <v>Light</v>
      </c>
      <c r="P125" t="str">
        <f>VLOOKUP(Orders[[#This Row],[Customer ID]],customers!$A:$I,9,FALSE)</f>
        <v>No</v>
      </c>
    </row>
    <row r="126" spans="1:16" x14ac:dyDescent="0.25">
      <c r="A126" s="2" t="s">
        <v>1186</v>
      </c>
      <c r="B126" s="6">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INDEX(products!$A:$G,MATCH(orders!$D126,products!$A:$A,0),MATCH(I$1,products!$A$1:$G$1,0))</f>
        <v>Lib</v>
      </c>
      <c r="J126" t="str">
        <f>INDEX(products!$A:$G,MATCH(orders!$D126,products!$A:$A,0),MATCH(J$1,products!$A$1:$G$1,0))</f>
        <v>M</v>
      </c>
      <c r="K126" s="8">
        <f>INDEX(products!$A:$G,MATCH(orders!$D126,products!$A:$A,0),MATCH(K$1,products!$A$1:$G$1,0))</f>
        <v>0.2</v>
      </c>
      <c r="L126" s="9">
        <f>INDEX(products!$A:$G,MATCH(orders!$D126,products!$A:$A,0),MATCH(L$1,products!$A$1:$G$1,0))</f>
        <v>4.3650000000000002</v>
      </c>
      <c r="M126" s="9">
        <f t="shared" si="3"/>
        <v>21.825000000000003</v>
      </c>
      <c r="N126" t="str">
        <f t="shared" si="4"/>
        <v>Liberica</v>
      </c>
      <c r="O126" t="str">
        <f t="shared" si="5"/>
        <v>Medium</v>
      </c>
      <c r="P126" t="str">
        <f>VLOOKUP(Orders[[#This Row],[Customer ID]],customers!$A:$I,9,FALSE)</f>
        <v>Yes</v>
      </c>
    </row>
    <row r="127" spans="1:16" x14ac:dyDescent="0.25">
      <c r="A127" s="2" t="s">
        <v>1192</v>
      </c>
      <c r="B127" s="6">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INDEX(products!$A:$G,MATCH(orders!$D127,products!$A:$A,0),MATCH(I$1,products!$A$1:$G$1,0))</f>
        <v>Lib</v>
      </c>
      <c r="J127" t="str">
        <f>INDEX(products!$A:$G,MATCH(orders!$D127,products!$A:$A,0),MATCH(J$1,products!$A$1:$G$1,0))</f>
        <v>M</v>
      </c>
      <c r="K127" s="8">
        <f>INDEX(products!$A:$G,MATCH(orders!$D127,products!$A:$A,0),MATCH(K$1,products!$A$1:$G$1,0))</f>
        <v>0.5</v>
      </c>
      <c r="L127" s="9">
        <f>INDEX(products!$A:$G,MATCH(orders!$D127,products!$A:$A,0),MATCH(L$1,products!$A$1:$G$1,0))</f>
        <v>8.73</v>
      </c>
      <c r="M127" s="9">
        <f t="shared" si="3"/>
        <v>26.19</v>
      </c>
      <c r="N127" t="str">
        <f t="shared" si="4"/>
        <v>Liberica</v>
      </c>
      <c r="O127" t="str">
        <f t="shared" si="5"/>
        <v>Medium</v>
      </c>
      <c r="P127" t="str">
        <f>VLOOKUP(Orders[[#This Row],[Customer ID]],customers!$A:$I,9,FALSE)</f>
        <v>Yes</v>
      </c>
    </row>
    <row r="128" spans="1:16" x14ac:dyDescent="0.25">
      <c r="A128" s="2" t="s">
        <v>1198</v>
      </c>
      <c r="B128" s="6">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INDEX(products!$A:$G,MATCH(orders!$D128,products!$A:$A,0),MATCH(I$1,products!$A$1:$G$1,0))</f>
        <v>Ara</v>
      </c>
      <c r="J128" t="str">
        <f>INDEX(products!$A:$G,MATCH(orders!$D128,products!$A:$A,0),MATCH(J$1,products!$A$1:$G$1,0))</f>
        <v>M</v>
      </c>
      <c r="K128" s="8">
        <f>INDEX(products!$A:$G,MATCH(orders!$D128,products!$A:$A,0),MATCH(K$1,products!$A$1:$G$1,0))</f>
        <v>1</v>
      </c>
      <c r="L128" s="9">
        <f>INDEX(products!$A:$G,MATCH(orders!$D128,products!$A:$A,0),MATCH(L$1,products!$A$1:$G$1,0))</f>
        <v>11.25</v>
      </c>
      <c r="M128" s="9">
        <f t="shared" si="3"/>
        <v>11.25</v>
      </c>
      <c r="N128" t="str">
        <f t="shared" si="4"/>
        <v>Arabica</v>
      </c>
      <c r="O128" t="str">
        <f t="shared" si="5"/>
        <v>Medium</v>
      </c>
      <c r="P128" t="str">
        <f>VLOOKUP(Orders[[#This Row],[Customer ID]],customers!$A:$I,9,FALSE)</f>
        <v>No</v>
      </c>
    </row>
    <row r="129" spans="1:16" x14ac:dyDescent="0.25">
      <c r="A129" s="2" t="s">
        <v>1204</v>
      </c>
      <c r="B129" s="6">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INDEX(products!$A:$G,MATCH(orders!$D129,products!$A:$A,0),MATCH(I$1,products!$A$1:$G$1,0))</f>
        <v>Lib</v>
      </c>
      <c r="J129" t="str">
        <f>INDEX(products!$A:$G,MATCH(orders!$D129,products!$A:$A,0),MATCH(J$1,products!$A$1:$G$1,0))</f>
        <v>D</v>
      </c>
      <c r="K129" s="8">
        <f>INDEX(products!$A:$G,MATCH(orders!$D129,products!$A:$A,0),MATCH(K$1,products!$A$1:$G$1,0))</f>
        <v>1</v>
      </c>
      <c r="L129" s="9">
        <f>INDEX(products!$A:$G,MATCH(orders!$D129,products!$A:$A,0),MATCH(L$1,products!$A$1:$G$1,0))</f>
        <v>12.95</v>
      </c>
      <c r="M129" s="9">
        <f t="shared" si="3"/>
        <v>77.699999999999989</v>
      </c>
      <c r="N129" t="str">
        <f t="shared" si="4"/>
        <v>Liberica</v>
      </c>
      <c r="O129" t="str">
        <f t="shared" si="5"/>
        <v>Dark</v>
      </c>
      <c r="P129" t="str">
        <f>VLOOKUP(Orders[[#This Row],[Customer ID]],customers!$A:$I,9,FALSE)</f>
        <v>No</v>
      </c>
    </row>
    <row r="130" spans="1:16" x14ac:dyDescent="0.25">
      <c r="A130" s="2" t="s">
        <v>1210</v>
      </c>
      <c r="B130" s="6">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INDEX(products!$A:$G,MATCH(orders!$D130,products!$A:$A,0),MATCH(I$1,products!$A$1:$G$1,0))</f>
        <v>Ara</v>
      </c>
      <c r="J130" t="str">
        <f>INDEX(products!$A:$G,MATCH(orders!$D130,products!$A:$A,0),MATCH(J$1,products!$A$1:$G$1,0))</f>
        <v>M</v>
      </c>
      <c r="K130" s="8">
        <f>INDEX(products!$A:$G,MATCH(orders!$D130,products!$A:$A,0),MATCH(K$1,products!$A$1:$G$1,0))</f>
        <v>0.5</v>
      </c>
      <c r="L130" s="9">
        <f>INDEX(products!$A:$G,MATCH(orders!$D130,products!$A:$A,0),MATCH(L$1,products!$A$1:$G$1,0))</f>
        <v>6.75</v>
      </c>
      <c r="M130" s="9">
        <f t="shared" si="3"/>
        <v>6.75</v>
      </c>
      <c r="N130" t="str">
        <f t="shared" si="4"/>
        <v>Arabica</v>
      </c>
      <c r="O130" t="str">
        <f t="shared" si="5"/>
        <v>Medium</v>
      </c>
      <c r="P130" t="str">
        <f>VLOOKUP(Orders[[#This Row],[Customer ID]],customers!$A:$I,9,FALSE)</f>
        <v>No</v>
      </c>
    </row>
    <row r="131" spans="1:16" x14ac:dyDescent="0.25">
      <c r="A131" s="2" t="s">
        <v>1216</v>
      </c>
      <c r="B131" s="6">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INDEX(products!$A:$G,MATCH(orders!$D131,products!$A:$A,0),MATCH(I$1,products!$A$1:$G$1,0))</f>
        <v>Exc</v>
      </c>
      <c r="J131" t="str">
        <f>INDEX(products!$A:$G,MATCH(orders!$D131,products!$A:$A,0),MATCH(J$1,products!$A$1:$G$1,0))</f>
        <v>D</v>
      </c>
      <c r="K131" s="8">
        <f>INDEX(products!$A:$G,MATCH(orders!$D131,products!$A:$A,0),MATCH(K$1,products!$A$1:$G$1,0))</f>
        <v>1</v>
      </c>
      <c r="L131" s="9">
        <f>INDEX(products!$A:$G,MATCH(orders!$D131,products!$A:$A,0),MATCH(L$1,products!$A$1:$G$1,0))</f>
        <v>12.15</v>
      </c>
      <c r="M131" s="9">
        <f t="shared" ref="M131:M194" si="6">E131*L131</f>
        <v>12.15</v>
      </c>
      <c r="N131" t="str">
        <f t="shared" ref="N131:N194" si="7">IF(I131="Rob","Robusta",IF(I131="Exc","Excelsa",IF(I131="Ara","Arabica",IF(I131="Lib","Liberica",""))))</f>
        <v>Excelsa</v>
      </c>
      <c r="O131" t="str">
        <f t="shared" ref="O131:O194" si="8">IF(J131="L","Light",IF(J131="M","Medium",IF(J131="D","Dark","")))</f>
        <v>Dark</v>
      </c>
      <c r="P131" t="str">
        <f>VLOOKUP(Orders[[#This Row],[Customer ID]],customers!$A:$I,9,FALSE)</f>
        <v>Yes</v>
      </c>
    </row>
    <row r="132" spans="1:16" x14ac:dyDescent="0.25">
      <c r="A132" s="2" t="s">
        <v>1222</v>
      </c>
      <c r="B132" s="6">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INDEX(products!$A:$G,MATCH(orders!$D132,products!$A:$A,0),MATCH(I$1,products!$A$1:$G$1,0))</f>
        <v>Ara</v>
      </c>
      <c r="J132" t="str">
        <f>INDEX(products!$A:$G,MATCH(orders!$D132,products!$A:$A,0),MATCH(J$1,products!$A$1:$G$1,0))</f>
        <v>L</v>
      </c>
      <c r="K132" s="8">
        <f>INDEX(products!$A:$G,MATCH(orders!$D132,products!$A:$A,0),MATCH(K$1,products!$A$1:$G$1,0))</f>
        <v>2.5</v>
      </c>
      <c r="L132" s="9">
        <f>INDEX(products!$A:$G,MATCH(orders!$D132,products!$A:$A,0),MATCH(L$1,products!$A$1:$G$1,0))</f>
        <v>29.784999999999997</v>
      </c>
      <c r="M132" s="9">
        <f t="shared" si="6"/>
        <v>148.92499999999998</v>
      </c>
      <c r="N132" t="str">
        <f t="shared" si="7"/>
        <v>Arabica</v>
      </c>
      <c r="O132" t="str">
        <f t="shared" si="8"/>
        <v>Light</v>
      </c>
      <c r="P132" t="str">
        <f>VLOOKUP(Orders[[#This Row],[Customer ID]],customers!$A:$I,9,FALSE)</f>
        <v>Yes</v>
      </c>
    </row>
    <row r="133" spans="1:16" x14ac:dyDescent="0.25">
      <c r="A133" s="2" t="s">
        <v>1227</v>
      </c>
      <c r="B133" s="6">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INDEX(products!$A:$G,MATCH(orders!$D133,products!$A:$A,0),MATCH(I$1,products!$A$1:$G$1,0))</f>
        <v>Exc</v>
      </c>
      <c r="J133" t="str">
        <f>INDEX(products!$A:$G,MATCH(orders!$D133,products!$A:$A,0),MATCH(J$1,products!$A$1:$G$1,0))</f>
        <v>D</v>
      </c>
      <c r="K133" s="8">
        <f>INDEX(products!$A:$G,MATCH(orders!$D133,products!$A:$A,0),MATCH(K$1,products!$A$1:$G$1,0))</f>
        <v>0.5</v>
      </c>
      <c r="L133" s="9">
        <f>INDEX(products!$A:$G,MATCH(orders!$D133,products!$A:$A,0),MATCH(L$1,products!$A$1:$G$1,0))</f>
        <v>7.29</v>
      </c>
      <c r="M133" s="9">
        <f t="shared" si="6"/>
        <v>14.58</v>
      </c>
      <c r="N133" t="str">
        <f t="shared" si="7"/>
        <v>Excelsa</v>
      </c>
      <c r="O133" t="str">
        <f t="shared" si="8"/>
        <v>Dark</v>
      </c>
      <c r="P133" t="str">
        <f>VLOOKUP(Orders[[#This Row],[Customer ID]],customers!$A:$I,9,FALSE)</f>
        <v>Yes</v>
      </c>
    </row>
    <row r="134" spans="1:16" x14ac:dyDescent="0.25">
      <c r="A134" s="2" t="s">
        <v>1233</v>
      </c>
      <c r="B134" s="6">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INDEX(products!$A:$G,MATCH(orders!$D134,products!$A:$A,0),MATCH(I$1,products!$A$1:$G$1,0))</f>
        <v>Ara</v>
      </c>
      <c r="J134" t="str">
        <f>INDEX(products!$A:$G,MATCH(orders!$D134,products!$A:$A,0),MATCH(J$1,products!$A$1:$G$1,0))</f>
        <v>L</v>
      </c>
      <c r="K134" s="8">
        <f>INDEX(products!$A:$G,MATCH(orders!$D134,products!$A:$A,0),MATCH(K$1,products!$A$1:$G$1,0))</f>
        <v>2.5</v>
      </c>
      <c r="L134" s="9">
        <f>INDEX(products!$A:$G,MATCH(orders!$D134,products!$A:$A,0),MATCH(L$1,products!$A$1:$G$1,0))</f>
        <v>29.784999999999997</v>
      </c>
      <c r="M134" s="9">
        <f t="shared" si="6"/>
        <v>148.92499999999998</v>
      </c>
      <c r="N134" t="str">
        <f t="shared" si="7"/>
        <v>Arabica</v>
      </c>
      <c r="O134" t="str">
        <f t="shared" si="8"/>
        <v>Light</v>
      </c>
      <c r="P134" t="str">
        <f>VLOOKUP(Orders[[#This Row],[Customer ID]],customers!$A:$I,9,FALSE)</f>
        <v>Yes</v>
      </c>
    </row>
    <row r="135" spans="1:16" x14ac:dyDescent="0.25">
      <c r="A135" s="2" t="s">
        <v>1239</v>
      </c>
      <c r="B135" s="6">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INDEX(products!$A:$G,MATCH(orders!$D135,products!$A:$A,0),MATCH(I$1,products!$A$1:$G$1,0))</f>
        <v>Lib</v>
      </c>
      <c r="J135" t="str">
        <f>INDEX(products!$A:$G,MATCH(orders!$D135,products!$A:$A,0),MATCH(J$1,products!$A$1:$G$1,0))</f>
        <v>D</v>
      </c>
      <c r="K135" s="8">
        <f>INDEX(products!$A:$G,MATCH(orders!$D135,products!$A:$A,0),MATCH(K$1,products!$A$1:$G$1,0))</f>
        <v>1</v>
      </c>
      <c r="L135" s="9">
        <f>INDEX(products!$A:$G,MATCH(orders!$D135,products!$A:$A,0),MATCH(L$1,products!$A$1:$G$1,0))</f>
        <v>12.95</v>
      </c>
      <c r="M135" s="9">
        <f t="shared" si="6"/>
        <v>12.95</v>
      </c>
      <c r="N135" t="str">
        <f t="shared" si="7"/>
        <v>Liberica</v>
      </c>
      <c r="O135" t="str">
        <f t="shared" si="8"/>
        <v>Dark</v>
      </c>
      <c r="P135" t="str">
        <f>VLOOKUP(Orders[[#This Row],[Customer ID]],customers!$A:$I,9,FALSE)</f>
        <v>No</v>
      </c>
    </row>
    <row r="136" spans="1:16" x14ac:dyDescent="0.25">
      <c r="A136" s="2" t="s">
        <v>1245</v>
      </c>
      <c r="B136" s="6">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INDEX(products!$A:$G,MATCH(orders!$D136,products!$A:$A,0),MATCH(I$1,products!$A$1:$G$1,0))</f>
        <v>Exc</v>
      </c>
      <c r="J136" t="str">
        <f>INDEX(products!$A:$G,MATCH(orders!$D136,products!$A:$A,0),MATCH(J$1,products!$A$1:$G$1,0))</f>
        <v>M</v>
      </c>
      <c r="K136" s="8">
        <f>INDEX(products!$A:$G,MATCH(orders!$D136,products!$A:$A,0),MATCH(K$1,products!$A$1:$G$1,0))</f>
        <v>2.5</v>
      </c>
      <c r="L136" s="9">
        <f>INDEX(products!$A:$G,MATCH(orders!$D136,products!$A:$A,0),MATCH(L$1,products!$A$1:$G$1,0))</f>
        <v>31.624999999999996</v>
      </c>
      <c r="M136" s="9">
        <f t="shared" si="6"/>
        <v>94.874999999999986</v>
      </c>
      <c r="N136" t="str">
        <f t="shared" si="7"/>
        <v>Excelsa</v>
      </c>
      <c r="O136" t="str">
        <f t="shared" si="8"/>
        <v>Medium</v>
      </c>
      <c r="P136" t="str">
        <f>VLOOKUP(Orders[[#This Row],[Customer ID]],customers!$A:$I,9,FALSE)</f>
        <v>Yes</v>
      </c>
    </row>
    <row r="137" spans="1:16" x14ac:dyDescent="0.25">
      <c r="A137" s="2" t="s">
        <v>1249</v>
      </c>
      <c r="B137" s="6">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INDEX(products!$A:$G,MATCH(orders!$D137,products!$A:$A,0),MATCH(I$1,products!$A$1:$G$1,0))</f>
        <v>Ara</v>
      </c>
      <c r="J137" t="str">
        <f>INDEX(products!$A:$G,MATCH(orders!$D137,products!$A:$A,0),MATCH(J$1,products!$A$1:$G$1,0))</f>
        <v>L</v>
      </c>
      <c r="K137" s="8">
        <f>INDEX(products!$A:$G,MATCH(orders!$D137,products!$A:$A,0),MATCH(K$1,products!$A$1:$G$1,0))</f>
        <v>0.5</v>
      </c>
      <c r="L137" s="9">
        <f>INDEX(products!$A:$G,MATCH(orders!$D137,products!$A:$A,0),MATCH(L$1,products!$A$1:$G$1,0))</f>
        <v>7.77</v>
      </c>
      <c r="M137" s="9">
        <f t="shared" si="6"/>
        <v>38.849999999999994</v>
      </c>
      <c r="N137" t="str">
        <f t="shared" si="7"/>
        <v>Arabica</v>
      </c>
      <c r="O137" t="str">
        <f t="shared" si="8"/>
        <v>Light</v>
      </c>
      <c r="P137" t="str">
        <f>VLOOKUP(Orders[[#This Row],[Customer ID]],customers!$A:$I,9,FALSE)</f>
        <v>Yes</v>
      </c>
    </row>
    <row r="138" spans="1:16" x14ac:dyDescent="0.25">
      <c r="A138" s="2" t="s">
        <v>1255</v>
      </c>
      <c r="B138" s="6">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INDEX(products!$A:$G,MATCH(orders!$D138,products!$A:$A,0),MATCH(I$1,products!$A$1:$G$1,0))</f>
        <v>Ara</v>
      </c>
      <c r="J138" t="str">
        <f>INDEX(products!$A:$G,MATCH(orders!$D138,products!$A:$A,0),MATCH(J$1,products!$A$1:$G$1,0))</f>
        <v>D</v>
      </c>
      <c r="K138" s="8">
        <f>INDEX(products!$A:$G,MATCH(orders!$D138,products!$A:$A,0),MATCH(K$1,products!$A$1:$G$1,0))</f>
        <v>0.2</v>
      </c>
      <c r="L138" s="9">
        <f>INDEX(products!$A:$G,MATCH(orders!$D138,products!$A:$A,0),MATCH(L$1,products!$A$1:$G$1,0))</f>
        <v>2.9849999999999999</v>
      </c>
      <c r="M138" s="9">
        <f t="shared" si="6"/>
        <v>11.94</v>
      </c>
      <c r="N138" t="str">
        <f t="shared" si="7"/>
        <v>Arabica</v>
      </c>
      <c r="O138" t="str">
        <f t="shared" si="8"/>
        <v>Dark</v>
      </c>
      <c r="P138" t="str">
        <f>VLOOKUP(Orders[[#This Row],[Customer ID]],customers!$A:$I,9,FALSE)</f>
        <v>No</v>
      </c>
    </row>
    <row r="139" spans="1:16" x14ac:dyDescent="0.25">
      <c r="A139" s="2" t="s">
        <v>1261</v>
      </c>
      <c r="B139" s="6">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INDEX(products!$A:$G,MATCH(orders!$D139,products!$A:$A,0),MATCH(I$1,products!$A$1:$G$1,0))</f>
        <v>Exc</v>
      </c>
      <c r="J139" t="str">
        <f>INDEX(products!$A:$G,MATCH(orders!$D139,products!$A:$A,0),MATCH(J$1,products!$A$1:$G$1,0))</f>
        <v>L</v>
      </c>
      <c r="K139" s="8">
        <f>INDEX(products!$A:$G,MATCH(orders!$D139,products!$A:$A,0),MATCH(K$1,products!$A$1:$G$1,0))</f>
        <v>2.5</v>
      </c>
      <c r="L139" s="9">
        <f>INDEX(products!$A:$G,MATCH(orders!$D139,products!$A:$A,0),MATCH(L$1,products!$A$1:$G$1,0))</f>
        <v>34.154999999999994</v>
      </c>
      <c r="M139" s="9">
        <f t="shared" si="6"/>
        <v>102.46499999999997</v>
      </c>
      <c r="N139" t="str">
        <f t="shared" si="7"/>
        <v>Excelsa</v>
      </c>
      <c r="O139" t="str">
        <f t="shared" si="8"/>
        <v>Light</v>
      </c>
      <c r="P139" t="str">
        <f>VLOOKUP(Orders[[#This Row],[Customer ID]],customers!$A:$I,9,FALSE)</f>
        <v>No</v>
      </c>
    </row>
    <row r="140" spans="1:16" x14ac:dyDescent="0.25">
      <c r="A140" s="2" t="s">
        <v>1266</v>
      </c>
      <c r="B140" s="6">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INDEX(products!$A:$G,MATCH(orders!$D140,products!$A:$A,0),MATCH(I$1,products!$A$1:$G$1,0))</f>
        <v>Exc</v>
      </c>
      <c r="J140" t="str">
        <f>INDEX(products!$A:$G,MATCH(orders!$D140,products!$A:$A,0),MATCH(J$1,products!$A$1:$G$1,0))</f>
        <v>D</v>
      </c>
      <c r="K140" s="8">
        <f>INDEX(products!$A:$G,MATCH(orders!$D140,products!$A:$A,0),MATCH(K$1,products!$A$1:$G$1,0))</f>
        <v>1</v>
      </c>
      <c r="L140" s="9">
        <f>INDEX(products!$A:$G,MATCH(orders!$D140,products!$A:$A,0),MATCH(L$1,products!$A$1:$G$1,0))</f>
        <v>12.15</v>
      </c>
      <c r="M140" s="9">
        <f t="shared" si="6"/>
        <v>48.6</v>
      </c>
      <c r="N140" t="str">
        <f t="shared" si="7"/>
        <v>Excelsa</v>
      </c>
      <c r="O140" t="str">
        <f t="shared" si="8"/>
        <v>Dark</v>
      </c>
      <c r="P140" t="str">
        <f>VLOOKUP(Orders[[#This Row],[Customer ID]],customers!$A:$I,9,FALSE)</f>
        <v>No</v>
      </c>
    </row>
    <row r="141" spans="1:16" x14ac:dyDescent="0.25">
      <c r="A141" s="2" t="s">
        <v>1271</v>
      </c>
      <c r="B141" s="6">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INDEX(products!$A:$G,MATCH(orders!$D141,products!$A:$A,0),MATCH(I$1,products!$A$1:$G$1,0))</f>
        <v>Lib</v>
      </c>
      <c r="J141" t="str">
        <f>INDEX(products!$A:$G,MATCH(orders!$D141,products!$A:$A,0),MATCH(J$1,products!$A$1:$G$1,0))</f>
        <v>D</v>
      </c>
      <c r="K141" s="8">
        <f>INDEX(products!$A:$G,MATCH(orders!$D141,products!$A:$A,0),MATCH(K$1,products!$A$1:$G$1,0))</f>
        <v>1</v>
      </c>
      <c r="L141" s="9">
        <f>INDEX(products!$A:$G,MATCH(orders!$D141,products!$A:$A,0),MATCH(L$1,products!$A$1:$G$1,0))</f>
        <v>12.95</v>
      </c>
      <c r="M141" s="9">
        <f t="shared" si="6"/>
        <v>77.699999999999989</v>
      </c>
      <c r="N141" t="str">
        <f t="shared" si="7"/>
        <v>Liberica</v>
      </c>
      <c r="O141" t="str">
        <f t="shared" si="8"/>
        <v>Dark</v>
      </c>
      <c r="P141" t="str">
        <f>VLOOKUP(Orders[[#This Row],[Customer ID]],customers!$A:$I,9,FALSE)</f>
        <v>Yes</v>
      </c>
    </row>
    <row r="142" spans="1:16" x14ac:dyDescent="0.25">
      <c r="A142" s="2" t="s">
        <v>1276</v>
      </c>
      <c r="B142" s="6">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INDEX(products!$A:$G,MATCH(orders!$D142,products!$A:$A,0),MATCH(I$1,products!$A$1:$G$1,0))</f>
        <v>Lib</v>
      </c>
      <c r="J142" t="str">
        <f>INDEX(products!$A:$G,MATCH(orders!$D142,products!$A:$A,0),MATCH(J$1,products!$A$1:$G$1,0))</f>
        <v>D</v>
      </c>
      <c r="K142" s="8">
        <f>INDEX(products!$A:$G,MATCH(orders!$D142,products!$A:$A,0),MATCH(K$1,products!$A$1:$G$1,0))</f>
        <v>2.5</v>
      </c>
      <c r="L142" s="9">
        <f>INDEX(products!$A:$G,MATCH(orders!$D142,products!$A:$A,0),MATCH(L$1,products!$A$1:$G$1,0))</f>
        <v>29.784999999999997</v>
      </c>
      <c r="M142" s="9">
        <f t="shared" si="6"/>
        <v>29.784999999999997</v>
      </c>
      <c r="N142" t="str">
        <f t="shared" si="7"/>
        <v>Liberica</v>
      </c>
      <c r="O142" t="str">
        <f t="shared" si="8"/>
        <v>Dark</v>
      </c>
      <c r="P142" t="str">
        <f>VLOOKUP(Orders[[#This Row],[Customer ID]],customers!$A:$I,9,FALSE)</f>
        <v>Yes</v>
      </c>
    </row>
    <row r="143" spans="1:16" x14ac:dyDescent="0.25">
      <c r="A143" s="2" t="s">
        <v>1283</v>
      </c>
      <c r="B143" s="6">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INDEX(products!$A:$G,MATCH(orders!$D143,products!$A:$A,0),MATCH(I$1,products!$A$1:$G$1,0))</f>
        <v>Ara</v>
      </c>
      <c r="J143" t="str">
        <f>INDEX(products!$A:$G,MATCH(orders!$D143,products!$A:$A,0),MATCH(J$1,products!$A$1:$G$1,0))</f>
        <v>L</v>
      </c>
      <c r="K143" s="8">
        <f>INDEX(products!$A:$G,MATCH(orders!$D143,products!$A:$A,0),MATCH(K$1,products!$A$1:$G$1,0))</f>
        <v>0.2</v>
      </c>
      <c r="L143" s="9">
        <f>INDEX(products!$A:$G,MATCH(orders!$D143,products!$A:$A,0),MATCH(L$1,products!$A$1:$G$1,0))</f>
        <v>3.8849999999999998</v>
      </c>
      <c r="M143" s="9">
        <f t="shared" si="6"/>
        <v>15.54</v>
      </c>
      <c r="N143" t="str">
        <f t="shared" si="7"/>
        <v>Arabica</v>
      </c>
      <c r="O143" t="str">
        <f t="shared" si="8"/>
        <v>Light</v>
      </c>
      <c r="P143" t="str">
        <f>VLOOKUP(Orders[[#This Row],[Customer ID]],customers!$A:$I,9,FALSE)</f>
        <v>Yes</v>
      </c>
    </row>
    <row r="144" spans="1:16" x14ac:dyDescent="0.25">
      <c r="A144" s="2" t="s">
        <v>1289</v>
      </c>
      <c r="B144" s="6">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INDEX(products!$A:$G,MATCH(orders!$D144,products!$A:$A,0),MATCH(I$1,products!$A$1:$G$1,0))</f>
        <v>Exc</v>
      </c>
      <c r="J144" t="str">
        <f>INDEX(products!$A:$G,MATCH(orders!$D144,products!$A:$A,0),MATCH(J$1,products!$A$1:$G$1,0))</f>
        <v>L</v>
      </c>
      <c r="K144" s="8">
        <f>INDEX(products!$A:$G,MATCH(orders!$D144,products!$A:$A,0),MATCH(K$1,products!$A$1:$G$1,0))</f>
        <v>2.5</v>
      </c>
      <c r="L144" s="9">
        <f>INDEX(products!$A:$G,MATCH(orders!$D144,products!$A:$A,0),MATCH(L$1,products!$A$1:$G$1,0))</f>
        <v>34.154999999999994</v>
      </c>
      <c r="M144" s="9">
        <f t="shared" si="6"/>
        <v>136.61999999999998</v>
      </c>
      <c r="N144" t="str">
        <f t="shared" si="7"/>
        <v>Excelsa</v>
      </c>
      <c r="O144" t="str">
        <f t="shared" si="8"/>
        <v>Light</v>
      </c>
      <c r="P144" t="str">
        <f>VLOOKUP(Orders[[#This Row],[Customer ID]],customers!$A:$I,9,FALSE)</f>
        <v>Yes</v>
      </c>
    </row>
    <row r="145" spans="1:16" x14ac:dyDescent="0.25">
      <c r="A145" s="2" t="s">
        <v>1293</v>
      </c>
      <c r="B145" s="6">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INDEX(products!$A:$G,MATCH(orders!$D145,products!$A:$A,0),MATCH(I$1,products!$A$1:$G$1,0))</f>
        <v>Lib</v>
      </c>
      <c r="J145" t="str">
        <f>INDEX(products!$A:$G,MATCH(orders!$D145,products!$A:$A,0),MATCH(J$1,products!$A$1:$G$1,0))</f>
        <v>M</v>
      </c>
      <c r="K145" s="8">
        <f>INDEX(products!$A:$G,MATCH(orders!$D145,products!$A:$A,0),MATCH(K$1,products!$A$1:$G$1,0))</f>
        <v>0.5</v>
      </c>
      <c r="L145" s="9">
        <f>INDEX(products!$A:$G,MATCH(orders!$D145,products!$A:$A,0),MATCH(L$1,products!$A$1:$G$1,0))</f>
        <v>8.73</v>
      </c>
      <c r="M145" s="9">
        <f t="shared" si="6"/>
        <v>17.46</v>
      </c>
      <c r="N145" t="str">
        <f t="shared" si="7"/>
        <v>Liberica</v>
      </c>
      <c r="O145" t="str">
        <f t="shared" si="8"/>
        <v>Medium</v>
      </c>
      <c r="P145" t="str">
        <f>VLOOKUP(Orders[[#This Row],[Customer ID]],customers!$A:$I,9,FALSE)</f>
        <v>No</v>
      </c>
    </row>
    <row r="146" spans="1:16" x14ac:dyDescent="0.25">
      <c r="A146" s="2" t="s">
        <v>1299</v>
      </c>
      <c r="B146" s="6">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INDEX(products!$A:$G,MATCH(orders!$D146,products!$A:$A,0),MATCH(I$1,products!$A$1:$G$1,0))</f>
        <v>Exc</v>
      </c>
      <c r="J146" t="str">
        <f>INDEX(products!$A:$G,MATCH(orders!$D146,products!$A:$A,0),MATCH(J$1,products!$A$1:$G$1,0))</f>
        <v>L</v>
      </c>
      <c r="K146" s="8">
        <f>INDEX(products!$A:$G,MATCH(orders!$D146,products!$A:$A,0),MATCH(K$1,products!$A$1:$G$1,0))</f>
        <v>2.5</v>
      </c>
      <c r="L146" s="9">
        <f>INDEX(products!$A:$G,MATCH(orders!$D146,products!$A:$A,0),MATCH(L$1,products!$A$1:$G$1,0))</f>
        <v>34.154999999999994</v>
      </c>
      <c r="M146" s="9">
        <f t="shared" si="6"/>
        <v>68.309999999999988</v>
      </c>
      <c r="N146" t="str">
        <f t="shared" si="7"/>
        <v>Excelsa</v>
      </c>
      <c r="O146" t="str">
        <f t="shared" si="8"/>
        <v>Light</v>
      </c>
      <c r="P146" t="str">
        <f>VLOOKUP(Orders[[#This Row],[Customer ID]],customers!$A:$I,9,FALSE)</f>
        <v>Yes</v>
      </c>
    </row>
    <row r="147" spans="1:16" x14ac:dyDescent="0.25">
      <c r="A147" s="2" t="s">
        <v>1305</v>
      </c>
      <c r="B147" s="6">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INDEX(products!$A:$G,MATCH(orders!$D147,products!$A:$A,0),MATCH(I$1,products!$A$1:$G$1,0))</f>
        <v>Lib</v>
      </c>
      <c r="J147" t="str">
        <f>INDEX(products!$A:$G,MATCH(orders!$D147,products!$A:$A,0),MATCH(J$1,products!$A$1:$G$1,0))</f>
        <v>M</v>
      </c>
      <c r="K147" s="8">
        <f>INDEX(products!$A:$G,MATCH(orders!$D147,products!$A:$A,0),MATCH(K$1,products!$A$1:$G$1,0))</f>
        <v>0.2</v>
      </c>
      <c r="L147" s="9">
        <f>INDEX(products!$A:$G,MATCH(orders!$D147,products!$A:$A,0),MATCH(L$1,products!$A$1:$G$1,0))</f>
        <v>4.3650000000000002</v>
      </c>
      <c r="M147" s="9">
        <f t="shared" si="6"/>
        <v>17.46</v>
      </c>
      <c r="N147" t="str">
        <f t="shared" si="7"/>
        <v>Liberica</v>
      </c>
      <c r="O147" t="str">
        <f t="shared" si="8"/>
        <v>Medium</v>
      </c>
      <c r="P147" t="str">
        <f>VLOOKUP(Orders[[#This Row],[Customer ID]],customers!$A:$I,9,FALSE)</f>
        <v>No</v>
      </c>
    </row>
    <row r="148" spans="1:16" x14ac:dyDescent="0.25">
      <c r="A148" s="2" t="s">
        <v>1311</v>
      </c>
      <c r="B148" s="6">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INDEX(products!$A:$G,MATCH(orders!$D148,products!$A:$A,0),MATCH(I$1,products!$A$1:$G$1,0))</f>
        <v>Lib</v>
      </c>
      <c r="J148" t="str">
        <f>INDEX(products!$A:$G,MATCH(orders!$D148,products!$A:$A,0),MATCH(J$1,products!$A$1:$G$1,0))</f>
        <v>M</v>
      </c>
      <c r="K148" s="8">
        <f>INDEX(products!$A:$G,MATCH(orders!$D148,products!$A:$A,0),MATCH(K$1,products!$A$1:$G$1,0))</f>
        <v>1</v>
      </c>
      <c r="L148" s="9">
        <f>INDEX(products!$A:$G,MATCH(orders!$D148,products!$A:$A,0),MATCH(L$1,products!$A$1:$G$1,0))</f>
        <v>14.55</v>
      </c>
      <c r="M148" s="9">
        <f t="shared" si="6"/>
        <v>43.650000000000006</v>
      </c>
      <c r="N148" t="str">
        <f t="shared" si="7"/>
        <v>Liberica</v>
      </c>
      <c r="O148" t="str">
        <f t="shared" si="8"/>
        <v>Medium</v>
      </c>
      <c r="P148" t="str">
        <f>VLOOKUP(Orders[[#This Row],[Customer ID]],customers!$A:$I,9,FALSE)</f>
        <v>No</v>
      </c>
    </row>
    <row r="149" spans="1:16" x14ac:dyDescent="0.25">
      <c r="A149" s="2" t="s">
        <v>1311</v>
      </c>
      <c r="B149" s="6">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INDEX(products!$A:$G,MATCH(orders!$D149,products!$A:$A,0),MATCH(I$1,products!$A$1:$G$1,0))</f>
        <v>Exc</v>
      </c>
      <c r="J149" t="str">
        <f>INDEX(products!$A:$G,MATCH(orders!$D149,products!$A:$A,0),MATCH(J$1,products!$A$1:$G$1,0))</f>
        <v>M</v>
      </c>
      <c r="K149" s="8">
        <f>INDEX(products!$A:$G,MATCH(orders!$D149,products!$A:$A,0),MATCH(K$1,products!$A$1:$G$1,0))</f>
        <v>1</v>
      </c>
      <c r="L149" s="9">
        <f>INDEX(products!$A:$G,MATCH(orders!$D149,products!$A:$A,0),MATCH(L$1,products!$A$1:$G$1,0))</f>
        <v>13.75</v>
      </c>
      <c r="M149" s="9">
        <f t="shared" si="6"/>
        <v>27.5</v>
      </c>
      <c r="N149" t="str">
        <f t="shared" si="7"/>
        <v>Excelsa</v>
      </c>
      <c r="O149" t="str">
        <f t="shared" si="8"/>
        <v>Medium</v>
      </c>
      <c r="P149" t="str">
        <f>VLOOKUP(Orders[[#This Row],[Customer ID]],customers!$A:$I,9,FALSE)</f>
        <v>No</v>
      </c>
    </row>
    <row r="150" spans="1:16" x14ac:dyDescent="0.25">
      <c r="A150" s="2" t="s">
        <v>1322</v>
      </c>
      <c r="B150" s="6">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INDEX(products!$A:$G,MATCH(orders!$D150,products!$A:$A,0),MATCH(I$1,products!$A$1:$G$1,0))</f>
        <v>Exc</v>
      </c>
      <c r="J150" t="str">
        <f>INDEX(products!$A:$G,MATCH(orders!$D150,products!$A:$A,0),MATCH(J$1,products!$A$1:$G$1,0))</f>
        <v>D</v>
      </c>
      <c r="K150" s="8">
        <f>INDEX(products!$A:$G,MATCH(orders!$D150,products!$A:$A,0),MATCH(K$1,products!$A$1:$G$1,0))</f>
        <v>0.2</v>
      </c>
      <c r="L150" s="9">
        <f>INDEX(products!$A:$G,MATCH(orders!$D150,products!$A:$A,0),MATCH(L$1,products!$A$1:$G$1,0))</f>
        <v>3.645</v>
      </c>
      <c r="M150" s="9">
        <f t="shared" si="6"/>
        <v>18.225000000000001</v>
      </c>
      <c r="N150" t="str">
        <f t="shared" si="7"/>
        <v>Excelsa</v>
      </c>
      <c r="O150" t="str">
        <f t="shared" si="8"/>
        <v>Dark</v>
      </c>
      <c r="P150" t="str">
        <f>VLOOKUP(Orders[[#This Row],[Customer ID]],customers!$A:$I,9,FALSE)</f>
        <v>Yes</v>
      </c>
    </row>
    <row r="151" spans="1:16" x14ac:dyDescent="0.25">
      <c r="A151" s="2" t="s">
        <v>1328</v>
      </c>
      <c r="B151" s="6">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INDEX(products!$A:$G,MATCH(orders!$D151,products!$A:$A,0),MATCH(I$1,products!$A$1:$G$1,0))</f>
        <v>Ara</v>
      </c>
      <c r="J151" t="str">
        <f>INDEX(products!$A:$G,MATCH(orders!$D151,products!$A:$A,0),MATCH(J$1,products!$A$1:$G$1,0))</f>
        <v>M</v>
      </c>
      <c r="K151" s="8">
        <f>INDEX(products!$A:$G,MATCH(orders!$D151,products!$A:$A,0),MATCH(K$1,products!$A$1:$G$1,0))</f>
        <v>2.5</v>
      </c>
      <c r="L151" s="9">
        <f>INDEX(products!$A:$G,MATCH(orders!$D151,products!$A:$A,0),MATCH(L$1,products!$A$1:$G$1,0))</f>
        <v>25.874999999999996</v>
      </c>
      <c r="M151" s="9">
        <f t="shared" si="6"/>
        <v>51.749999999999993</v>
      </c>
      <c r="N151" t="str">
        <f t="shared" si="7"/>
        <v>Arabica</v>
      </c>
      <c r="O151" t="str">
        <f t="shared" si="8"/>
        <v>Medium</v>
      </c>
      <c r="P151" t="str">
        <f>VLOOKUP(Orders[[#This Row],[Customer ID]],customers!$A:$I,9,FALSE)</f>
        <v>Yes</v>
      </c>
    </row>
    <row r="152" spans="1:16" x14ac:dyDescent="0.25">
      <c r="A152" s="2" t="s">
        <v>1333</v>
      </c>
      <c r="B152" s="6">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INDEX(products!$A:$G,MATCH(orders!$D152,products!$A:$A,0),MATCH(I$1,products!$A$1:$G$1,0))</f>
        <v>Lib</v>
      </c>
      <c r="J152" t="str">
        <f>INDEX(products!$A:$G,MATCH(orders!$D152,products!$A:$A,0),MATCH(J$1,products!$A$1:$G$1,0))</f>
        <v>D</v>
      </c>
      <c r="K152" s="8">
        <f>INDEX(products!$A:$G,MATCH(orders!$D152,products!$A:$A,0),MATCH(K$1,products!$A$1:$G$1,0))</f>
        <v>1</v>
      </c>
      <c r="L152" s="9">
        <f>INDEX(products!$A:$G,MATCH(orders!$D152,products!$A:$A,0),MATCH(L$1,products!$A$1:$G$1,0))</f>
        <v>12.95</v>
      </c>
      <c r="M152" s="9">
        <f t="shared" si="6"/>
        <v>12.95</v>
      </c>
      <c r="N152" t="str">
        <f t="shared" si="7"/>
        <v>Liberica</v>
      </c>
      <c r="O152" t="str">
        <f t="shared" si="8"/>
        <v>Dark</v>
      </c>
      <c r="P152" t="str">
        <f>VLOOKUP(Orders[[#This Row],[Customer ID]],customers!$A:$I,9,FALSE)</f>
        <v>Yes</v>
      </c>
    </row>
    <row r="153" spans="1:16" x14ac:dyDescent="0.25">
      <c r="A153" s="2" t="s">
        <v>1339</v>
      </c>
      <c r="B153" s="6">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INDEX(products!$A:$G,MATCH(orders!$D153,products!$A:$A,0),MATCH(I$1,products!$A$1:$G$1,0))</f>
        <v>Ara</v>
      </c>
      <c r="J153" t="str">
        <f>INDEX(products!$A:$G,MATCH(orders!$D153,products!$A:$A,0),MATCH(J$1,products!$A$1:$G$1,0))</f>
        <v>M</v>
      </c>
      <c r="K153" s="8">
        <f>INDEX(products!$A:$G,MATCH(orders!$D153,products!$A:$A,0),MATCH(K$1,products!$A$1:$G$1,0))</f>
        <v>1</v>
      </c>
      <c r="L153" s="9">
        <f>INDEX(products!$A:$G,MATCH(orders!$D153,products!$A:$A,0),MATCH(L$1,products!$A$1:$G$1,0))</f>
        <v>11.25</v>
      </c>
      <c r="M153" s="9">
        <f t="shared" si="6"/>
        <v>33.75</v>
      </c>
      <c r="N153" t="str">
        <f t="shared" si="7"/>
        <v>Arabica</v>
      </c>
      <c r="O153" t="str">
        <f t="shared" si="8"/>
        <v>Medium</v>
      </c>
      <c r="P153" t="str">
        <f>VLOOKUP(Orders[[#This Row],[Customer ID]],customers!$A:$I,9,FALSE)</f>
        <v>Yes</v>
      </c>
    </row>
    <row r="154" spans="1:16" x14ac:dyDescent="0.25">
      <c r="A154" s="2" t="s">
        <v>1344</v>
      </c>
      <c r="B154" s="6">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INDEX(products!$A:$G,MATCH(orders!$D154,products!$A:$A,0),MATCH(I$1,products!$A$1:$G$1,0))</f>
        <v>Rob</v>
      </c>
      <c r="J154" t="str">
        <f>INDEX(products!$A:$G,MATCH(orders!$D154,products!$A:$A,0),MATCH(J$1,products!$A$1:$G$1,0))</f>
        <v>M</v>
      </c>
      <c r="K154" s="8">
        <f>INDEX(products!$A:$G,MATCH(orders!$D154,products!$A:$A,0),MATCH(K$1,products!$A$1:$G$1,0))</f>
        <v>2.5</v>
      </c>
      <c r="L154" s="9">
        <f>INDEX(products!$A:$G,MATCH(orders!$D154,products!$A:$A,0),MATCH(L$1,products!$A$1:$G$1,0))</f>
        <v>22.884999999999998</v>
      </c>
      <c r="M154" s="9">
        <f t="shared" si="6"/>
        <v>68.655000000000001</v>
      </c>
      <c r="N154" t="str">
        <f t="shared" si="7"/>
        <v>Robusta</v>
      </c>
      <c r="O154" t="str">
        <f t="shared" si="8"/>
        <v>Medium</v>
      </c>
      <c r="P154" t="str">
        <f>VLOOKUP(Orders[[#This Row],[Customer ID]],customers!$A:$I,9,FALSE)</f>
        <v>Yes</v>
      </c>
    </row>
    <row r="155" spans="1:16" x14ac:dyDescent="0.25">
      <c r="A155" s="2" t="s">
        <v>1350</v>
      </c>
      <c r="B155" s="6">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INDEX(products!$A:$G,MATCH(orders!$D155,products!$A:$A,0),MATCH(I$1,products!$A$1:$G$1,0))</f>
        <v>Rob</v>
      </c>
      <c r="J155" t="str">
        <f>INDEX(products!$A:$G,MATCH(orders!$D155,products!$A:$A,0),MATCH(J$1,products!$A$1:$G$1,0))</f>
        <v>D</v>
      </c>
      <c r="K155" s="8">
        <f>INDEX(products!$A:$G,MATCH(orders!$D155,products!$A:$A,0),MATCH(K$1,products!$A$1:$G$1,0))</f>
        <v>0.2</v>
      </c>
      <c r="L155" s="9">
        <f>INDEX(products!$A:$G,MATCH(orders!$D155,products!$A:$A,0),MATCH(L$1,products!$A$1:$G$1,0))</f>
        <v>2.6849999999999996</v>
      </c>
      <c r="M155" s="9">
        <f t="shared" si="6"/>
        <v>2.6849999999999996</v>
      </c>
      <c r="N155" t="str">
        <f t="shared" si="7"/>
        <v>Robusta</v>
      </c>
      <c r="O155" t="str">
        <f t="shared" si="8"/>
        <v>Dark</v>
      </c>
      <c r="P155" t="str">
        <f>VLOOKUP(Orders[[#This Row],[Customer ID]],customers!$A:$I,9,FALSE)</f>
        <v>No</v>
      </c>
    </row>
    <row r="156" spans="1:16" x14ac:dyDescent="0.25">
      <c r="A156" s="2" t="s">
        <v>1355</v>
      </c>
      <c r="B156" s="6">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INDEX(products!$A:$G,MATCH(orders!$D156,products!$A:$A,0),MATCH(I$1,products!$A$1:$G$1,0))</f>
        <v>Ara</v>
      </c>
      <c r="J156" t="str">
        <f>INDEX(products!$A:$G,MATCH(orders!$D156,products!$A:$A,0),MATCH(J$1,products!$A$1:$G$1,0))</f>
        <v>D</v>
      </c>
      <c r="K156" s="8">
        <f>INDEX(products!$A:$G,MATCH(orders!$D156,products!$A:$A,0),MATCH(K$1,products!$A$1:$G$1,0))</f>
        <v>2.5</v>
      </c>
      <c r="L156" s="9">
        <f>INDEX(products!$A:$G,MATCH(orders!$D156,products!$A:$A,0),MATCH(L$1,products!$A$1:$G$1,0))</f>
        <v>22.884999999999998</v>
      </c>
      <c r="M156" s="9">
        <f t="shared" si="6"/>
        <v>114.42499999999998</v>
      </c>
      <c r="N156" t="str">
        <f t="shared" si="7"/>
        <v>Arabica</v>
      </c>
      <c r="O156" t="str">
        <f t="shared" si="8"/>
        <v>Dark</v>
      </c>
      <c r="P156" t="str">
        <f>VLOOKUP(Orders[[#This Row],[Customer ID]],customers!$A:$I,9,FALSE)</f>
        <v>No</v>
      </c>
    </row>
    <row r="157" spans="1:16" x14ac:dyDescent="0.25">
      <c r="A157" s="2" t="s">
        <v>1361</v>
      </c>
      <c r="B157" s="6">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INDEX(products!$A:$G,MATCH(orders!$D157,products!$A:$A,0),MATCH(I$1,products!$A$1:$G$1,0))</f>
        <v>Ara</v>
      </c>
      <c r="J157" t="str">
        <f>INDEX(products!$A:$G,MATCH(orders!$D157,products!$A:$A,0),MATCH(J$1,products!$A$1:$G$1,0))</f>
        <v>M</v>
      </c>
      <c r="K157" s="8">
        <f>INDEX(products!$A:$G,MATCH(orders!$D157,products!$A:$A,0),MATCH(K$1,products!$A$1:$G$1,0))</f>
        <v>2.5</v>
      </c>
      <c r="L157" s="9">
        <f>INDEX(products!$A:$G,MATCH(orders!$D157,products!$A:$A,0),MATCH(L$1,products!$A$1:$G$1,0))</f>
        <v>25.874999999999996</v>
      </c>
      <c r="M157" s="9">
        <f t="shared" si="6"/>
        <v>155.24999999999997</v>
      </c>
      <c r="N157" t="str">
        <f t="shared" si="7"/>
        <v>Arabica</v>
      </c>
      <c r="O157" t="str">
        <f t="shared" si="8"/>
        <v>Medium</v>
      </c>
      <c r="P157" t="str">
        <f>VLOOKUP(Orders[[#This Row],[Customer ID]],customers!$A:$I,9,FALSE)</f>
        <v>Yes</v>
      </c>
    </row>
    <row r="158" spans="1:16" x14ac:dyDescent="0.25">
      <c r="A158" s="2" t="s">
        <v>1367</v>
      </c>
      <c r="B158" s="6">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INDEX(products!$A:$G,MATCH(orders!$D158,products!$A:$A,0),MATCH(I$1,products!$A$1:$G$1,0))</f>
        <v>Ara</v>
      </c>
      <c r="J158" t="str">
        <f>INDEX(products!$A:$G,MATCH(orders!$D158,products!$A:$A,0),MATCH(J$1,products!$A$1:$G$1,0))</f>
        <v>M</v>
      </c>
      <c r="K158" s="8">
        <f>INDEX(products!$A:$G,MATCH(orders!$D158,products!$A:$A,0),MATCH(K$1,products!$A$1:$G$1,0))</f>
        <v>2.5</v>
      </c>
      <c r="L158" s="9">
        <f>INDEX(products!$A:$G,MATCH(orders!$D158,products!$A:$A,0),MATCH(L$1,products!$A$1:$G$1,0))</f>
        <v>25.874999999999996</v>
      </c>
      <c r="M158" s="9">
        <f t="shared" si="6"/>
        <v>77.624999999999986</v>
      </c>
      <c r="N158" t="str">
        <f t="shared" si="7"/>
        <v>Arabica</v>
      </c>
      <c r="O158" t="str">
        <f t="shared" si="8"/>
        <v>Medium</v>
      </c>
      <c r="P158" t="str">
        <f>VLOOKUP(Orders[[#This Row],[Customer ID]],customers!$A:$I,9,FALSE)</f>
        <v>Yes</v>
      </c>
    </row>
    <row r="159" spans="1:16" x14ac:dyDescent="0.25">
      <c r="A159" s="2" t="s">
        <v>1373</v>
      </c>
      <c r="B159" s="6">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INDEX(products!$A:$G,MATCH(orders!$D159,products!$A:$A,0),MATCH(I$1,products!$A$1:$G$1,0))</f>
        <v>Rob</v>
      </c>
      <c r="J159" t="str">
        <f>INDEX(products!$A:$G,MATCH(orders!$D159,products!$A:$A,0),MATCH(J$1,products!$A$1:$G$1,0))</f>
        <v>D</v>
      </c>
      <c r="K159" s="8">
        <f>INDEX(products!$A:$G,MATCH(orders!$D159,products!$A:$A,0),MATCH(K$1,products!$A$1:$G$1,0))</f>
        <v>2.5</v>
      </c>
      <c r="L159" s="9">
        <f>INDEX(products!$A:$G,MATCH(orders!$D159,products!$A:$A,0),MATCH(L$1,products!$A$1:$G$1,0))</f>
        <v>20.584999999999997</v>
      </c>
      <c r="M159" s="9">
        <f t="shared" si="6"/>
        <v>61.754999999999995</v>
      </c>
      <c r="N159" t="str">
        <f t="shared" si="7"/>
        <v>Robusta</v>
      </c>
      <c r="O159" t="str">
        <f t="shared" si="8"/>
        <v>Dark</v>
      </c>
      <c r="P159" t="str">
        <f>VLOOKUP(Orders[[#This Row],[Customer ID]],customers!$A:$I,9,FALSE)</f>
        <v>No</v>
      </c>
    </row>
    <row r="160" spans="1:16" x14ac:dyDescent="0.25">
      <c r="A160" s="2" t="s">
        <v>1379</v>
      </c>
      <c r="B160" s="6">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INDEX(products!$A:$G,MATCH(orders!$D160,products!$A:$A,0),MATCH(I$1,products!$A$1:$G$1,0))</f>
        <v>Rob</v>
      </c>
      <c r="J160" t="str">
        <f>INDEX(products!$A:$G,MATCH(orders!$D160,products!$A:$A,0),MATCH(J$1,products!$A$1:$G$1,0))</f>
        <v>D</v>
      </c>
      <c r="K160" s="8">
        <f>INDEX(products!$A:$G,MATCH(orders!$D160,products!$A:$A,0),MATCH(K$1,products!$A$1:$G$1,0))</f>
        <v>2.5</v>
      </c>
      <c r="L160" s="9">
        <f>INDEX(products!$A:$G,MATCH(orders!$D160,products!$A:$A,0),MATCH(L$1,products!$A$1:$G$1,0))</f>
        <v>20.584999999999997</v>
      </c>
      <c r="M160" s="9">
        <f t="shared" si="6"/>
        <v>123.50999999999999</v>
      </c>
      <c r="N160" t="str">
        <f t="shared" si="7"/>
        <v>Robusta</v>
      </c>
      <c r="O160" t="str">
        <f t="shared" si="8"/>
        <v>Dark</v>
      </c>
      <c r="P160" t="str">
        <f>VLOOKUP(Orders[[#This Row],[Customer ID]],customers!$A:$I,9,FALSE)</f>
        <v>Yes</v>
      </c>
    </row>
    <row r="161" spans="1:16" x14ac:dyDescent="0.25">
      <c r="A161" s="2" t="s">
        <v>1384</v>
      </c>
      <c r="B161" s="6">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INDEX(products!$A:$G,MATCH(orders!$D161,products!$A:$A,0),MATCH(I$1,products!$A$1:$G$1,0))</f>
        <v>Lib</v>
      </c>
      <c r="J161" t="str">
        <f>INDEX(products!$A:$G,MATCH(orders!$D161,products!$A:$A,0),MATCH(J$1,products!$A$1:$G$1,0))</f>
        <v>L</v>
      </c>
      <c r="K161" s="8">
        <f>INDEX(products!$A:$G,MATCH(orders!$D161,products!$A:$A,0),MATCH(K$1,products!$A$1:$G$1,0))</f>
        <v>2.5</v>
      </c>
      <c r="L161" s="9">
        <f>INDEX(products!$A:$G,MATCH(orders!$D161,products!$A:$A,0),MATCH(L$1,products!$A$1:$G$1,0))</f>
        <v>36.454999999999998</v>
      </c>
      <c r="M161" s="9">
        <f t="shared" si="6"/>
        <v>218.73</v>
      </c>
      <c r="N161" t="str">
        <f t="shared" si="7"/>
        <v>Liberica</v>
      </c>
      <c r="O161" t="str">
        <f t="shared" si="8"/>
        <v>Light</v>
      </c>
      <c r="P161" t="str">
        <f>VLOOKUP(Orders[[#This Row],[Customer ID]],customers!$A:$I,9,FALSE)</f>
        <v>No</v>
      </c>
    </row>
    <row r="162" spans="1:16" x14ac:dyDescent="0.25">
      <c r="A162" s="2" t="s">
        <v>1389</v>
      </c>
      <c r="B162" s="6">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INDEX(products!$A:$G,MATCH(orders!$D162,products!$A:$A,0),MATCH(I$1,products!$A$1:$G$1,0))</f>
        <v>Exc</v>
      </c>
      <c r="J162" t="str">
        <f>INDEX(products!$A:$G,MATCH(orders!$D162,products!$A:$A,0),MATCH(J$1,products!$A$1:$G$1,0))</f>
        <v>M</v>
      </c>
      <c r="K162" s="8">
        <f>INDEX(products!$A:$G,MATCH(orders!$D162,products!$A:$A,0),MATCH(K$1,products!$A$1:$G$1,0))</f>
        <v>0.5</v>
      </c>
      <c r="L162" s="9">
        <f>INDEX(products!$A:$G,MATCH(orders!$D162,products!$A:$A,0),MATCH(L$1,products!$A$1:$G$1,0))</f>
        <v>8.25</v>
      </c>
      <c r="M162" s="9">
        <f t="shared" si="6"/>
        <v>33</v>
      </c>
      <c r="N162" t="str">
        <f t="shared" si="7"/>
        <v>Excelsa</v>
      </c>
      <c r="O162" t="str">
        <f t="shared" si="8"/>
        <v>Medium</v>
      </c>
      <c r="P162" t="str">
        <f>VLOOKUP(Orders[[#This Row],[Customer ID]],customers!$A:$I,9,FALSE)</f>
        <v>No</v>
      </c>
    </row>
    <row r="163" spans="1:16" x14ac:dyDescent="0.25">
      <c r="A163" s="2" t="s">
        <v>1395</v>
      </c>
      <c r="B163" s="6">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INDEX(products!$A:$G,MATCH(orders!$D163,products!$A:$A,0),MATCH(I$1,products!$A$1:$G$1,0))</f>
        <v>Ara</v>
      </c>
      <c r="J163" t="str">
        <f>INDEX(products!$A:$G,MATCH(orders!$D163,products!$A:$A,0),MATCH(J$1,products!$A$1:$G$1,0))</f>
        <v>L</v>
      </c>
      <c r="K163" s="8">
        <f>INDEX(products!$A:$G,MATCH(orders!$D163,products!$A:$A,0),MATCH(K$1,products!$A$1:$G$1,0))</f>
        <v>0.5</v>
      </c>
      <c r="L163" s="9">
        <f>INDEX(products!$A:$G,MATCH(orders!$D163,products!$A:$A,0),MATCH(L$1,products!$A$1:$G$1,0))</f>
        <v>7.77</v>
      </c>
      <c r="M163" s="9">
        <f t="shared" si="6"/>
        <v>23.31</v>
      </c>
      <c r="N163" t="str">
        <f t="shared" si="7"/>
        <v>Arabica</v>
      </c>
      <c r="O163" t="str">
        <f t="shared" si="8"/>
        <v>Light</v>
      </c>
      <c r="P163" t="str">
        <f>VLOOKUP(Orders[[#This Row],[Customer ID]],customers!$A:$I,9,FALSE)</f>
        <v>No</v>
      </c>
    </row>
    <row r="164" spans="1:16" x14ac:dyDescent="0.25">
      <c r="A164" s="2" t="s">
        <v>1401</v>
      </c>
      <c r="B164" s="6">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INDEX(products!$A:$G,MATCH(orders!$D164,products!$A:$A,0),MATCH(I$1,products!$A$1:$G$1,0))</f>
        <v>Exc</v>
      </c>
      <c r="J164" t="str">
        <f>INDEX(products!$A:$G,MATCH(orders!$D164,products!$A:$A,0),MATCH(J$1,products!$A$1:$G$1,0))</f>
        <v>D</v>
      </c>
      <c r="K164" s="8">
        <f>INDEX(products!$A:$G,MATCH(orders!$D164,products!$A:$A,0),MATCH(K$1,products!$A$1:$G$1,0))</f>
        <v>0.5</v>
      </c>
      <c r="L164" s="9">
        <f>INDEX(products!$A:$G,MATCH(orders!$D164,products!$A:$A,0),MATCH(L$1,products!$A$1:$G$1,0))</f>
        <v>7.29</v>
      </c>
      <c r="M164" s="9">
        <f t="shared" si="6"/>
        <v>21.87</v>
      </c>
      <c r="N164" t="str">
        <f t="shared" si="7"/>
        <v>Excelsa</v>
      </c>
      <c r="O164" t="str">
        <f t="shared" si="8"/>
        <v>Dark</v>
      </c>
      <c r="P164" t="str">
        <f>VLOOKUP(Orders[[#This Row],[Customer ID]],customers!$A:$I,9,FALSE)</f>
        <v>Yes</v>
      </c>
    </row>
    <row r="165" spans="1:16" x14ac:dyDescent="0.25">
      <c r="A165" s="2" t="s">
        <v>1407</v>
      </c>
      <c r="B165" s="6">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INDEX(products!$A:$G,MATCH(orders!$D165,products!$A:$A,0),MATCH(I$1,products!$A$1:$G$1,0))</f>
        <v>Rob</v>
      </c>
      <c r="J165" t="str">
        <f>INDEX(products!$A:$G,MATCH(orders!$D165,products!$A:$A,0),MATCH(J$1,products!$A$1:$G$1,0))</f>
        <v>D</v>
      </c>
      <c r="K165" s="8">
        <f>INDEX(products!$A:$G,MATCH(orders!$D165,products!$A:$A,0),MATCH(K$1,products!$A$1:$G$1,0))</f>
        <v>0.2</v>
      </c>
      <c r="L165" s="9">
        <f>INDEX(products!$A:$G,MATCH(orders!$D165,products!$A:$A,0),MATCH(L$1,products!$A$1:$G$1,0))</f>
        <v>2.6849999999999996</v>
      </c>
      <c r="M165" s="9">
        <f t="shared" si="6"/>
        <v>16.11</v>
      </c>
      <c r="N165" t="str">
        <f t="shared" si="7"/>
        <v>Robusta</v>
      </c>
      <c r="O165" t="str">
        <f t="shared" si="8"/>
        <v>Dark</v>
      </c>
      <c r="P165" t="str">
        <f>VLOOKUP(Orders[[#This Row],[Customer ID]],customers!$A:$I,9,FALSE)</f>
        <v>No</v>
      </c>
    </row>
    <row r="166" spans="1:16" x14ac:dyDescent="0.25">
      <c r="A166" s="2" t="s">
        <v>1413</v>
      </c>
      <c r="B166" s="6">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INDEX(products!$A:$G,MATCH(orders!$D166,products!$A:$A,0),MATCH(I$1,products!$A$1:$G$1,0))</f>
        <v>Exc</v>
      </c>
      <c r="J166" t="str">
        <f>INDEX(products!$A:$G,MATCH(orders!$D166,products!$A:$A,0),MATCH(J$1,products!$A$1:$G$1,0))</f>
        <v>D</v>
      </c>
      <c r="K166" s="8">
        <f>INDEX(products!$A:$G,MATCH(orders!$D166,products!$A:$A,0),MATCH(K$1,products!$A$1:$G$1,0))</f>
        <v>0.5</v>
      </c>
      <c r="L166" s="9">
        <f>INDEX(products!$A:$G,MATCH(orders!$D166,products!$A:$A,0),MATCH(L$1,products!$A$1:$G$1,0))</f>
        <v>7.29</v>
      </c>
      <c r="M166" s="9">
        <f t="shared" si="6"/>
        <v>29.16</v>
      </c>
      <c r="N166" t="str">
        <f t="shared" si="7"/>
        <v>Excelsa</v>
      </c>
      <c r="O166" t="str">
        <f t="shared" si="8"/>
        <v>Dark</v>
      </c>
      <c r="P166" t="str">
        <f>VLOOKUP(Orders[[#This Row],[Customer ID]],customers!$A:$I,9,FALSE)</f>
        <v>No</v>
      </c>
    </row>
    <row r="167" spans="1:16" x14ac:dyDescent="0.25">
      <c r="A167" s="2" t="s">
        <v>1420</v>
      </c>
      <c r="B167" s="6">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INDEX(products!$A:$G,MATCH(orders!$D167,products!$A:$A,0),MATCH(I$1,products!$A$1:$G$1,0))</f>
        <v>Rob</v>
      </c>
      <c r="J167" t="str">
        <f>INDEX(products!$A:$G,MATCH(orders!$D167,products!$A:$A,0),MATCH(J$1,products!$A$1:$G$1,0))</f>
        <v>D</v>
      </c>
      <c r="K167" s="8">
        <f>INDEX(products!$A:$G,MATCH(orders!$D167,products!$A:$A,0),MATCH(K$1,products!$A$1:$G$1,0))</f>
        <v>1</v>
      </c>
      <c r="L167" s="9">
        <f>INDEX(products!$A:$G,MATCH(orders!$D167,products!$A:$A,0),MATCH(L$1,products!$A$1:$G$1,0))</f>
        <v>8.9499999999999993</v>
      </c>
      <c r="M167" s="9">
        <f t="shared" si="6"/>
        <v>53.699999999999996</v>
      </c>
      <c r="N167" t="str">
        <f t="shared" si="7"/>
        <v>Robusta</v>
      </c>
      <c r="O167" t="str">
        <f t="shared" si="8"/>
        <v>Dark</v>
      </c>
      <c r="P167" t="str">
        <f>VLOOKUP(Orders[[#This Row],[Customer ID]],customers!$A:$I,9,FALSE)</f>
        <v>Yes</v>
      </c>
    </row>
    <row r="168" spans="1:16" x14ac:dyDescent="0.25">
      <c r="A168" s="2" t="s">
        <v>1425</v>
      </c>
      <c r="B168" s="6">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INDEX(products!$A:$G,MATCH(orders!$D168,products!$A:$A,0),MATCH(I$1,products!$A$1:$G$1,0))</f>
        <v>Rob</v>
      </c>
      <c r="J168" t="str">
        <f>INDEX(products!$A:$G,MATCH(orders!$D168,products!$A:$A,0),MATCH(J$1,products!$A$1:$G$1,0))</f>
        <v>D</v>
      </c>
      <c r="K168" s="8">
        <f>INDEX(products!$A:$G,MATCH(orders!$D168,products!$A:$A,0),MATCH(K$1,products!$A$1:$G$1,0))</f>
        <v>0.5</v>
      </c>
      <c r="L168" s="9">
        <f>INDEX(products!$A:$G,MATCH(orders!$D168,products!$A:$A,0),MATCH(L$1,products!$A$1:$G$1,0))</f>
        <v>5.3699999999999992</v>
      </c>
      <c r="M168" s="9">
        <f t="shared" si="6"/>
        <v>26.849999999999994</v>
      </c>
      <c r="N168" t="str">
        <f t="shared" si="7"/>
        <v>Robusta</v>
      </c>
      <c r="O168" t="str">
        <f t="shared" si="8"/>
        <v>Dark</v>
      </c>
      <c r="P168" t="str">
        <f>VLOOKUP(Orders[[#This Row],[Customer ID]],customers!$A:$I,9,FALSE)</f>
        <v>Yes</v>
      </c>
    </row>
    <row r="169" spans="1:16" x14ac:dyDescent="0.25">
      <c r="A169" s="2" t="s">
        <v>1430</v>
      </c>
      <c r="B169" s="6">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INDEX(products!$A:$G,MATCH(orders!$D169,products!$A:$A,0),MATCH(I$1,products!$A$1:$G$1,0))</f>
        <v>Exc</v>
      </c>
      <c r="J169" t="str">
        <f>INDEX(products!$A:$G,MATCH(orders!$D169,products!$A:$A,0),MATCH(J$1,products!$A$1:$G$1,0))</f>
        <v>M</v>
      </c>
      <c r="K169" s="8">
        <f>INDEX(products!$A:$G,MATCH(orders!$D169,products!$A:$A,0),MATCH(K$1,products!$A$1:$G$1,0))</f>
        <v>0.5</v>
      </c>
      <c r="L169" s="9">
        <f>INDEX(products!$A:$G,MATCH(orders!$D169,products!$A:$A,0),MATCH(L$1,products!$A$1:$G$1,0))</f>
        <v>8.25</v>
      </c>
      <c r="M169" s="9">
        <f t="shared" si="6"/>
        <v>41.25</v>
      </c>
      <c r="N169" t="str">
        <f t="shared" si="7"/>
        <v>Excelsa</v>
      </c>
      <c r="O169" t="str">
        <f t="shared" si="8"/>
        <v>Medium</v>
      </c>
      <c r="P169" t="str">
        <f>VLOOKUP(Orders[[#This Row],[Customer ID]],customers!$A:$I,9,FALSE)</f>
        <v>Yes</v>
      </c>
    </row>
    <row r="170" spans="1:16" x14ac:dyDescent="0.25">
      <c r="A170" s="2" t="s">
        <v>1436</v>
      </c>
      <c r="B170" s="6">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INDEX(products!$A:$G,MATCH(orders!$D170,products!$A:$A,0),MATCH(I$1,products!$A$1:$G$1,0))</f>
        <v>Ara</v>
      </c>
      <c r="J170" t="str">
        <f>INDEX(products!$A:$G,MATCH(orders!$D170,products!$A:$A,0),MATCH(J$1,products!$A$1:$G$1,0))</f>
        <v>M</v>
      </c>
      <c r="K170" s="8">
        <f>INDEX(products!$A:$G,MATCH(orders!$D170,products!$A:$A,0),MATCH(K$1,products!$A$1:$G$1,0))</f>
        <v>0.5</v>
      </c>
      <c r="L170" s="9">
        <f>INDEX(products!$A:$G,MATCH(orders!$D170,products!$A:$A,0),MATCH(L$1,products!$A$1:$G$1,0))</f>
        <v>6.75</v>
      </c>
      <c r="M170" s="9">
        <f t="shared" si="6"/>
        <v>40.5</v>
      </c>
      <c r="N170" t="str">
        <f t="shared" si="7"/>
        <v>Arabica</v>
      </c>
      <c r="O170" t="str">
        <f t="shared" si="8"/>
        <v>Medium</v>
      </c>
      <c r="P170" t="str">
        <f>VLOOKUP(Orders[[#This Row],[Customer ID]],customers!$A:$I,9,FALSE)</f>
        <v>No</v>
      </c>
    </row>
    <row r="171" spans="1:16" x14ac:dyDescent="0.25">
      <c r="A171" s="2" t="s">
        <v>1441</v>
      </c>
      <c r="B171" s="6">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INDEX(products!$A:$G,MATCH(orders!$D171,products!$A:$A,0),MATCH(I$1,products!$A$1:$G$1,0))</f>
        <v>Rob</v>
      </c>
      <c r="J171" t="str">
        <f>INDEX(products!$A:$G,MATCH(orders!$D171,products!$A:$A,0),MATCH(J$1,products!$A$1:$G$1,0))</f>
        <v>D</v>
      </c>
      <c r="K171" s="8">
        <f>INDEX(products!$A:$G,MATCH(orders!$D171,products!$A:$A,0),MATCH(K$1,products!$A$1:$G$1,0))</f>
        <v>1</v>
      </c>
      <c r="L171" s="9">
        <f>INDEX(products!$A:$G,MATCH(orders!$D171,products!$A:$A,0),MATCH(L$1,products!$A$1:$G$1,0))</f>
        <v>8.9499999999999993</v>
      </c>
      <c r="M171" s="9">
        <f t="shared" si="6"/>
        <v>17.899999999999999</v>
      </c>
      <c r="N171" t="str">
        <f t="shared" si="7"/>
        <v>Robusta</v>
      </c>
      <c r="O171" t="str">
        <f t="shared" si="8"/>
        <v>Dark</v>
      </c>
      <c r="P171" t="str">
        <f>VLOOKUP(Orders[[#This Row],[Customer ID]],customers!$A:$I,9,FALSE)</f>
        <v>No</v>
      </c>
    </row>
    <row r="172" spans="1:16" x14ac:dyDescent="0.25">
      <c r="A172" s="2" t="s">
        <v>1448</v>
      </c>
      <c r="B172" s="6">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INDEX(products!$A:$G,MATCH(orders!$D172,products!$A:$A,0),MATCH(I$1,products!$A$1:$G$1,0))</f>
        <v>Exc</v>
      </c>
      <c r="J172" t="str">
        <f>INDEX(products!$A:$G,MATCH(orders!$D172,products!$A:$A,0),MATCH(J$1,products!$A$1:$G$1,0))</f>
        <v>L</v>
      </c>
      <c r="K172" s="8">
        <f>INDEX(products!$A:$G,MATCH(orders!$D172,products!$A:$A,0),MATCH(K$1,products!$A$1:$G$1,0))</f>
        <v>2.5</v>
      </c>
      <c r="L172" s="9">
        <f>INDEX(products!$A:$G,MATCH(orders!$D172,products!$A:$A,0),MATCH(L$1,products!$A$1:$G$1,0))</f>
        <v>34.154999999999994</v>
      </c>
      <c r="M172" s="9">
        <f t="shared" si="6"/>
        <v>68.309999999999988</v>
      </c>
      <c r="N172" t="str">
        <f t="shared" si="7"/>
        <v>Excelsa</v>
      </c>
      <c r="O172" t="str">
        <f t="shared" si="8"/>
        <v>Light</v>
      </c>
      <c r="P172" t="str">
        <f>VLOOKUP(Orders[[#This Row],[Customer ID]],customers!$A:$I,9,FALSE)</f>
        <v>No</v>
      </c>
    </row>
    <row r="173" spans="1:16" x14ac:dyDescent="0.25">
      <c r="A173" s="2" t="s">
        <v>1453</v>
      </c>
      <c r="B173" s="6">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INDEX(products!$A:$G,MATCH(orders!$D173,products!$A:$A,0),MATCH(I$1,products!$A$1:$G$1,0))</f>
        <v>Exc</v>
      </c>
      <c r="J173" t="str">
        <f>INDEX(products!$A:$G,MATCH(orders!$D173,products!$A:$A,0),MATCH(J$1,products!$A$1:$G$1,0))</f>
        <v>M</v>
      </c>
      <c r="K173" s="8">
        <f>INDEX(products!$A:$G,MATCH(orders!$D173,products!$A:$A,0),MATCH(K$1,products!$A$1:$G$1,0))</f>
        <v>2.5</v>
      </c>
      <c r="L173" s="9">
        <f>INDEX(products!$A:$G,MATCH(orders!$D173,products!$A:$A,0),MATCH(L$1,products!$A$1:$G$1,0))</f>
        <v>31.624999999999996</v>
      </c>
      <c r="M173" s="9">
        <f t="shared" si="6"/>
        <v>63.249999999999993</v>
      </c>
      <c r="N173" t="str">
        <f t="shared" si="7"/>
        <v>Excelsa</v>
      </c>
      <c r="O173" t="str">
        <f t="shared" si="8"/>
        <v>Medium</v>
      </c>
      <c r="P173" t="str">
        <f>VLOOKUP(Orders[[#This Row],[Customer ID]],customers!$A:$I,9,FALSE)</f>
        <v>Yes</v>
      </c>
    </row>
    <row r="174" spans="1:16" x14ac:dyDescent="0.25">
      <c r="A174" s="2" t="s">
        <v>1459</v>
      </c>
      <c r="B174" s="6">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INDEX(products!$A:$G,MATCH(orders!$D174,products!$A:$A,0),MATCH(I$1,products!$A$1:$G$1,0))</f>
        <v>Exc</v>
      </c>
      <c r="J174" t="str">
        <f>INDEX(products!$A:$G,MATCH(orders!$D174,products!$A:$A,0),MATCH(J$1,products!$A$1:$G$1,0))</f>
        <v>D</v>
      </c>
      <c r="K174" s="8">
        <f>INDEX(products!$A:$G,MATCH(orders!$D174,products!$A:$A,0),MATCH(K$1,products!$A$1:$G$1,0))</f>
        <v>0.5</v>
      </c>
      <c r="L174" s="9">
        <f>INDEX(products!$A:$G,MATCH(orders!$D174,products!$A:$A,0),MATCH(L$1,products!$A$1:$G$1,0))</f>
        <v>7.29</v>
      </c>
      <c r="M174" s="9">
        <f t="shared" si="6"/>
        <v>21.87</v>
      </c>
      <c r="N174" t="str">
        <f t="shared" si="7"/>
        <v>Excelsa</v>
      </c>
      <c r="O174" t="str">
        <f t="shared" si="8"/>
        <v>Dark</v>
      </c>
      <c r="P174" t="str">
        <f>VLOOKUP(Orders[[#This Row],[Customer ID]],customers!$A:$I,9,FALSE)</f>
        <v>No</v>
      </c>
    </row>
    <row r="175" spans="1:16" x14ac:dyDescent="0.25">
      <c r="A175" s="2" t="s">
        <v>1464</v>
      </c>
      <c r="B175" s="6">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INDEX(products!$A:$G,MATCH(orders!$D175,products!$A:$A,0),MATCH(I$1,products!$A$1:$G$1,0))</f>
        <v>Rob</v>
      </c>
      <c r="J175" t="str">
        <f>INDEX(products!$A:$G,MATCH(orders!$D175,products!$A:$A,0),MATCH(J$1,products!$A$1:$G$1,0))</f>
        <v>M</v>
      </c>
      <c r="K175" s="8">
        <f>INDEX(products!$A:$G,MATCH(orders!$D175,products!$A:$A,0),MATCH(K$1,products!$A$1:$G$1,0))</f>
        <v>2.5</v>
      </c>
      <c r="L175" s="9">
        <f>INDEX(products!$A:$G,MATCH(orders!$D175,products!$A:$A,0),MATCH(L$1,products!$A$1:$G$1,0))</f>
        <v>22.884999999999998</v>
      </c>
      <c r="M175" s="9">
        <f t="shared" si="6"/>
        <v>91.539999999999992</v>
      </c>
      <c r="N175" t="str">
        <f t="shared" si="7"/>
        <v>Robusta</v>
      </c>
      <c r="O175" t="str">
        <f t="shared" si="8"/>
        <v>Medium</v>
      </c>
      <c r="P175" t="str">
        <f>VLOOKUP(Orders[[#This Row],[Customer ID]],customers!$A:$I,9,FALSE)</f>
        <v>No</v>
      </c>
    </row>
    <row r="176" spans="1:16" x14ac:dyDescent="0.25">
      <c r="A176" s="2" t="s">
        <v>1470</v>
      </c>
      <c r="B176" s="6">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INDEX(products!$A:$G,MATCH(orders!$D176,products!$A:$A,0),MATCH(I$1,products!$A$1:$G$1,0))</f>
        <v>Exc</v>
      </c>
      <c r="J176" t="str">
        <f>INDEX(products!$A:$G,MATCH(orders!$D176,products!$A:$A,0),MATCH(J$1,products!$A$1:$G$1,0))</f>
        <v>L</v>
      </c>
      <c r="K176" s="8">
        <f>INDEX(products!$A:$G,MATCH(orders!$D176,products!$A:$A,0),MATCH(K$1,products!$A$1:$G$1,0))</f>
        <v>2.5</v>
      </c>
      <c r="L176" s="9">
        <f>INDEX(products!$A:$G,MATCH(orders!$D176,products!$A:$A,0),MATCH(L$1,products!$A$1:$G$1,0))</f>
        <v>34.154999999999994</v>
      </c>
      <c r="M176" s="9">
        <f t="shared" si="6"/>
        <v>204.92999999999995</v>
      </c>
      <c r="N176" t="str">
        <f t="shared" si="7"/>
        <v>Excelsa</v>
      </c>
      <c r="O176" t="str">
        <f t="shared" si="8"/>
        <v>Light</v>
      </c>
      <c r="P176" t="str">
        <f>VLOOKUP(Orders[[#This Row],[Customer ID]],customers!$A:$I,9,FALSE)</f>
        <v>Yes</v>
      </c>
    </row>
    <row r="177" spans="1:16" x14ac:dyDescent="0.25">
      <c r="A177" s="2" t="s">
        <v>1475</v>
      </c>
      <c r="B177" s="6">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INDEX(products!$A:$G,MATCH(orders!$D177,products!$A:$A,0),MATCH(I$1,products!$A$1:$G$1,0))</f>
        <v>Exc</v>
      </c>
      <c r="J177" t="str">
        <f>INDEX(products!$A:$G,MATCH(orders!$D177,products!$A:$A,0),MATCH(J$1,products!$A$1:$G$1,0))</f>
        <v>M</v>
      </c>
      <c r="K177" s="8">
        <f>INDEX(products!$A:$G,MATCH(orders!$D177,products!$A:$A,0),MATCH(K$1,products!$A$1:$G$1,0))</f>
        <v>2.5</v>
      </c>
      <c r="L177" s="9">
        <f>INDEX(products!$A:$G,MATCH(orders!$D177,products!$A:$A,0),MATCH(L$1,products!$A$1:$G$1,0))</f>
        <v>31.624999999999996</v>
      </c>
      <c r="M177" s="9">
        <f t="shared" si="6"/>
        <v>63.249999999999993</v>
      </c>
      <c r="N177" t="str">
        <f t="shared" si="7"/>
        <v>Excelsa</v>
      </c>
      <c r="O177" t="str">
        <f t="shared" si="8"/>
        <v>Medium</v>
      </c>
      <c r="P177" t="str">
        <f>VLOOKUP(Orders[[#This Row],[Customer ID]],customers!$A:$I,9,FALSE)</f>
        <v>Yes</v>
      </c>
    </row>
    <row r="178" spans="1:16" x14ac:dyDescent="0.25">
      <c r="A178" s="2" t="s">
        <v>1481</v>
      </c>
      <c r="B178" s="6">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INDEX(products!$A:$G,MATCH(orders!$D178,products!$A:$A,0),MATCH(I$1,products!$A$1:$G$1,0))</f>
        <v>Exc</v>
      </c>
      <c r="J178" t="str">
        <f>INDEX(products!$A:$G,MATCH(orders!$D178,products!$A:$A,0),MATCH(J$1,products!$A$1:$G$1,0))</f>
        <v>L</v>
      </c>
      <c r="K178" s="8">
        <f>INDEX(products!$A:$G,MATCH(orders!$D178,products!$A:$A,0),MATCH(K$1,products!$A$1:$G$1,0))</f>
        <v>2.5</v>
      </c>
      <c r="L178" s="9">
        <f>INDEX(products!$A:$G,MATCH(orders!$D178,products!$A:$A,0),MATCH(L$1,products!$A$1:$G$1,0))</f>
        <v>34.154999999999994</v>
      </c>
      <c r="M178" s="9">
        <f t="shared" si="6"/>
        <v>34.154999999999994</v>
      </c>
      <c r="N178" t="str">
        <f t="shared" si="7"/>
        <v>Excelsa</v>
      </c>
      <c r="O178" t="str">
        <f t="shared" si="8"/>
        <v>Light</v>
      </c>
      <c r="P178" t="str">
        <f>VLOOKUP(Orders[[#This Row],[Customer ID]],customers!$A:$I,9,FALSE)</f>
        <v>Yes</v>
      </c>
    </row>
    <row r="179" spans="1:16" x14ac:dyDescent="0.25">
      <c r="A179" s="2" t="s">
        <v>1487</v>
      </c>
      <c r="B179" s="6">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INDEX(products!$A:$G,MATCH(orders!$D179,products!$A:$A,0),MATCH(I$1,products!$A$1:$G$1,0))</f>
        <v>Rob</v>
      </c>
      <c r="J179" t="str">
        <f>INDEX(products!$A:$G,MATCH(orders!$D179,products!$A:$A,0),MATCH(J$1,products!$A$1:$G$1,0))</f>
        <v>L</v>
      </c>
      <c r="K179" s="8">
        <f>INDEX(products!$A:$G,MATCH(orders!$D179,products!$A:$A,0),MATCH(K$1,products!$A$1:$G$1,0))</f>
        <v>2.5</v>
      </c>
      <c r="L179" s="9">
        <f>INDEX(products!$A:$G,MATCH(orders!$D179,products!$A:$A,0),MATCH(L$1,products!$A$1:$G$1,0))</f>
        <v>27.484999999999996</v>
      </c>
      <c r="M179" s="9">
        <f t="shared" si="6"/>
        <v>109.93999999999998</v>
      </c>
      <c r="N179" t="str">
        <f t="shared" si="7"/>
        <v>Robusta</v>
      </c>
      <c r="O179" t="str">
        <f t="shared" si="8"/>
        <v>Light</v>
      </c>
      <c r="P179" t="str">
        <f>VLOOKUP(Orders[[#This Row],[Customer ID]],customers!$A:$I,9,FALSE)</f>
        <v>Yes</v>
      </c>
    </row>
    <row r="180" spans="1:16" x14ac:dyDescent="0.25">
      <c r="A180" s="2" t="s">
        <v>1492</v>
      </c>
      <c r="B180" s="6">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INDEX(products!$A:$G,MATCH(orders!$D180,products!$A:$A,0),MATCH(I$1,products!$A$1:$G$1,0))</f>
        <v>Ara</v>
      </c>
      <c r="J180" t="str">
        <f>INDEX(products!$A:$G,MATCH(orders!$D180,products!$A:$A,0),MATCH(J$1,products!$A$1:$G$1,0))</f>
        <v>L</v>
      </c>
      <c r="K180" s="8">
        <f>INDEX(products!$A:$G,MATCH(orders!$D180,products!$A:$A,0),MATCH(K$1,products!$A$1:$G$1,0))</f>
        <v>1</v>
      </c>
      <c r="L180" s="9">
        <f>INDEX(products!$A:$G,MATCH(orders!$D180,products!$A:$A,0),MATCH(L$1,products!$A$1:$G$1,0))</f>
        <v>12.95</v>
      </c>
      <c r="M180" s="9">
        <f t="shared" si="6"/>
        <v>25.9</v>
      </c>
      <c r="N180" t="str">
        <f t="shared" si="7"/>
        <v>Arabica</v>
      </c>
      <c r="O180" t="str">
        <f t="shared" si="8"/>
        <v>Light</v>
      </c>
      <c r="P180" t="str">
        <f>VLOOKUP(Orders[[#This Row],[Customer ID]],customers!$A:$I,9,FALSE)</f>
        <v>No</v>
      </c>
    </row>
    <row r="181" spans="1:16" x14ac:dyDescent="0.25">
      <c r="A181" s="2" t="s">
        <v>1498</v>
      </c>
      <c r="B181" s="6">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INDEX(products!$A:$G,MATCH(orders!$D181,products!$A:$A,0),MATCH(I$1,products!$A$1:$G$1,0))</f>
        <v>Ara</v>
      </c>
      <c r="J181" t="str">
        <f>INDEX(products!$A:$G,MATCH(orders!$D181,products!$A:$A,0),MATCH(J$1,products!$A$1:$G$1,0))</f>
        <v>D</v>
      </c>
      <c r="K181" s="8">
        <f>INDEX(products!$A:$G,MATCH(orders!$D181,products!$A:$A,0),MATCH(K$1,products!$A$1:$G$1,0))</f>
        <v>0.2</v>
      </c>
      <c r="L181" s="9">
        <f>INDEX(products!$A:$G,MATCH(orders!$D181,products!$A:$A,0),MATCH(L$1,products!$A$1:$G$1,0))</f>
        <v>2.9849999999999999</v>
      </c>
      <c r="M181" s="9">
        <f t="shared" si="6"/>
        <v>2.9849999999999999</v>
      </c>
      <c r="N181" t="str">
        <f t="shared" si="7"/>
        <v>Arabica</v>
      </c>
      <c r="O181" t="str">
        <f t="shared" si="8"/>
        <v>Dark</v>
      </c>
      <c r="P181" t="str">
        <f>VLOOKUP(Orders[[#This Row],[Customer ID]],customers!$A:$I,9,FALSE)</f>
        <v>No</v>
      </c>
    </row>
    <row r="182" spans="1:16" x14ac:dyDescent="0.25">
      <c r="A182" s="2" t="s">
        <v>1503</v>
      </c>
      <c r="B182" s="6">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INDEX(products!$A:$G,MATCH(orders!$D182,products!$A:$A,0),MATCH(I$1,products!$A$1:$G$1,0))</f>
        <v>Exc</v>
      </c>
      <c r="J182" t="str">
        <f>INDEX(products!$A:$G,MATCH(orders!$D182,products!$A:$A,0),MATCH(J$1,products!$A$1:$G$1,0))</f>
        <v>L</v>
      </c>
      <c r="K182" s="8">
        <f>INDEX(products!$A:$G,MATCH(orders!$D182,products!$A:$A,0),MATCH(K$1,products!$A$1:$G$1,0))</f>
        <v>0.2</v>
      </c>
      <c r="L182" s="9">
        <f>INDEX(products!$A:$G,MATCH(orders!$D182,products!$A:$A,0),MATCH(L$1,products!$A$1:$G$1,0))</f>
        <v>4.4550000000000001</v>
      </c>
      <c r="M182" s="9">
        <f t="shared" si="6"/>
        <v>22.274999999999999</v>
      </c>
      <c r="N182" t="str">
        <f t="shared" si="7"/>
        <v>Excelsa</v>
      </c>
      <c r="O182" t="str">
        <f t="shared" si="8"/>
        <v>Light</v>
      </c>
      <c r="P182" t="str">
        <f>VLOOKUP(Orders[[#This Row],[Customer ID]],customers!$A:$I,9,FALSE)</f>
        <v>No</v>
      </c>
    </row>
    <row r="183" spans="1:16" x14ac:dyDescent="0.25">
      <c r="A183" s="2" t="s">
        <v>1503</v>
      </c>
      <c r="B183" s="6">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INDEX(products!$A:$G,MATCH(orders!$D183,products!$A:$A,0),MATCH(I$1,products!$A$1:$G$1,0))</f>
        <v>Ara</v>
      </c>
      <c r="J183" t="str">
        <f>INDEX(products!$A:$G,MATCH(orders!$D183,products!$A:$A,0),MATCH(J$1,products!$A$1:$G$1,0))</f>
        <v>D</v>
      </c>
      <c r="K183" s="8">
        <f>INDEX(products!$A:$G,MATCH(orders!$D183,products!$A:$A,0),MATCH(K$1,products!$A$1:$G$1,0))</f>
        <v>0.5</v>
      </c>
      <c r="L183" s="9">
        <f>INDEX(products!$A:$G,MATCH(orders!$D183,products!$A:$A,0),MATCH(L$1,products!$A$1:$G$1,0))</f>
        <v>5.97</v>
      </c>
      <c r="M183" s="9">
        <f t="shared" si="6"/>
        <v>29.849999999999998</v>
      </c>
      <c r="N183" t="str">
        <f t="shared" si="7"/>
        <v>Arabica</v>
      </c>
      <c r="O183" t="str">
        <f t="shared" si="8"/>
        <v>Dark</v>
      </c>
      <c r="P183" t="str">
        <f>VLOOKUP(Orders[[#This Row],[Customer ID]],customers!$A:$I,9,FALSE)</f>
        <v>No</v>
      </c>
    </row>
    <row r="184" spans="1:16" x14ac:dyDescent="0.25">
      <c r="A184" s="2" t="s">
        <v>1514</v>
      </c>
      <c r="B184" s="6">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INDEX(products!$A:$G,MATCH(orders!$D184,products!$A:$A,0),MATCH(I$1,products!$A$1:$G$1,0))</f>
        <v>Rob</v>
      </c>
      <c r="J184" t="str">
        <f>INDEX(products!$A:$G,MATCH(orders!$D184,products!$A:$A,0),MATCH(J$1,products!$A$1:$G$1,0))</f>
        <v>D</v>
      </c>
      <c r="K184" s="8">
        <f>INDEX(products!$A:$G,MATCH(orders!$D184,products!$A:$A,0),MATCH(K$1,products!$A$1:$G$1,0))</f>
        <v>0.5</v>
      </c>
      <c r="L184" s="9">
        <f>INDEX(products!$A:$G,MATCH(orders!$D184,products!$A:$A,0),MATCH(L$1,products!$A$1:$G$1,0))</f>
        <v>5.3699999999999992</v>
      </c>
      <c r="M184" s="9">
        <f t="shared" si="6"/>
        <v>32.22</v>
      </c>
      <c r="N184" t="str">
        <f t="shared" si="7"/>
        <v>Robusta</v>
      </c>
      <c r="O184" t="str">
        <f t="shared" si="8"/>
        <v>Dark</v>
      </c>
      <c r="P184" t="str">
        <f>VLOOKUP(Orders[[#This Row],[Customer ID]],customers!$A:$I,9,FALSE)</f>
        <v>No</v>
      </c>
    </row>
    <row r="185" spans="1:16" x14ac:dyDescent="0.25">
      <c r="A185" s="2" t="s">
        <v>1520</v>
      </c>
      <c r="B185" s="6">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INDEX(products!$A:$G,MATCH(orders!$D185,products!$A:$A,0),MATCH(I$1,products!$A$1:$G$1,0))</f>
        <v>Exc</v>
      </c>
      <c r="J185" t="str">
        <f>INDEX(products!$A:$G,MATCH(orders!$D185,products!$A:$A,0),MATCH(J$1,products!$A$1:$G$1,0))</f>
        <v>M</v>
      </c>
      <c r="K185" s="8">
        <f>INDEX(products!$A:$G,MATCH(orders!$D185,products!$A:$A,0),MATCH(K$1,products!$A$1:$G$1,0))</f>
        <v>0.2</v>
      </c>
      <c r="L185" s="9">
        <f>INDEX(products!$A:$G,MATCH(orders!$D185,products!$A:$A,0),MATCH(L$1,products!$A$1:$G$1,0))</f>
        <v>4.125</v>
      </c>
      <c r="M185" s="9">
        <f t="shared" si="6"/>
        <v>8.25</v>
      </c>
      <c r="N185" t="str">
        <f t="shared" si="7"/>
        <v>Excelsa</v>
      </c>
      <c r="O185" t="str">
        <f t="shared" si="8"/>
        <v>Medium</v>
      </c>
      <c r="P185" t="str">
        <f>VLOOKUP(Orders[[#This Row],[Customer ID]],customers!$A:$I,9,FALSE)</f>
        <v>No</v>
      </c>
    </row>
    <row r="186" spans="1:16" x14ac:dyDescent="0.25">
      <c r="A186" s="2" t="s">
        <v>1526</v>
      </c>
      <c r="B186" s="6">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INDEX(products!$A:$G,MATCH(orders!$D186,products!$A:$A,0),MATCH(I$1,products!$A$1:$G$1,0))</f>
        <v>Ara</v>
      </c>
      <c r="J186" t="str">
        <f>INDEX(products!$A:$G,MATCH(orders!$D186,products!$A:$A,0),MATCH(J$1,products!$A$1:$G$1,0))</f>
        <v>L</v>
      </c>
      <c r="K186" s="8">
        <f>INDEX(products!$A:$G,MATCH(orders!$D186,products!$A:$A,0),MATCH(K$1,products!$A$1:$G$1,0))</f>
        <v>0.5</v>
      </c>
      <c r="L186" s="9">
        <f>INDEX(products!$A:$G,MATCH(orders!$D186,products!$A:$A,0),MATCH(L$1,products!$A$1:$G$1,0))</f>
        <v>7.77</v>
      </c>
      <c r="M186" s="9">
        <f t="shared" si="6"/>
        <v>31.08</v>
      </c>
      <c r="N186" t="str">
        <f t="shared" si="7"/>
        <v>Arabica</v>
      </c>
      <c r="O186" t="str">
        <f t="shared" si="8"/>
        <v>Light</v>
      </c>
      <c r="P186" t="str">
        <f>VLOOKUP(Orders[[#This Row],[Customer ID]],customers!$A:$I,9,FALSE)</f>
        <v>No</v>
      </c>
    </row>
    <row r="187" spans="1:16" x14ac:dyDescent="0.25">
      <c r="A187" s="2" t="s">
        <v>1532</v>
      </c>
      <c r="B187" s="6">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INDEX(products!$A:$G,MATCH(orders!$D187,products!$A:$A,0),MATCH(I$1,products!$A$1:$G$1,0))</f>
        <v>Exc</v>
      </c>
      <c r="J187" t="str">
        <f>INDEX(products!$A:$G,MATCH(orders!$D187,products!$A:$A,0),MATCH(J$1,products!$A$1:$G$1,0))</f>
        <v>D</v>
      </c>
      <c r="K187" s="8">
        <f>INDEX(products!$A:$G,MATCH(orders!$D187,products!$A:$A,0),MATCH(K$1,products!$A$1:$G$1,0))</f>
        <v>0.5</v>
      </c>
      <c r="L187" s="9">
        <f>INDEX(products!$A:$G,MATCH(orders!$D187,products!$A:$A,0),MATCH(L$1,products!$A$1:$G$1,0))</f>
        <v>7.29</v>
      </c>
      <c r="M187" s="9">
        <f t="shared" si="6"/>
        <v>36.450000000000003</v>
      </c>
      <c r="N187" t="str">
        <f t="shared" si="7"/>
        <v>Excelsa</v>
      </c>
      <c r="O187" t="str">
        <f t="shared" si="8"/>
        <v>Dark</v>
      </c>
      <c r="P187" t="str">
        <f>VLOOKUP(Orders[[#This Row],[Customer ID]],customers!$A:$I,9,FALSE)</f>
        <v>Yes</v>
      </c>
    </row>
    <row r="188" spans="1:16" x14ac:dyDescent="0.25">
      <c r="A188" s="2" t="s">
        <v>1538</v>
      </c>
      <c r="B188" s="6">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INDEX(products!$A:$G,MATCH(orders!$D188,products!$A:$A,0),MATCH(I$1,products!$A$1:$G$1,0))</f>
        <v>Rob</v>
      </c>
      <c r="J188" t="str">
        <f>INDEX(products!$A:$G,MATCH(orders!$D188,products!$A:$A,0),MATCH(J$1,products!$A$1:$G$1,0))</f>
        <v>M</v>
      </c>
      <c r="K188" s="8">
        <f>INDEX(products!$A:$G,MATCH(orders!$D188,products!$A:$A,0),MATCH(K$1,products!$A$1:$G$1,0))</f>
        <v>2.5</v>
      </c>
      <c r="L188" s="9">
        <f>INDEX(products!$A:$G,MATCH(orders!$D188,products!$A:$A,0),MATCH(L$1,products!$A$1:$G$1,0))</f>
        <v>22.884999999999998</v>
      </c>
      <c r="M188" s="9">
        <f t="shared" si="6"/>
        <v>68.655000000000001</v>
      </c>
      <c r="N188" t="str">
        <f t="shared" si="7"/>
        <v>Robusta</v>
      </c>
      <c r="O188" t="str">
        <f t="shared" si="8"/>
        <v>Medium</v>
      </c>
      <c r="P188" t="str">
        <f>VLOOKUP(Orders[[#This Row],[Customer ID]],customers!$A:$I,9,FALSE)</f>
        <v>No</v>
      </c>
    </row>
    <row r="189" spans="1:16" x14ac:dyDescent="0.25">
      <c r="A189" s="2" t="s">
        <v>1544</v>
      </c>
      <c r="B189" s="6">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INDEX(products!$A:$G,MATCH(orders!$D189,products!$A:$A,0),MATCH(I$1,products!$A$1:$G$1,0))</f>
        <v>Lib</v>
      </c>
      <c r="J189" t="str">
        <f>INDEX(products!$A:$G,MATCH(orders!$D189,products!$A:$A,0),MATCH(J$1,products!$A$1:$G$1,0))</f>
        <v>M</v>
      </c>
      <c r="K189" s="8">
        <f>INDEX(products!$A:$G,MATCH(orders!$D189,products!$A:$A,0),MATCH(K$1,products!$A$1:$G$1,0))</f>
        <v>0.5</v>
      </c>
      <c r="L189" s="9">
        <f>INDEX(products!$A:$G,MATCH(orders!$D189,products!$A:$A,0),MATCH(L$1,products!$A$1:$G$1,0))</f>
        <v>8.73</v>
      </c>
      <c r="M189" s="9">
        <f t="shared" si="6"/>
        <v>43.650000000000006</v>
      </c>
      <c r="N189" t="str">
        <f t="shared" si="7"/>
        <v>Liberica</v>
      </c>
      <c r="O189" t="str">
        <f t="shared" si="8"/>
        <v>Medium</v>
      </c>
      <c r="P189" t="str">
        <f>VLOOKUP(Orders[[#This Row],[Customer ID]],customers!$A:$I,9,FALSE)</f>
        <v>Yes</v>
      </c>
    </row>
    <row r="190" spans="1:16" x14ac:dyDescent="0.25">
      <c r="A190" s="2" t="s">
        <v>1549</v>
      </c>
      <c r="B190" s="6">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INDEX(products!$A:$G,MATCH(orders!$D190,products!$A:$A,0),MATCH(I$1,products!$A$1:$G$1,0))</f>
        <v>Exc</v>
      </c>
      <c r="J190" t="str">
        <f>INDEX(products!$A:$G,MATCH(orders!$D190,products!$A:$A,0),MATCH(J$1,products!$A$1:$G$1,0))</f>
        <v>L</v>
      </c>
      <c r="K190" s="8">
        <f>INDEX(products!$A:$G,MATCH(orders!$D190,products!$A:$A,0),MATCH(K$1,products!$A$1:$G$1,0))</f>
        <v>0.2</v>
      </c>
      <c r="L190" s="9">
        <f>INDEX(products!$A:$G,MATCH(orders!$D190,products!$A:$A,0),MATCH(L$1,products!$A$1:$G$1,0))</f>
        <v>4.4550000000000001</v>
      </c>
      <c r="M190" s="9">
        <f t="shared" si="6"/>
        <v>4.4550000000000001</v>
      </c>
      <c r="N190" t="str">
        <f t="shared" si="7"/>
        <v>Excelsa</v>
      </c>
      <c r="O190" t="str">
        <f t="shared" si="8"/>
        <v>Light</v>
      </c>
      <c r="P190" t="str">
        <f>VLOOKUP(Orders[[#This Row],[Customer ID]],customers!$A:$I,9,FALSE)</f>
        <v>Yes</v>
      </c>
    </row>
    <row r="191" spans="1:16" x14ac:dyDescent="0.25">
      <c r="A191" s="2" t="s">
        <v>1555</v>
      </c>
      <c r="B191" s="6">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INDEX(products!$A:$G,MATCH(orders!$D191,products!$A:$A,0),MATCH(I$1,products!$A$1:$G$1,0))</f>
        <v>Lib</v>
      </c>
      <c r="J191" t="str">
        <f>INDEX(products!$A:$G,MATCH(orders!$D191,products!$A:$A,0),MATCH(J$1,products!$A$1:$G$1,0))</f>
        <v>M</v>
      </c>
      <c r="K191" s="8">
        <f>INDEX(products!$A:$G,MATCH(orders!$D191,products!$A:$A,0),MATCH(K$1,products!$A$1:$G$1,0))</f>
        <v>1</v>
      </c>
      <c r="L191" s="9">
        <f>INDEX(products!$A:$G,MATCH(orders!$D191,products!$A:$A,0),MATCH(L$1,products!$A$1:$G$1,0))</f>
        <v>14.55</v>
      </c>
      <c r="M191" s="9">
        <f t="shared" si="6"/>
        <v>43.650000000000006</v>
      </c>
      <c r="N191" t="str">
        <f t="shared" si="7"/>
        <v>Liberica</v>
      </c>
      <c r="O191" t="str">
        <f t="shared" si="8"/>
        <v>Medium</v>
      </c>
      <c r="P191" t="str">
        <f>VLOOKUP(Orders[[#This Row],[Customer ID]],customers!$A:$I,9,FALSE)</f>
        <v>Yes</v>
      </c>
    </row>
    <row r="192" spans="1:16" x14ac:dyDescent="0.25">
      <c r="A192" s="2" t="s">
        <v>1561</v>
      </c>
      <c r="B192" s="6">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INDEX(products!$A:$G,MATCH(orders!$D192,products!$A:$A,0),MATCH(I$1,products!$A$1:$G$1,0))</f>
        <v>Lib</v>
      </c>
      <c r="J192" t="str">
        <f>INDEX(products!$A:$G,MATCH(orders!$D192,products!$A:$A,0),MATCH(J$1,products!$A$1:$G$1,0))</f>
        <v>M</v>
      </c>
      <c r="K192" s="8">
        <f>INDEX(products!$A:$G,MATCH(orders!$D192,products!$A:$A,0),MATCH(K$1,products!$A$1:$G$1,0))</f>
        <v>2.5</v>
      </c>
      <c r="L192" s="9">
        <f>INDEX(products!$A:$G,MATCH(orders!$D192,products!$A:$A,0),MATCH(L$1,products!$A$1:$G$1,0))</f>
        <v>33.464999999999996</v>
      </c>
      <c r="M192" s="9">
        <f t="shared" si="6"/>
        <v>33.464999999999996</v>
      </c>
      <c r="N192" t="str">
        <f t="shared" si="7"/>
        <v>Liberica</v>
      </c>
      <c r="O192" t="str">
        <f t="shared" si="8"/>
        <v>Medium</v>
      </c>
      <c r="P192" t="str">
        <f>VLOOKUP(Orders[[#This Row],[Customer ID]],customers!$A:$I,9,FALSE)</f>
        <v>Yes</v>
      </c>
    </row>
    <row r="193" spans="1:16" x14ac:dyDescent="0.25">
      <c r="A193" s="2" t="s">
        <v>1567</v>
      </c>
      <c r="B193" s="6">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INDEX(products!$A:$G,MATCH(orders!$D193,products!$A:$A,0),MATCH(I$1,products!$A$1:$G$1,0))</f>
        <v>Lib</v>
      </c>
      <c r="J193" t="str">
        <f>INDEX(products!$A:$G,MATCH(orders!$D193,products!$A:$A,0),MATCH(J$1,products!$A$1:$G$1,0))</f>
        <v>D</v>
      </c>
      <c r="K193" s="8">
        <f>INDEX(products!$A:$G,MATCH(orders!$D193,products!$A:$A,0),MATCH(K$1,products!$A$1:$G$1,0))</f>
        <v>0.2</v>
      </c>
      <c r="L193" s="9">
        <f>INDEX(products!$A:$G,MATCH(orders!$D193,products!$A:$A,0),MATCH(L$1,products!$A$1:$G$1,0))</f>
        <v>3.8849999999999998</v>
      </c>
      <c r="M193" s="9">
        <f t="shared" si="6"/>
        <v>19.424999999999997</v>
      </c>
      <c r="N193" t="str">
        <f t="shared" si="7"/>
        <v>Liberica</v>
      </c>
      <c r="O193" t="str">
        <f t="shared" si="8"/>
        <v>Dark</v>
      </c>
      <c r="P193" t="str">
        <f>VLOOKUP(Orders[[#This Row],[Customer ID]],customers!$A:$I,9,FALSE)</f>
        <v>Yes</v>
      </c>
    </row>
    <row r="194" spans="1:16" x14ac:dyDescent="0.25">
      <c r="A194" s="2" t="s">
        <v>1573</v>
      </c>
      <c r="B194" s="6">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INDEX(products!$A:$G,MATCH(orders!$D194,products!$A:$A,0),MATCH(I$1,products!$A$1:$G$1,0))</f>
        <v>Exc</v>
      </c>
      <c r="J194" t="str">
        <f>INDEX(products!$A:$G,MATCH(orders!$D194,products!$A:$A,0),MATCH(J$1,products!$A$1:$G$1,0))</f>
        <v>D</v>
      </c>
      <c r="K194" s="8">
        <f>INDEX(products!$A:$G,MATCH(orders!$D194,products!$A:$A,0),MATCH(K$1,products!$A$1:$G$1,0))</f>
        <v>1</v>
      </c>
      <c r="L194" s="9">
        <f>INDEX(products!$A:$G,MATCH(orders!$D194,products!$A:$A,0),MATCH(L$1,products!$A$1:$G$1,0))</f>
        <v>12.15</v>
      </c>
      <c r="M194" s="9">
        <f t="shared" si="6"/>
        <v>72.900000000000006</v>
      </c>
      <c r="N194" t="str">
        <f t="shared" si="7"/>
        <v>Excelsa</v>
      </c>
      <c r="O194" t="str">
        <f t="shared" si="8"/>
        <v>Dark</v>
      </c>
      <c r="P194" t="str">
        <f>VLOOKUP(Orders[[#This Row],[Customer ID]],customers!$A:$I,9,FALSE)</f>
        <v>Yes</v>
      </c>
    </row>
    <row r="195" spans="1:16" x14ac:dyDescent="0.25">
      <c r="A195" s="2" t="s">
        <v>1579</v>
      </c>
      <c r="B195" s="6">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INDEX(products!$A:$G,MATCH(orders!$D195,products!$A:$A,0),MATCH(I$1,products!$A$1:$G$1,0))</f>
        <v>Exc</v>
      </c>
      <c r="J195" t="str">
        <f>INDEX(products!$A:$G,MATCH(orders!$D195,products!$A:$A,0),MATCH(J$1,products!$A$1:$G$1,0))</f>
        <v>L</v>
      </c>
      <c r="K195" s="8">
        <f>INDEX(products!$A:$G,MATCH(orders!$D195,products!$A:$A,0),MATCH(K$1,products!$A$1:$G$1,0))</f>
        <v>1</v>
      </c>
      <c r="L195" s="9">
        <f>INDEX(products!$A:$G,MATCH(orders!$D195,products!$A:$A,0),MATCH(L$1,products!$A$1:$G$1,0))</f>
        <v>14.85</v>
      </c>
      <c r="M195" s="9">
        <f t="shared" ref="M195:M258" si="9">E195*L195</f>
        <v>44.55</v>
      </c>
      <c r="N195" t="str">
        <f t="shared" ref="N195:N258" si="10">IF(I195="Rob","Robusta",IF(I195="Exc","Excelsa",IF(I195="Ara","Arabica",IF(I195="Lib","Liberica",""))))</f>
        <v>Excelsa</v>
      </c>
      <c r="O195" t="str">
        <f t="shared" ref="O195:O258" si="11">IF(J195="L","Light",IF(J195="M","Medium",IF(J195="D","Dark","")))</f>
        <v>Light</v>
      </c>
      <c r="P195" t="str">
        <f>VLOOKUP(Orders[[#This Row],[Customer ID]],customers!$A:$I,9,FALSE)</f>
        <v>No</v>
      </c>
    </row>
    <row r="196" spans="1:16" x14ac:dyDescent="0.25">
      <c r="A196" s="2" t="s">
        <v>1584</v>
      </c>
      <c r="B196" s="6">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INDEX(products!$A:$G,MATCH(orders!$D196,products!$A:$A,0),MATCH(I$1,products!$A$1:$G$1,0))</f>
        <v>Exc</v>
      </c>
      <c r="J196" t="str">
        <f>INDEX(products!$A:$G,MATCH(orders!$D196,products!$A:$A,0),MATCH(J$1,products!$A$1:$G$1,0))</f>
        <v>D</v>
      </c>
      <c r="K196" s="8">
        <f>INDEX(products!$A:$G,MATCH(orders!$D196,products!$A:$A,0),MATCH(K$1,products!$A$1:$G$1,0))</f>
        <v>0.5</v>
      </c>
      <c r="L196" s="9">
        <f>INDEX(products!$A:$G,MATCH(orders!$D196,products!$A:$A,0),MATCH(L$1,products!$A$1:$G$1,0))</f>
        <v>7.29</v>
      </c>
      <c r="M196" s="9">
        <f t="shared" si="9"/>
        <v>36.450000000000003</v>
      </c>
      <c r="N196" t="str">
        <f t="shared" si="10"/>
        <v>Excelsa</v>
      </c>
      <c r="O196" t="str">
        <f t="shared" si="11"/>
        <v>Dark</v>
      </c>
      <c r="P196" t="str">
        <f>VLOOKUP(Orders[[#This Row],[Customer ID]],customers!$A:$I,9,FALSE)</f>
        <v>No</v>
      </c>
    </row>
    <row r="197" spans="1:16" x14ac:dyDescent="0.25">
      <c r="A197" s="2" t="s">
        <v>1590</v>
      </c>
      <c r="B197" s="6">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INDEX(products!$A:$G,MATCH(orders!$D197,products!$A:$A,0),MATCH(I$1,products!$A$1:$G$1,0))</f>
        <v>Ara</v>
      </c>
      <c r="J197" t="str">
        <f>INDEX(products!$A:$G,MATCH(orders!$D197,products!$A:$A,0),MATCH(J$1,products!$A$1:$G$1,0))</f>
        <v>L</v>
      </c>
      <c r="K197" s="8">
        <f>INDEX(products!$A:$G,MATCH(orders!$D197,products!$A:$A,0),MATCH(K$1,products!$A$1:$G$1,0))</f>
        <v>1</v>
      </c>
      <c r="L197" s="9">
        <f>INDEX(products!$A:$G,MATCH(orders!$D197,products!$A:$A,0),MATCH(L$1,products!$A$1:$G$1,0))</f>
        <v>12.95</v>
      </c>
      <c r="M197" s="9">
        <f t="shared" si="9"/>
        <v>38.849999999999994</v>
      </c>
      <c r="N197" t="str">
        <f t="shared" si="10"/>
        <v>Arabica</v>
      </c>
      <c r="O197" t="str">
        <f t="shared" si="11"/>
        <v>Light</v>
      </c>
      <c r="P197" t="str">
        <f>VLOOKUP(Orders[[#This Row],[Customer ID]],customers!$A:$I,9,FALSE)</f>
        <v>No</v>
      </c>
    </row>
    <row r="198" spans="1:16" x14ac:dyDescent="0.25">
      <c r="A198" s="2" t="s">
        <v>1596</v>
      </c>
      <c r="B198" s="6">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INDEX(products!$A:$G,MATCH(orders!$D198,products!$A:$A,0),MATCH(I$1,products!$A$1:$G$1,0))</f>
        <v>Exc</v>
      </c>
      <c r="J198" t="str">
        <f>INDEX(products!$A:$G,MATCH(orders!$D198,products!$A:$A,0),MATCH(J$1,products!$A$1:$G$1,0))</f>
        <v>L</v>
      </c>
      <c r="K198" s="8">
        <f>INDEX(products!$A:$G,MATCH(orders!$D198,products!$A:$A,0),MATCH(K$1,products!$A$1:$G$1,0))</f>
        <v>0.5</v>
      </c>
      <c r="L198" s="9">
        <f>INDEX(products!$A:$G,MATCH(orders!$D198,products!$A:$A,0),MATCH(L$1,products!$A$1:$G$1,0))</f>
        <v>8.91</v>
      </c>
      <c r="M198" s="9">
        <f t="shared" si="9"/>
        <v>53.46</v>
      </c>
      <c r="N198" t="str">
        <f t="shared" si="10"/>
        <v>Excelsa</v>
      </c>
      <c r="O198" t="str">
        <f t="shared" si="11"/>
        <v>Light</v>
      </c>
      <c r="P198" t="str">
        <f>VLOOKUP(Orders[[#This Row],[Customer ID]],customers!$A:$I,9,FALSE)</f>
        <v>No</v>
      </c>
    </row>
    <row r="199" spans="1:16" x14ac:dyDescent="0.25">
      <c r="A199" s="2" t="s">
        <v>1596</v>
      </c>
      <c r="B199" s="6">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INDEX(products!$A:$G,MATCH(orders!$D199,products!$A:$A,0),MATCH(I$1,products!$A$1:$G$1,0))</f>
        <v>Lib</v>
      </c>
      <c r="J199" t="str">
        <f>INDEX(products!$A:$G,MATCH(orders!$D199,products!$A:$A,0),MATCH(J$1,products!$A$1:$G$1,0))</f>
        <v>D</v>
      </c>
      <c r="K199" s="8">
        <f>INDEX(products!$A:$G,MATCH(orders!$D199,products!$A:$A,0),MATCH(K$1,products!$A$1:$G$1,0))</f>
        <v>2.5</v>
      </c>
      <c r="L199" s="9">
        <f>INDEX(products!$A:$G,MATCH(orders!$D199,products!$A:$A,0),MATCH(L$1,products!$A$1:$G$1,0))</f>
        <v>29.784999999999997</v>
      </c>
      <c r="M199" s="9">
        <f t="shared" si="9"/>
        <v>59.569999999999993</v>
      </c>
      <c r="N199" t="str">
        <f t="shared" si="10"/>
        <v>Liberica</v>
      </c>
      <c r="O199" t="str">
        <f t="shared" si="11"/>
        <v>Dark</v>
      </c>
      <c r="P199" t="str">
        <f>VLOOKUP(Orders[[#This Row],[Customer ID]],customers!$A:$I,9,FALSE)</f>
        <v>No</v>
      </c>
    </row>
    <row r="200" spans="1:16" x14ac:dyDescent="0.25">
      <c r="A200" s="2" t="s">
        <v>1596</v>
      </c>
      <c r="B200" s="6">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INDEX(products!$A:$G,MATCH(orders!$D200,products!$A:$A,0),MATCH(I$1,products!$A$1:$G$1,0))</f>
        <v>Lib</v>
      </c>
      <c r="J200" t="str">
        <f>INDEX(products!$A:$G,MATCH(orders!$D200,products!$A:$A,0),MATCH(J$1,products!$A$1:$G$1,0))</f>
        <v>D</v>
      </c>
      <c r="K200" s="8">
        <f>INDEX(products!$A:$G,MATCH(orders!$D200,products!$A:$A,0),MATCH(K$1,products!$A$1:$G$1,0))</f>
        <v>2.5</v>
      </c>
      <c r="L200" s="9">
        <f>INDEX(products!$A:$G,MATCH(orders!$D200,products!$A:$A,0),MATCH(L$1,products!$A$1:$G$1,0))</f>
        <v>29.784999999999997</v>
      </c>
      <c r="M200" s="9">
        <f t="shared" si="9"/>
        <v>89.35499999999999</v>
      </c>
      <c r="N200" t="str">
        <f t="shared" si="10"/>
        <v>Liberica</v>
      </c>
      <c r="O200" t="str">
        <f t="shared" si="11"/>
        <v>Dark</v>
      </c>
      <c r="P200" t="str">
        <f>VLOOKUP(Orders[[#This Row],[Customer ID]],customers!$A:$I,9,FALSE)</f>
        <v>No</v>
      </c>
    </row>
    <row r="201" spans="1:16" x14ac:dyDescent="0.25">
      <c r="A201" s="2" t="s">
        <v>1596</v>
      </c>
      <c r="B201" s="6">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INDEX(products!$A:$G,MATCH(orders!$D201,products!$A:$A,0),MATCH(I$1,products!$A$1:$G$1,0))</f>
        <v>Lib</v>
      </c>
      <c r="J201" t="str">
        <f>INDEX(products!$A:$G,MATCH(orders!$D201,products!$A:$A,0),MATCH(J$1,products!$A$1:$G$1,0))</f>
        <v>L</v>
      </c>
      <c r="K201" s="8">
        <f>INDEX(products!$A:$G,MATCH(orders!$D201,products!$A:$A,0),MATCH(K$1,products!$A$1:$G$1,0))</f>
        <v>0.5</v>
      </c>
      <c r="L201" s="9">
        <f>INDEX(products!$A:$G,MATCH(orders!$D201,products!$A:$A,0),MATCH(L$1,products!$A$1:$G$1,0))</f>
        <v>9.51</v>
      </c>
      <c r="M201" s="9">
        <f t="shared" si="9"/>
        <v>38.04</v>
      </c>
      <c r="N201" t="str">
        <f t="shared" si="10"/>
        <v>Liberica</v>
      </c>
      <c r="O201" t="str">
        <f t="shared" si="11"/>
        <v>Light</v>
      </c>
      <c r="P201" t="str">
        <f>VLOOKUP(Orders[[#This Row],[Customer ID]],customers!$A:$I,9,FALSE)</f>
        <v>No</v>
      </c>
    </row>
    <row r="202" spans="1:16" x14ac:dyDescent="0.25">
      <c r="A202" s="2" t="s">
        <v>1596</v>
      </c>
      <c r="B202" s="6">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INDEX(products!$A:$G,MATCH(orders!$D202,products!$A:$A,0),MATCH(I$1,products!$A$1:$G$1,0))</f>
        <v>Exc</v>
      </c>
      <c r="J202" t="str">
        <f>INDEX(products!$A:$G,MATCH(orders!$D202,products!$A:$A,0),MATCH(J$1,products!$A$1:$G$1,0))</f>
        <v>M</v>
      </c>
      <c r="K202" s="8">
        <f>INDEX(products!$A:$G,MATCH(orders!$D202,products!$A:$A,0),MATCH(K$1,products!$A$1:$G$1,0))</f>
        <v>1</v>
      </c>
      <c r="L202" s="9">
        <f>INDEX(products!$A:$G,MATCH(orders!$D202,products!$A:$A,0),MATCH(L$1,products!$A$1:$G$1,0))</f>
        <v>13.75</v>
      </c>
      <c r="M202" s="9">
        <f t="shared" si="9"/>
        <v>41.25</v>
      </c>
      <c r="N202" t="str">
        <f t="shared" si="10"/>
        <v>Excelsa</v>
      </c>
      <c r="O202" t="str">
        <f t="shared" si="11"/>
        <v>Medium</v>
      </c>
      <c r="P202" t="str">
        <f>VLOOKUP(Orders[[#This Row],[Customer ID]],customers!$A:$I,9,FALSE)</f>
        <v>No</v>
      </c>
    </row>
    <row r="203" spans="1:16" x14ac:dyDescent="0.25">
      <c r="A203" s="2" t="s">
        <v>1621</v>
      </c>
      <c r="B203" s="6">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INDEX(products!$A:$G,MATCH(orders!$D203,products!$A:$A,0),MATCH(I$1,products!$A$1:$G$1,0))</f>
        <v>Lib</v>
      </c>
      <c r="J203" t="str">
        <f>INDEX(products!$A:$G,MATCH(orders!$D203,products!$A:$A,0),MATCH(J$1,products!$A$1:$G$1,0))</f>
        <v>L</v>
      </c>
      <c r="K203" s="8">
        <f>INDEX(products!$A:$G,MATCH(orders!$D203,products!$A:$A,0),MATCH(K$1,products!$A$1:$G$1,0))</f>
        <v>0.5</v>
      </c>
      <c r="L203" s="9">
        <f>INDEX(products!$A:$G,MATCH(orders!$D203,products!$A:$A,0),MATCH(L$1,products!$A$1:$G$1,0))</f>
        <v>9.51</v>
      </c>
      <c r="M203" s="9">
        <f t="shared" si="9"/>
        <v>57.06</v>
      </c>
      <c r="N203" t="str">
        <f t="shared" si="10"/>
        <v>Liberica</v>
      </c>
      <c r="O203" t="str">
        <f t="shared" si="11"/>
        <v>Light</v>
      </c>
      <c r="P203" t="str">
        <f>VLOOKUP(Orders[[#This Row],[Customer ID]],customers!$A:$I,9,FALSE)</f>
        <v>No</v>
      </c>
    </row>
    <row r="204" spans="1:16" x14ac:dyDescent="0.25">
      <c r="A204" s="2" t="s">
        <v>1626</v>
      </c>
      <c r="B204" s="6">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INDEX(products!$A:$G,MATCH(orders!$D204,products!$A:$A,0),MATCH(I$1,products!$A$1:$G$1,0))</f>
        <v>Lib</v>
      </c>
      <c r="J204" t="str">
        <f>INDEX(products!$A:$G,MATCH(orders!$D204,products!$A:$A,0),MATCH(J$1,products!$A$1:$G$1,0))</f>
        <v>D</v>
      </c>
      <c r="K204" s="8">
        <f>INDEX(products!$A:$G,MATCH(orders!$D204,products!$A:$A,0),MATCH(K$1,products!$A$1:$G$1,0))</f>
        <v>2.5</v>
      </c>
      <c r="L204" s="9">
        <f>INDEX(products!$A:$G,MATCH(orders!$D204,products!$A:$A,0),MATCH(L$1,products!$A$1:$G$1,0))</f>
        <v>29.784999999999997</v>
      </c>
      <c r="M204" s="9">
        <f t="shared" si="9"/>
        <v>178.70999999999998</v>
      </c>
      <c r="N204" t="str">
        <f t="shared" si="10"/>
        <v>Liberica</v>
      </c>
      <c r="O204" t="str">
        <f t="shared" si="11"/>
        <v>Dark</v>
      </c>
      <c r="P204" t="str">
        <f>VLOOKUP(Orders[[#This Row],[Customer ID]],customers!$A:$I,9,FALSE)</f>
        <v>Yes</v>
      </c>
    </row>
    <row r="205" spans="1:16" x14ac:dyDescent="0.25">
      <c r="A205" s="2" t="s">
        <v>1632</v>
      </c>
      <c r="B205" s="6">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INDEX(products!$A:$G,MATCH(orders!$D205,products!$A:$A,0),MATCH(I$1,products!$A$1:$G$1,0))</f>
        <v>Lib</v>
      </c>
      <c r="J205" t="str">
        <f>INDEX(products!$A:$G,MATCH(orders!$D205,products!$A:$A,0),MATCH(J$1,products!$A$1:$G$1,0))</f>
        <v>L</v>
      </c>
      <c r="K205" s="8">
        <f>INDEX(products!$A:$G,MATCH(orders!$D205,products!$A:$A,0),MATCH(K$1,products!$A$1:$G$1,0))</f>
        <v>0.2</v>
      </c>
      <c r="L205" s="9">
        <f>INDEX(products!$A:$G,MATCH(orders!$D205,products!$A:$A,0),MATCH(L$1,products!$A$1:$G$1,0))</f>
        <v>4.7549999999999999</v>
      </c>
      <c r="M205" s="9">
        <f t="shared" si="9"/>
        <v>4.7549999999999999</v>
      </c>
      <c r="N205" t="str">
        <f t="shared" si="10"/>
        <v>Liberica</v>
      </c>
      <c r="O205" t="str">
        <f t="shared" si="11"/>
        <v>Light</v>
      </c>
      <c r="P205" t="str">
        <f>VLOOKUP(Orders[[#This Row],[Customer ID]],customers!$A:$I,9,FALSE)</f>
        <v>No</v>
      </c>
    </row>
    <row r="206" spans="1:16" x14ac:dyDescent="0.25">
      <c r="A206" s="2" t="s">
        <v>1638</v>
      </c>
      <c r="B206" s="6">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INDEX(products!$A:$G,MATCH(orders!$D206,products!$A:$A,0),MATCH(I$1,products!$A$1:$G$1,0))</f>
        <v>Exc</v>
      </c>
      <c r="J206" t="str">
        <f>INDEX(products!$A:$G,MATCH(orders!$D206,products!$A:$A,0),MATCH(J$1,products!$A$1:$G$1,0))</f>
        <v>M</v>
      </c>
      <c r="K206" s="8">
        <f>INDEX(products!$A:$G,MATCH(orders!$D206,products!$A:$A,0),MATCH(K$1,products!$A$1:$G$1,0))</f>
        <v>1</v>
      </c>
      <c r="L206" s="9">
        <f>INDEX(products!$A:$G,MATCH(orders!$D206,products!$A:$A,0),MATCH(L$1,products!$A$1:$G$1,0))</f>
        <v>13.75</v>
      </c>
      <c r="M206" s="9">
        <f t="shared" si="9"/>
        <v>82.5</v>
      </c>
      <c r="N206" t="str">
        <f t="shared" si="10"/>
        <v>Excelsa</v>
      </c>
      <c r="O206" t="str">
        <f t="shared" si="11"/>
        <v>Medium</v>
      </c>
      <c r="P206" t="str">
        <f>VLOOKUP(Orders[[#This Row],[Customer ID]],customers!$A:$I,9,FALSE)</f>
        <v>No</v>
      </c>
    </row>
    <row r="207" spans="1:16" x14ac:dyDescent="0.25">
      <c r="A207" s="2" t="s">
        <v>1643</v>
      </c>
      <c r="B207" s="6">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INDEX(products!$A:$G,MATCH(orders!$D207,products!$A:$A,0),MATCH(I$1,products!$A$1:$G$1,0))</f>
        <v>Rob</v>
      </c>
      <c r="J207" t="str">
        <f>INDEX(products!$A:$G,MATCH(orders!$D207,products!$A:$A,0),MATCH(J$1,products!$A$1:$G$1,0))</f>
        <v>D</v>
      </c>
      <c r="K207" s="8">
        <f>INDEX(products!$A:$G,MATCH(orders!$D207,products!$A:$A,0),MATCH(K$1,products!$A$1:$G$1,0))</f>
        <v>0.2</v>
      </c>
      <c r="L207" s="9">
        <f>INDEX(products!$A:$G,MATCH(orders!$D207,products!$A:$A,0),MATCH(L$1,products!$A$1:$G$1,0))</f>
        <v>2.6849999999999996</v>
      </c>
      <c r="M207" s="9">
        <f t="shared" si="9"/>
        <v>8.0549999999999997</v>
      </c>
      <c r="N207" t="str">
        <f t="shared" si="10"/>
        <v>Robusta</v>
      </c>
      <c r="O207" t="str">
        <f t="shared" si="11"/>
        <v>Dark</v>
      </c>
      <c r="P207" t="str">
        <f>VLOOKUP(Orders[[#This Row],[Customer ID]],customers!$A:$I,9,FALSE)</f>
        <v>Yes</v>
      </c>
    </row>
    <row r="208" spans="1:16" x14ac:dyDescent="0.25">
      <c r="A208" s="2" t="s">
        <v>1648</v>
      </c>
      <c r="B208" s="6">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INDEX(products!$A:$G,MATCH(orders!$D208,products!$A:$A,0),MATCH(I$1,products!$A$1:$G$1,0))</f>
        <v>Ara</v>
      </c>
      <c r="J208" t="str">
        <f>INDEX(products!$A:$G,MATCH(orders!$D208,products!$A:$A,0),MATCH(J$1,products!$A$1:$G$1,0))</f>
        <v>M</v>
      </c>
      <c r="K208" s="8">
        <f>INDEX(products!$A:$G,MATCH(orders!$D208,products!$A:$A,0),MATCH(K$1,products!$A$1:$G$1,0))</f>
        <v>1</v>
      </c>
      <c r="L208" s="9">
        <f>INDEX(products!$A:$G,MATCH(orders!$D208,products!$A:$A,0),MATCH(L$1,products!$A$1:$G$1,0))</f>
        <v>11.25</v>
      </c>
      <c r="M208" s="9">
        <f t="shared" si="9"/>
        <v>22.5</v>
      </c>
      <c r="N208" t="str">
        <f t="shared" si="10"/>
        <v>Arabica</v>
      </c>
      <c r="O208" t="str">
        <f t="shared" si="11"/>
        <v>Medium</v>
      </c>
      <c r="P208" t="str">
        <f>VLOOKUP(Orders[[#This Row],[Customer ID]],customers!$A:$I,9,FALSE)</f>
        <v>No</v>
      </c>
    </row>
    <row r="209" spans="1:16" x14ac:dyDescent="0.25">
      <c r="A209" s="2" t="s">
        <v>1653</v>
      </c>
      <c r="B209" s="6">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INDEX(products!$A:$G,MATCH(orders!$D209,products!$A:$A,0),MATCH(I$1,products!$A$1:$G$1,0))</f>
        <v>Ara</v>
      </c>
      <c r="J209" t="str">
        <f>INDEX(products!$A:$G,MATCH(orders!$D209,products!$A:$A,0),MATCH(J$1,products!$A$1:$G$1,0))</f>
        <v>M</v>
      </c>
      <c r="K209" s="8">
        <f>INDEX(products!$A:$G,MATCH(orders!$D209,products!$A:$A,0),MATCH(K$1,products!$A$1:$G$1,0))</f>
        <v>0.5</v>
      </c>
      <c r="L209" s="9">
        <f>INDEX(products!$A:$G,MATCH(orders!$D209,products!$A:$A,0),MATCH(L$1,products!$A$1:$G$1,0))</f>
        <v>6.75</v>
      </c>
      <c r="M209" s="9">
        <f t="shared" si="9"/>
        <v>40.5</v>
      </c>
      <c r="N209" t="str">
        <f t="shared" si="10"/>
        <v>Arabica</v>
      </c>
      <c r="O209" t="str">
        <f t="shared" si="11"/>
        <v>Medium</v>
      </c>
      <c r="P209" t="str">
        <f>VLOOKUP(Orders[[#This Row],[Customer ID]],customers!$A:$I,9,FALSE)</f>
        <v>Yes</v>
      </c>
    </row>
    <row r="210" spans="1:16" x14ac:dyDescent="0.25">
      <c r="A210" s="2" t="s">
        <v>1659</v>
      </c>
      <c r="B210" s="6">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INDEX(products!$A:$G,MATCH(orders!$D210,products!$A:$A,0),MATCH(I$1,products!$A$1:$G$1,0))</f>
        <v>Exc</v>
      </c>
      <c r="J210" t="str">
        <f>INDEX(products!$A:$G,MATCH(orders!$D210,products!$A:$A,0),MATCH(J$1,products!$A$1:$G$1,0))</f>
        <v>D</v>
      </c>
      <c r="K210" s="8">
        <f>INDEX(products!$A:$G,MATCH(orders!$D210,products!$A:$A,0),MATCH(K$1,products!$A$1:$G$1,0))</f>
        <v>0.5</v>
      </c>
      <c r="L210" s="9">
        <f>INDEX(products!$A:$G,MATCH(orders!$D210,products!$A:$A,0),MATCH(L$1,products!$A$1:$G$1,0))</f>
        <v>7.29</v>
      </c>
      <c r="M210" s="9">
        <f t="shared" si="9"/>
        <v>29.16</v>
      </c>
      <c r="N210" t="str">
        <f t="shared" si="10"/>
        <v>Excelsa</v>
      </c>
      <c r="O210" t="str">
        <f t="shared" si="11"/>
        <v>Dark</v>
      </c>
      <c r="P210" t="str">
        <f>VLOOKUP(Orders[[#This Row],[Customer ID]],customers!$A:$I,9,FALSE)</f>
        <v>Yes</v>
      </c>
    </row>
    <row r="211" spans="1:16" x14ac:dyDescent="0.25">
      <c r="A211" s="2" t="s">
        <v>1665</v>
      </c>
      <c r="B211" s="6">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INDEX(products!$A:$G,MATCH(orders!$D211,products!$A:$A,0),MATCH(I$1,products!$A$1:$G$1,0))</f>
        <v>Ara</v>
      </c>
      <c r="J211" t="str">
        <f>INDEX(products!$A:$G,MATCH(orders!$D211,products!$A:$A,0),MATCH(J$1,products!$A$1:$G$1,0))</f>
        <v>M</v>
      </c>
      <c r="K211" s="8">
        <f>INDEX(products!$A:$G,MATCH(orders!$D211,products!$A:$A,0),MATCH(K$1,products!$A$1:$G$1,0))</f>
        <v>0.5</v>
      </c>
      <c r="L211" s="9">
        <f>INDEX(products!$A:$G,MATCH(orders!$D211,products!$A:$A,0),MATCH(L$1,products!$A$1:$G$1,0))</f>
        <v>6.75</v>
      </c>
      <c r="M211" s="9">
        <f t="shared" si="9"/>
        <v>6.75</v>
      </c>
      <c r="N211" t="str">
        <f t="shared" si="10"/>
        <v>Arabica</v>
      </c>
      <c r="O211" t="str">
        <f t="shared" si="11"/>
        <v>Medium</v>
      </c>
      <c r="P211" t="str">
        <f>VLOOKUP(Orders[[#This Row],[Customer ID]],customers!$A:$I,9,FALSE)</f>
        <v>No</v>
      </c>
    </row>
    <row r="212" spans="1:16" x14ac:dyDescent="0.25">
      <c r="A212" s="2" t="s">
        <v>1671</v>
      </c>
      <c r="B212" s="6">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INDEX(products!$A:$G,MATCH(orders!$D212,products!$A:$A,0),MATCH(I$1,products!$A$1:$G$1,0))</f>
        <v>Lib</v>
      </c>
      <c r="J212" t="str">
        <f>INDEX(products!$A:$G,MATCH(orders!$D212,products!$A:$A,0),MATCH(J$1,products!$A$1:$G$1,0))</f>
        <v>D</v>
      </c>
      <c r="K212" s="8">
        <f>INDEX(products!$A:$G,MATCH(orders!$D212,products!$A:$A,0),MATCH(K$1,products!$A$1:$G$1,0))</f>
        <v>1</v>
      </c>
      <c r="L212" s="9">
        <f>INDEX(products!$A:$G,MATCH(orders!$D212,products!$A:$A,0),MATCH(L$1,products!$A$1:$G$1,0))</f>
        <v>12.95</v>
      </c>
      <c r="M212" s="9">
        <f t="shared" si="9"/>
        <v>51.8</v>
      </c>
      <c r="N212" t="str">
        <f t="shared" si="10"/>
        <v>Liberica</v>
      </c>
      <c r="O212" t="str">
        <f t="shared" si="11"/>
        <v>Dark</v>
      </c>
      <c r="P212" t="str">
        <f>VLOOKUP(Orders[[#This Row],[Customer ID]],customers!$A:$I,9,FALSE)</f>
        <v>Yes</v>
      </c>
    </row>
    <row r="213" spans="1:16" x14ac:dyDescent="0.25">
      <c r="A213" s="2" t="s">
        <v>1677</v>
      </c>
      <c r="B213" s="6">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INDEX(products!$A:$G,MATCH(orders!$D213,products!$A:$A,0),MATCH(I$1,products!$A$1:$G$1,0))</f>
        <v>Exc</v>
      </c>
      <c r="J213" t="str">
        <f>INDEX(products!$A:$G,MATCH(orders!$D213,products!$A:$A,0),MATCH(J$1,products!$A$1:$G$1,0))</f>
        <v>L</v>
      </c>
      <c r="K213" s="8">
        <f>INDEX(products!$A:$G,MATCH(orders!$D213,products!$A:$A,0),MATCH(K$1,products!$A$1:$G$1,0))</f>
        <v>0.5</v>
      </c>
      <c r="L213" s="9">
        <f>INDEX(products!$A:$G,MATCH(orders!$D213,products!$A:$A,0),MATCH(L$1,products!$A$1:$G$1,0))</f>
        <v>8.91</v>
      </c>
      <c r="M213" s="9">
        <f t="shared" si="9"/>
        <v>53.46</v>
      </c>
      <c r="N213" t="str">
        <f t="shared" si="10"/>
        <v>Excelsa</v>
      </c>
      <c r="O213" t="str">
        <f t="shared" si="11"/>
        <v>Light</v>
      </c>
      <c r="P213" t="str">
        <f>VLOOKUP(Orders[[#This Row],[Customer ID]],customers!$A:$I,9,FALSE)</f>
        <v>No</v>
      </c>
    </row>
    <row r="214" spans="1:16" x14ac:dyDescent="0.25">
      <c r="A214" s="2" t="s">
        <v>1682</v>
      </c>
      <c r="B214" s="6">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INDEX(products!$A:$G,MATCH(orders!$D214,products!$A:$A,0),MATCH(I$1,products!$A$1:$G$1,0))</f>
        <v>Exc</v>
      </c>
      <c r="J214" t="str">
        <f>INDEX(products!$A:$G,MATCH(orders!$D214,products!$A:$A,0),MATCH(J$1,products!$A$1:$G$1,0))</f>
        <v>D</v>
      </c>
      <c r="K214" s="8">
        <f>INDEX(products!$A:$G,MATCH(orders!$D214,products!$A:$A,0),MATCH(K$1,products!$A$1:$G$1,0))</f>
        <v>0.2</v>
      </c>
      <c r="L214" s="9">
        <f>INDEX(products!$A:$G,MATCH(orders!$D214,products!$A:$A,0),MATCH(L$1,products!$A$1:$G$1,0))</f>
        <v>3.645</v>
      </c>
      <c r="M214" s="9">
        <f t="shared" si="9"/>
        <v>14.58</v>
      </c>
      <c r="N214" t="str">
        <f t="shared" si="10"/>
        <v>Excelsa</v>
      </c>
      <c r="O214" t="str">
        <f t="shared" si="11"/>
        <v>Dark</v>
      </c>
      <c r="P214" t="str">
        <f>VLOOKUP(Orders[[#This Row],[Customer ID]],customers!$A:$I,9,FALSE)</f>
        <v>Yes</v>
      </c>
    </row>
    <row r="215" spans="1:16" x14ac:dyDescent="0.25">
      <c r="A215" s="2" t="s">
        <v>1688</v>
      </c>
      <c r="B215" s="6">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INDEX(products!$A:$G,MATCH(orders!$D215,products!$A:$A,0),MATCH(I$1,products!$A$1:$G$1,0))</f>
        <v>Rob</v>
      </c>
      <c r="J215" t="str">
        <f>INDEX(products!$A:$G,MATCH(orders!$D215,products!$A:$A,0),MATCH(J$1,products!$A$1:$G$1,0))</f>
        <v>D</v>
      </c>
      <c r="K215" s="8">
        <f>INDEX(products!$A:$G,MATCH(orders!$D215,products!$A:$A,0),MATCH(K$1,products!$A$1:$G$1,0))</f>
        <v>2.5</v>
      </c>
      <c r="L215" s="9">
        <f>INDEX(products!$A:$G,MATCH(orders!$D215,products!$A:$A,0),MATCH(L$1,products!$A$1:$G$1,0))</f>
        <v>20.584999999999997</v>
      </c>
      <c r="M215" s="9">
        <f t="shared" si="9"/>
        <v>20.584999999999997</v>
      </c>
      <c r="N215" t="str">
        <f t="shared" si="10"/>
        <v>Robusta</v>
      </c>
      <c r="O215" t="str">
        <f t="shared" si="11"/>
        <v>Dark</v>
      </c>
      <c r="P215" t="str">
        <f>VLOOKUP(Orders[[#This Row],[Customer ID]],customers!$A:$I,9,FALSE)</f>
        <v>No</v>
      </c>
    </row>
    <row r="216" spans="1:16" x14ac:dyDescent="0.25">
      <c r="A216" s="2" t="s">
        <v>1694</v>
      </c>
      <c r="B216" s="6">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INDEX(products!$A:$G,MATCH(orders!$D216,products!$A:$A,0),MATCH(I$1,products!$A$1:$G$1,0))</f>
        <v>Lib</v>
      </c>
      <c r="J216" t="str">
        <f>INDEX(products!$A:$G,MATCH(orders!$D216,products!$A:$A,0),MATCH(J$1,products!$A$1:$G$1,0))</f>
        <v>L</v>
      </c>
      <c r="K216" s="8">
        <f>INDEX(products!$A:$G,MATCH(orders!$D216,products!$A:$A,0),MATCH(K$1,products!$A$1:$G$1,0))</f>
        <v>1</v>
      </c>
      <c r="L216" s="9">
        <f>INDEX(products!$A:$G,MATCH(orders!$D216,products!$A:$A,0),MATCH(L$1,products!$A$1:$G$1,0))</f>
        <v>15.85</v>
      </c>
      <c r="M216" s="9">
        <f t="shared" si="9"/>
        <v>31.7</v>
      </c>
      <c r="N216" t="str">
        <f t="shared" si="10"/>
        <v>Liberica</v>
      </c>
      <c r="O216" t="str">
        <f t="shared" si="11"/>
        <v>Light</v>
      </c>
      <c r="P216" t="str">
        <f>VLOOKUP(Orders[[#This Row],[Customer ID]],customers!$A:$I,9,FALSE)</f>
        <v>No</v>
      </c>
    </row>
    <row r="217" spans="1:16" x14ac:dyDescent="0.25">
      <c r="A217" s="2" t="s">
        <v>1701</v>
      </c>
      <c r="B217" s="6">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INDEX(products!$A:$G,MATCH(orders!$D217,products!$A:$A,0),MATCH(I$1,products!$A$1:$G$1,0))</f>
        <v>Lib</v>
      </c>
      <c r="J217" t="str">
        <f>INDEX(products!$A:$G,MATCH(orders!$D217,products!$A:$A,0),MATCH(J$1,products!$A$1:$G$1,0))</f>
        <v>D</v>
      </c>
      <c r="K217" s="8">
        <f>INDEX(products!$A:$G,MATCH(orders!$D217,products!$A:$A,0),MATCH(K$1,products!$A$1:$G$1,0))</f>
        <v>0.2</v>
      </c>
      <c r="L217" s="9">
        <f>INDEX(products!$A:$G,MATCH(orders!$D217,products!$A:$A,0),MATCH(L$1,products!$A$1:$G$1,0))</f>
        <v>3.8849999999999998</v>
      </c>
      <c r="M217" s="9">
        <f t="shared" si="9"/>
        <v>23.31</v>
      </c>
      <c r="N217" t="str">
        <f t="shared" si="10"/>
        <v>Liberica</v>
      </c>
      <c r="O217" t="str">
        <f t="shared" si="11"/>
        <v>Dark</v>
      </c>
      <c r="P217" t="str">
        <f>VLOOKUP(Orders[[#This Row],[Customer ID]],customers!$A:$I,9,FALSE)</f>
        <v>No</v>
      </c>
    </row>
    <row r="218" spans="1:16" x14ac:dyDescent="0.25">
      <c r="A218" s="2" t="s">
        <v>1707</v>
      </c>
      <c r="B218" s="6">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INDEX(products!$A:$G,MATCH(orders!$D218,products!$A:$A,0),MATCH(I$1,products!$A$1:$G$1,0))</f>
        <v>Lib</v>
      </c>
      <c r="J218" t="str">
        <f>INDEX(products!$A:$G,MATCH(orders!$D218,products!$A:$A,0),MATCH(J$1,products!$A$1:$G$1,0))</f>
        <v>M</v>
      </c>
      <c r="K218" s="8">
        <f>INDEX(products!$A:$G,MATCH(orders!$D218,products!$A:$A,0),MATCH(K$1,products!$A$1:$G$1,0))</f>
        <v>1</v>
      </c>
      <c r="L218" s="9">
        <f>INDEX(products!$A:$G,MATCH(orders!$D218,products!$A:$A,0),MATCH(L$1,products!$A$1:$G$1,0))</f>
        <v>14.55</v>
      </c>
      <c r="M218" s="9">
        <f t="shared" si="9"/>
        <v>58.2</v>
      </c>
      <c r="N218" t="str">
        <f t="shared" si="10"/>
        <v>Liberica</v>
      </c>
      <c r="O218" t="str">
        <f t="shared" si="11"/>
        <v>Medium</v>
      </c>
      <c r="P218" t="str">
        <f>VLOOKUP(Orders[[#This Row],[Customer ID]],customers!$A:$I,9,FALSE)</f>
        <v>Yes</v>
      </c>
    </row>
    <row r="219" spans="1:16" x14ac:dyDescent="0.25">
      <c r="A219" s="2" t="s">
        <v>1713</v>
      </c>
      <c r="B219" s="6">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INDEX(products!$A:$G,MATCH(orders!$D219,products!$A:$A,0),MATCH(I$1,products!$A$1:$G$1,0))</f>
        <v>Exc</v>
      </c>
      <c r="J219" t="str">
        <f>INDEX(products!$A:$G,MATCH(orders!$D219,products!$A:$A,0),MATCH(J$1,products!$A$1:$G$1,0))</f>
        <v>L</v>
      </c>
      <c r="K219" s="8">
        <f>INDEX(products!$A:$G,MATCH(orders!$D219,products!$A:$A,0),MATCH(K$1,products!$A$1:$G$1,0))</f>
        <v>0.5</v>
      </c>
      <c r="L219" s="9">
        <f>INDEX(products!$A:$G,MATCH(orders!$D219,products!$A:$A,0),MATCH(L$1,products!$A$1:$G$1,0))</f>
        <v>8.91</v>
      </c>
      <c r="M219" s="9">
        <f t="shared" si="9"/>
        <v>35.64</v>
      </c>
      <c r="N219" t="str">
        <f t="shared" si="10"/>
        <v>Excelsa</v>
      </c>
      <c r="O219" t="str">
        <f t="shared" si="11"/>
        <v>Light</v>
      </c>
      <c r="P219" t="str">
        <f>VLOOKUP(Orders[[#This Row],[Customer ID]],customers!$A:$I,9,FALSE)</f>
        <v>No</v>
      </c>
    </row>
    <row r="220" spans="1:16" x14ac:dyDescent="0.25">
      <c r="A220" s="2" t="s">
        <v>1719</v>
      </c>
      <c r="B220" s="6">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INDEX(products!$A:$G,MATCH(orders!$D220,products!$A:$A,0),MATCH(I$1,products!$A$1:$G$1,0))</f>
        <v>Ara</v>
      </c>
      <c r="J220" t="str">
        <f>INDEX(products!$A:$G,MATCH(orders!$D220,products!$A:$A,0),MATCH(J$1,products!$A$1:$G$1,0))</f>
        <v>M</v>
      </c>
      <c r="K220" s="8">
        <f>INDEX(products!$A:$G,MATCH(orders!$D220,products!$A:$A,0),MATCH(K$1,products!$A$1:$G$1,0))</f>
        <v>1</v>
      </c>
      <c r="L220" s="9">
        <f>INDEX(products!$A:$G,MATCH(orders!$D220,products!$A:$A,0),MATCH(L$1,products!$A$1:$G$1,0))</f>
        <v>11.25</v>
      </c>
      <c r="M220" s="9">
        <f t="shared" si="9"/>
        <v>56.25</v>
      </c>
      <c r="N220" t="str">
        <f t="shared" si="10"/>
        <v>Arabica</v>
      </c>
      <c r="O220" t="str">
        <f t="shared" si="11"/>
        <v>Medium</v>
      </c>
      <c r="P220" t="str">
        <f>VLOOKUP(Orders[[#This Row],[Customer ID]],customers!$A:$I,9,FALSE)</f>
        <v>Yes</v>
      </c>
    </row>
    <row r="221" spans="1:16" x14ac:dyDescent="0.25">
      <c r="A221" s="2" t="s">
        <v>1725</v>
      </c>
      <c r="B221" s="6">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INDEX(products!$A:$G,MATCH(orders!$D221,products!$A:$A,0),MATCH(I$1,products!$A$1:$G$1,0))</f>
        <v>Rob</v>
      </c>
      <c r="J221" t="str">
        <f>INDEX(products!$A:$G,MATCH(orders!$D221,products!$A:$A,0),MATCH(J$1,products!$A$1:$G$1,0))</f>
        <v>L</v>
      </c>
      <c r="K221" s="8">
        <f>INDEX(products!$A:$G,MATCH(orders!$D221,products!$A:$A,0),MATCH(K$1,products!$A$1:$G$1,0))</f>
        <v>0.2</v>
      </c>
      <c r="L221" s="9">
        <f>INDEX(products!$A:$G,MATCH(orders!$D221,products!$A:$A,0),MATCH(L$1,products!$A$1:$G$1,0))</f>
        <v>3.5849999999999995</v>
      </c>
      <c r="M221" s="9">
        <f t="shared" si="9"/>
        <v>10.754999999999999</v>
      </c>
      <c r="N221" t="str">
        <f t="shared" si="10"/>
        <v>Robusta</v>
      </c>
      <c r="O221" t="str">
        <f t="shared" si="11"/>
        <v>Light</v>
      </c>
      <c r="P221" t="str">
        <f>VLOOKUP(Orders[[#This Row],[Customer ID]],customers!$A:$I,9,FALSE)</f>
        <v>No</v>
      </c>
    </row>
    <row r="222" spans="1:16" x14ac:dyDescent="0.25">
      <c r="A222" s="2" t="s">
        <v>1725</v>
      </c>
      <c r="B222" s="6">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INDEX(products!$A:$G,MATCH(orders!$D222,products!$A:$A,0),MATCH(I$1,products!$A$1:$G$1,0))</f>
        <v>Rob</v>
      </c>
      <c r="J222" t="str">
        <f>INDEX(products!$A:$G,MATCH(orders!$D222,products!$A:$A,0),MATCH(J$1,products!$A$1:$G$1,0))</f>
        <v>M</v>
      </c>
      <c r="K222" s="8">
        <f>INDEX(products!$A:$G,MATCH(orders!$D222,products!$A:$A,0),MATCH(K$1,products!$A$1:$G$1,0))</f>
        <v>0.2</v>
      </c>
      <c r="L222" s="9">
        <f>INDEX(products!$A:$G,MATCH(orders!$D222,products!$A:$A,0),MATCH(L$1,products!$A$1:$G$1,0))</f>
        <v>2.9849999999999999</v>
      </c>
      <c r="M222" s="9">
        <f t="shared" si="9"/>
        <v>14.924999999999999</v>
      </c>
      <c r="N222" t="str">
        <f t="shared" si="10"/>
        <v>Robusta</v>
      </c>
      <c r="O222" t="str">
        <f t="shared" si="11"/>
        <v>Medium</v>
      </c>
      <c r="P222" t="str">
        <f>VLOOKUP(Orders[[#This Row],[Customer ID]],customers!$A:$I,9,FALSE)</f>
        <v>No</v>
      </c>
    </row>
    <row r="223" spans="1:16" x14ac:dyDescent="0.25">
      <c r="A223" s="2" t="s">
        <v>1736</v>
      </c>
      <c r="B223" s="6">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INDEX(products!$A:$G,MATCH(orders!$D223,products!$A:$A,0),MATCH(I$1,products!$A$1:$G$1,0))</f>
        <v>Ara</v>
      </c>
      <c r="J223" t="str">
        <f>INDEX(products!$A:$G,MATCH(orders!$D223,products!$A:$A,0),MATCH(J$1,products!$A$1:$G$1,0))</f>
        <v>L</v>
      </c>
      <c r="K223" s="8">
        <f>INDEX(products!$A:$G,MATCH(orders!$D223,products!$A:$A,0),MATCH(K$1,products!$A$1:$G$1,0))</f>
        <v>1</v>
      </c>
      <c r="L223" s="9">
        <f>INDEX(products!$A:$G,MATCH(orders!$D223,products!$A:$A,0),MATCH(L$1,products!$A$1:$G$1,0))</f>
        <v>12.95</v>
      </c>
      <c r="M223" s="9">
        <f t="shared" si="9"/>
        <v>77.699999999999989</v>
      </c>
      <c r="N223" t="str">
        <f t="shared" si="10"/>
        <v>Arabica</v>
      </c>
      <c r="O223" t="str">
        <f t="shared" si="11"/>
        <v>Light</v>
      </c>
      <c r="P223" t="str">
        <f>VLOOKUP(Orders[[#This Row],[Customer ID]],customers!$A:$I,9,FALSE)</f>
        <v>Yes</v>
      </c>
    </row>
    <row r="224" spans="1:16" x14ac:dyDescent="0.25">
      <c r="A224" s="2" t="s">
        <v>1742</v>
      </c>
      <c r="B224" s="6">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INDEX(products!$A:$G,MATCH(orders!$D224,products!$A:$A,0),MATCH(I$1,products!$A$1:$G$1,0))</f>
        <v>Lib</v>
      </c>
      <c r="J224" t="str">
        <f>INDEX(products!$A:$G,MATCH(orders!$D224,products!$A:$A,0),MATCH(J$1,products!$A$1:$G$1,0))</f>
        <v>D</v>
      </c>
      <c r="K224" s="8">
        <f>INDEX(products!$A:$G,MATCH(orders!$D224,products!$A:$A,0),MATCH(K$1,products!$A$1:$G$1,0))</f>
        <v>0.5</v>
      </c>
      <c r="L224" s="9">
        <f>INDEX(products!$A:$G,MATCH(orders!$D224,products!$A:$A,0),MATCH(L$1,products!$A$1:$G$1,0))</f>
        <v>7.77</v>
      </c>
      <c r="M224" s="9">
        <f t="shared" si="9"/>
        <v>23.31</v>
      </c>
      <c r="N224" t="str">
        <f t="shared" si="10"/>
        <v>Liberica</v>
      </c>
      <c r="O224" t="str">
        <f t="shared" si="11"/>
        <v>Dark</v>
      </c>
      <c r="P224" t="str">
        <f>VLOOKUP(Orders[[#This Row],[Customer ID]],customers!$A:$I,9,FALSE)</f>
        <v>No</v>
      </c>
    </row>
    <row r="225" spans="1:16" x14ac:dyDescent="0.25">
      <c r="A225" s="2" t="s">
        <v>1748</v>
      </c>
      <c r="B225" s="6">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INDEX(products!$A:$G,MATCH(orders!$D225,products!$A:$A,0),MATCH(I$1,products!$A$1:$G$1,0))</f>
        <v>Exc</v>
      </c>
      <c r="J225" t="str">
        <f>INDEX(products!$A:$G,MATCH(orders!$D225,products!$A:$A,0),MATCH(J$1,products!$A$1:$G$1,0))</f>
        <v>L</v>
      </c>
      <c r="K225" s="8">
        <f>INDEX(products!$A:$G,MATCH(orders!$D225,products!$A:$A,0),MATCH(K$1,products!$A$1:$G$1,0))</f>
        <v>1</v>
      </c>
      <c r="L225" s="9">
        <f>INDEX(products!$A:$G,MATCH(orders!$D225,products!$A:$A,0),MATCH(L$1,products!$A$1:$G$1,0))</f>
        <v>14.85</v>
      </c>
      <c r="M225" s="9">
        <f t="shared" si="9"/>
        <v>59.4</v>
      </c>
      <c r="N225" t="str">
        <f t="shared" si="10"/>
        <v>Excelsa</v>
      </c>
      <c r="O225" t="str">
        <f t="shared" si="11"/>
        <v>Light</v>
      </c>
      <c r="P225" t="str">
        <f>VLOOKUP(Orders[[#This Row],[Customer ID]],customers!$A:$I,9,FALSE)</f>
        <v>Yes</v>
      </c>
    </row>
    <row r="226" spans="1:16" x14ac:dyDescent="0.25">
      <c r="A226" s="2" t="s">
        <v>1753</v>
      </c>
      <c r="B226" s="6">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INDEX(products!$A:$G,MATCH(orders!$D226,products!$A:$A,0),MATCH(I$1,products!$A$1:$G$1,0))</f>
        <v>Lib</v>
      </c>
      <c r="J226" t="str">
        <f>INDEX(products!$A:$G,MATCH(orders!$D226,products!$A:$A,0),MATCH(J$1,products!$A$1:$G$1,0))</f>
        <v>D</v>
      </c>
      <c r="K226" s="8">
        <f>INDEX(products!$A:$G,MATCH(orders!$D226,products!$A:$A,0),MATCH(K$1,products!$A$1:$G$1,0))</f>
        <v>2.5</v>
      </c>
      <c r="L226" s="9">
        <f>INDEX(products!$A:$G,MATCH(orders!$D226,products!$A:$A,0),MATCH(L$1,products!$A$1:$G$1,0))</f>
        <v>29.784999999999997</v>
      </c>
      <c r="M226" s="9">
        <f t="shared" si="9"/>
        <v>119.13999999999999</v>
      </c>
      <c r="N226" t="str">
        <f t="shared" si="10"/>
        <v>Liberica</v>
      </c>
      <c r="O226" t="str">
        <f t="shared" si="11"/>
        <v>Dark</v>
      </c>
      <c r="P226" t="str">
        <f>VLOOKUP(Orders[[#This Row],[Customer ID]],customers!$A:$I,9,FALSE)</f>
        <v>Yes</v>
      </c>
    </row>
    <row r="227" spans="1:16" x14ac:dyDescent="0.25">
      <c r="A227" s="2" t="s">
        <v>1759</v>
      </c>
      <c r="B227" s="6">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INDEX(products!$A:$G,MATCH(orders!$D227,products!$A:$A,0),MATCH(I$1,products!$A$1:$G$1,0))</f>
        <v>Rob</v>
      </c>
      <c r="J227" t="str">
        <f>INDEX(products!$A:$G,MATCH(orders!$D227,products!$A:$A,0),MATCH(J$1,products!$A$1:$G$1,0))</f>
        <v>L</v>
      </c>
      <c r="K227" s="8">
        <f>INDEX(products!$A:$G,MATCH(orders!$D227,products!$A:$A,0),MATCH(K$1,products!$A$1:$G$1,0))</f>
        <v>0.2</v>
      </c>
      <c r="L227" s="9">
        <f>INDEX(products!$A:$G,MATCH(orders!$D227,products!$A:$A,0),MATCH(L$1,products!$A$1:$G$1,0))</f>
        <v>3.5849999999999995</v>
      </c>
      <c r="M227" s="9">
        <f t="shared" si="9"/>
        <v>14.339999999999998</v>
      </c>
      <c r="N227" t="str">
        <f t="shared" si="10"/>
        <v>Robusta</v>
      </c>
      <c r="O227" t="str">
        <f t="shared" si="11"/>
        <v>Light</v>
      </c>
      <c r="P227" t="str">
        <f>VLOOKUP(Orders[[#This Row],[Customer ID]],customers!$A:$I,9,FALSE)</f>
        <v>No</v>
      </c>
    </row>
    <row r="228" spans="1:16" x14ac:dyDescent="0.25">
      <c r="A228" s="2" t="s">
        <v>1765</v>
      </c>
      <c r="B228" s="6">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INDEX(products!$A:$G,MATCH(orders!$D228,products!$A:$A,0),MATCH(I$1,products!$A$1:$G$1,0))</f>
        <v>Ara</v>
      </c>
      <c r="J228" t="str">
        <f>INDEX(products!$A:$G,MATCH(orders!$D228,products!$A:$A,0),MATCH(J$1,products!$A$1:$G$1,0))</f>
        <v>M</v>
      </c>
      <c r="K228" s="8">
        <f>INDEX(products!$A:$G,MATCH(orders!$D228,products!$A:$A,0),MATCH(K$1,products!$A$1:$G$1,0))</f>
        <v>2.5</v>
      </c>
      <c r="L228" s="9">
        <f>INDEX(products!$A:$G,MATCH(orders!$D228,products!$A:$A,0),MATCH(L$1,products!$A$1:$G$1,0))</f>
        <v>25.874999999999996</v>
      </c>
      <c r="M228" s="9">
        <f t="shared" si="9"/>
        <v>129.37499999999997</v>
      </c>
      <c r="N228" t="str">
        <f t="shared" si="10"/>
        <v>Arabica</v>
      </c>
      <c r="O228" t="str">
        <f t="shared" si="11"/>
        <v>Medium</v>
      </c>
      <c r="P228" t="str">
        <f>VLOOKUP(Orders[[#This Row],[Customer ID]],customers!$A:$I,9,FALSE)</f>
        <v>No</v>
      </c>
    </row>
    <row r="229" spans="1:16" x14ac:dyDescent="0.25">
      <c r="A229" s="2" t="s">
        <v>1771</v>
      </c>
      <c r="B229" s="6">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INDEX(products!$A:$G,MATCH(orders!$D229,products!$A:$A,0),MATCH(I$1,products!$A$1:$G$1,0))</f>
        <v>Rob</v>
      </c>
      <c r="J229" t="str">
        <f>INDEX(products!$A:$G,MATCH(orders!$D229,products!$A:$A,0),MATCH(J$1,products!$A$1:$G$1,0))</f>
        <v>D</v>
      </c>
      <c r="K229" s="8">
        <f>INDEX(products!$A:$G,MATCH(orders!$D229,products!$A:$A,0),MATCH(K$1,products!$A$1:$G$1,0))</f>
        <v>0.2</v>
      </c>
      <c r="L229" s="9">
        <f>INDEX(products!$A:$G,MATCH(orders!$D229,products!$A:$A,0),MATCH(L$1,products!$A$1:$G$1,0))</f>
        <v>2.6849999999999996</v>
      </c>
      <c r="M229" s="9">
        <f t="shared" si="9"/>
        <v>16.11</v>
      </c>
      <c r="N229" t="str">
        <f t="shared" si="10"/>
        <v>Robusta</v>
      </c>
      <c r="O229" t="str">
        <f t="shared" si="11"/>
        <v>Dark</v>
      </c>
      <c r="P229" t="str">
        <f>VLOOKUP(Orders[[#This Row],[Customer ID]],customers!$A:$I,9,FALSE)</f>
        <v>Yes</v>
      </c>
    </row>
    <row r="230" spans="1:16" x14ac:dyDescent="0.25">
      <c r="A230" s="2" t="s">
        <v>1777</v>
      </c>
      <c r="B230" s="6">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INDEX(products!$A:$G,MATCH(orders!$D230,products!$A:$A,0),MATCH(I$1,products!$A$1:$G$1,0))</f>
        <v>Rob</v>
      </c>
      <c r="J230" t="str">
        <f>INDEX(products!$A:$G,MATCH(orders!$D230,products!$A:$A,0),MATCH(J$1,products!$A$1:$G$1,0))</f>
        <v>L</v>
      </c>
      <c r="K230" s="8">
        <f>INDEX(products!$A:$G,MATCH(orders!$D230,products!$A:$A,0),MATCH(K$1,products!$A$1:$G$1,0))</f>
        <v>0.2</v>
      </c>
      <c r="L230" s="9">
        <f>INDEX(products!$A:$G,MATCH(orders!$D230,products!$A:$A,0),MATCH(L$1,products!$A$1:$G$1,0))</f>
        <v>3.5849999999999995</v>
      </c>
      <c r="M230" s="9">
        <f t="shared" si="9"/>
        <v>17.924999999999997</v>
      </c>
      <c r="N230" t="str">
        <f t="shared" si="10"/>
        <v>Robusta</v>
      </c>
      <c r="O230" t="str">
        <f t="shared" si="11"/>
        <v>Light</v>
      </c>
      <c r="P230" t="str">
        <f>VLOOKUP(Orders[[#This Row],[Customer ID]],customers!$A:$I,9,FALSE)</f>
        <v>No</v>
      </c>
    </row>
    <row r="231" spans="1:16" x14ac:dyDescent="0.25">
      <c r="A231" s="2" t="s">
        <v>1783</v>
      </c>
      <c r="B231" s="6">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INDEX(products!$A:$G,MATCH(orders!$D231,products!$A:$A,0),MATCH(I$1,products!$A$1:$G$1,0))</f>
        <v>Lib</v>
      </c>
      <c r="J231" t="str">
        <f>INDEX(products!$A:$G,MATCH(orders!$D231,products!$A:$A,0),MATCH(J$1,products!$A$1:$G$1,0))</f>
        <v>M</v>
      </c>
      <c r="K231" s="8">
        <f>INDEX(products!$A:$G,MATCH(orders!$D231,products!$A:$A,0),MATCH(K$1,products!$A$1:$G$1,0))</f>
        <v>0.2</v>
      </c>
      <c r="L231" s="9">
        <f>INDEX(products!$A:$G,MATCH(orders!$D231,products!$A:$A,0),MATCH(L$1,products!$A$1:$G$1,0))</f>
        <v>4.3650000000000002</v>
      </c>
      <c r="M231" s="9">
        <f t="shared" si="9"/>
        <v>8.73</v>
      </c>
      <c r="N231" t="str">
        <f t="shared" si="10"/>
        <v>Liberica</v>
      </c>
      <c r="O231" t="str">
        <f t="shared" si="11"/>
        <v>Medium</v>
      </c>
      <c r="P231" t="str">
        <f>VLOOKUP(Orders[[#This Row],[Customer ID]],customers!$A:$I,9,FALSE)</f>
        <v>No</v>
      </c>
    </row>
    <row r="232" spans="1:16" x14ac:dyDescent="0.25">
      <c r="A232" s="2" t="s">
        <v>1789</v>
      </c>
      <c r="B232" s="6">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INDEX(products!$A:$G,MATCH(orders!$D232,products!$A:$A,0),MATCH(I$1,products!$A$1:$G$1,0))</f>
        <v>Ara</v>
      </c>
      <c r="J232" t="str">
        <f>INDEX(products!$A:$G,MATCH(orders!$D232,products!$A:$A,0),MATCH(J$1,products!$A$1:$G$1,0))</f>
        <v>M</v>
      </c>
      <c r="K232" s="8">
        <f>INDEX(products!$A:$G,MATCH(orders!$D232,products!$A:$A,0),MATCH(K$1,products!$A$1:$G$1,0))</f>
        <v>2.5</v>
      </c>
      <c r="L232" s="9">
        <f>INDEX(products!$A:$G,MATCH(orders!$D232,products!$A:$A,0),MATCH(L$1,products!$A$1:$G$1,0))</f>
        <v>25.874999999999996</v>
      </c>
      <c r="M232" s="9">
        <f t="shared" si="9"/>
        <v>51.749999999999993</v>
      </c>
      <c r="N232" t="str">
        <f t="shared" si="10"/>
        <v>Arabica</v>
      </c>
      <c r="O232" t="str">
        <f t="shared" si="11"/>
        <v>Medium</v>
      </c>
      <c r="P232" t="str">
        <f>VLOOKUP(Orders[[#This Row],[Customer ID]],customers!$A:$I,9,FALSE)</f>
        <v>No</v>
      </c>
    </row>
    <row r="233" spans="1:16" x14ac:dyDescent="0.25">
      <c r="A233" s="2" t="s">
        <v>1795</v>
      </c>
      <c r="B233" s="6">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INDEX(products!$A:$G,MATCH(orders!$D233,products!$A:$A,0),MATCH(I$1,products!$A$1:$G$1,0))</f>
        <v>Lib</v>
      </c>
      <c r="J233" t="str">
        <f>INDEX(products!$A:$G,MATCH(orders!$D233,products!$A:$A,0),MATCH(J$1,products!$A$1:$G$1,0))</f>
        <v>M</v>
      </c>
      <c r="K233" s="8">
        <f>INDEX(products!$A:$G,MATCH(orders!$D233,products!$A:$A,0),MATCH(K$1,products!$A$1:$G$1,0))</f>
        <v>0.2</v>
      </c>
      <c r="L233" s="9">
        <f>INDEX(products!$A:$G,MATCH(orders!$D233,products!$A:$A,0),MATCH(L$1,products!$A$1:$G$1,0))</f>
        <v>4.3650000000000002</v>
      </c>
      <c r="M233" s="9">
        <f t="shared" si="9"/>
        <v>8.73</v>
      </c>
      <c r="N233" t="str">
        <f t="shared" si="10"/>
        <v>Liberica</v>
      </c>
      <c r="O233" t="str">
        <f t="shared" si="11"/>
        <v>Medium</v>
      </c>
      <c r="P233" t="str">
        <f>VLOOKUP(Orders[[#This Row],[Customer ID]],customers!$A:$I,9,FALSE)</f>
        <v>Yes</v>
      </c>
    </row>
    <row r="234" spans="1:16" x14ac:dyDescent="0.25">
      <c r="A234" s="2" t="s">
        <v>1800</v>
      </c>
      <c r="B234" s="6">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INDEX(products!$A:$G,MATCH(orders!$D234,products!$A:$A,0),MATCH(I$1,products!$A$1:$G$1,0))</f>
        <v>Lib</v>
      </c>
      <c r="J234" t="str">
        <f>INDEX(products!$A:$G,MATCH(orders!$D234,products!$A:$A,0),MATCH(J$1,products!$A$1:$G$1,0))</f>
        <v>L</v>
      </c>
      <c r="K234" s="8">
        <f>INDEX(products!$A:$G,MATCH(orders!$D234,products!$A:$A,0),MATCH(K$1,products!$A$1:$G$1,0))</f>
        <v>0.2</v>
      </c>
      <c r="L234" s="9">
        <f>INDEX(products!$A:$G,MATCH(orders!$D234,products!$A:$A,0),MATCH(L$1,products!$A$1:$G$1,0))</f>
        <v>4.7549999999999999</v>
      </c>
      <c r="M234" s="9">
        <f t="shared" si="9"/>
        <v>23.774999999999999</v>
      </c>
      <c r="N234" t="str">
        <f t="shared" si="10"/>
        <v>Liberica</v>
      </c>
      <c r="O234" t="str">
        <f t="shared" si="11"/>
        <v>Light</v>
      </c>
      <c r="P234" t="str">
        <f>VLOOKUP(Orders[[#This Row],[Customer ID]],customers!$A:$I,9,FALSE)</f>
        <v>No</v>
      </c>
    </row>
    <row r="235" spans="1:16" x14ac:dyDescent="0.25">
      <c r="A235" s="2" t="s">
        <v>1806</v>
      </c>
      <c r="B235" s="6">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INDEX(products!$A:$G,MATCH(orders!$D235,products!$A:$A,0),MATCH(I$1,products!$A$1:$G$1,0))</f>
        <v>Exc</v>
      </c>
      <c r="J235" t="str">
        <f>INDEX(products!$A:$G,MATCH(orders!$D235,products!$A:$A,0),MATCH(J$1,products!$A$1:$G$1,0))</f>
        <v>M</v>
      </c>
      <c r="K235" s="8">
        <f>INDEX(products!$A:$G,MATCH(orders!$D235,products!$A:$A,0),MATCH(K$1,products!$A$1:$G$1,0))</f>
        <v>0.2</v>
      </c>
      <c r="L235" s="9">
        <f>INDEX(products!$A:$G,MATCH(orders!$D235,products!$A:$A,0),MATCH(L$1,products!$A$1:$G$1,0))</f>
        <v>4.125</v>
      </c>
      <c r="M235" s="9">
        <f t="shared" si="9"/>
        <v>20.625</v>
      </c>
      <c r="N235" t="str">
        <f t="shared" si="10"/>
        <v>Excelsa</v>
      </c>
      <c r="O235" t="str">
        <f t="shared" si="11"/>
        <v>Medium</v>
      </c>
      <c r="P235" t="str">
        <f>VLOOKUP(Orders[[#This Row],[Customer ID]],customers!$A:$I,9,FALSE)</f>
        <v>No</v>
      </c>
    </row>
    <row r="236" spans="1:16" x14ac:dyDescent="0.25">
      <c r="A236" s="2" t="s">
        <v>1812</v>
      </c>
      <c r="B236" s="6">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INDEX(products!$A:$G,MATCH(orders!$D236,products!$A:$A,0),MATCH(I$1,products!$A$1:$G$1,0))</f>
        <v>Lib</v>
      </c>
      <c r="J236" t="str">
        <f>INDEX(products!$A:$G,MATCH(orders!$D236,products!$A:$A,0),MATCH(J$1,products!$A$1:$G$1,0))</f>
        <v>L</v>
      </c>
      <c r="K236" s="8">
        <f>INDEX(products!$A:$G,MATCH(orders!$D236,products!$A:$A,0),MATCH(K$1,products!$A$1:$G$1,0))</f>
        <v>2.5</v>
      </c>
      <c r="L236" s="9">
        <f>INDEX(products!$A:$G,MATCH(orders!$D236,products!$A:$A,0),MATCH(L$1,products!$A$1:$G$1,0))</f>
        <v>36.454999999999998</v>
      </c>
      <c r="M236" s="9">
        <f t="shared" si="9"/>
        <v>36.454999999999998</v>
      </c>
      <c r="N236" t="str">
        <f t="shared" si="10"/>
        <v>Liberica</v>
      </c>
      <c r="O236" t="str">
        <f t="shared" si="11"/>
        <v>Light</v>
      </c>
      <c r="P236" t="str">
        <f>VLOOKUP(Orders[[#This Row],[Customer ID]],customers!$A:$I,9,FALSE)</f>
        <v>No</v>
      </c>
    </row>
    <row r="237" spans="1:16" x14ac:dyDescent="0.25">
      <c r="A237" s="2" t="s">
        <v>1818</v>
      </c>
      <c r="B237" s="6">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INDEX(products!$A:$G,MATCH(orders!$D237,products!$A:$A,0),MATCH(I$1,products!$A$1:$G$1,0))</f>
        <v>Lib</v>
      </c>
      <c r="J237" t="str">
        <f>INDEX(products!$A:$G,MATCH(orders!$D237,products!$A:$A,0),MATCH(J$1,products!$A$1:$G$1,0))</f>
        <v>L</v>
      </c>
      <c r="K237" s="8">
        <f>INDEX(products!$A:$G,MATCH(orders!$D237,products!$A:$A,0),MATCH(K$1,products!$A$1:$G$1,0))</f>
        <v>2.5</v>
      </c>
      <c r="L237" s="9">
        <f>INDEX(products!$A:$G,MATCH(orders!$D237,products!$A:$A,0),MATCH(L$1,products!$A$1:$G$1,0))</f>
        <v>36.454999999999998</v>
      </c>
      <c r="M237" s="9">
        <f t="shared" si="9"/>
        <v>182.27499999999998</v>
      </c>
      <c r="N237" t="str">
        <f t="shared" si="10"/>
        <v>Liberica</v>
      </c>
      <c r="O237" t="str">
        <f t="shared" si="11"/>
        <v>Light</v>
      </c>
      <c r="P237" t="str">
        <f>VLOOKUP(Orders[[#This Row],[Customer ID]],customers!$A:$I,9,FALSE)</f>
        <v>No</v>
      </c>
    </row>
    <row r="238" spans="1:16" x14ac:dyDescent="0.25">
      <c r="A238" s="2" t="s">
        <v>1822</v>
      </c>
      <c r="B238" s="6">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INDEX(products!$A:$G,MATCH(orders!$D238,products!$A:$A,0),MATCH(I$1,products!$A$1:$G$1,0))</f>
        <v>Lib</v>
      </c>
      <c r="J238" t="str">
        <f>INDEX(products!$A:$G,MATCH(orders!$D238,products!$A:$A,0),MATCH(J$1,products!$A$1:$G$1,0))</f>
        <v>D</v>
      </c>
      <c r="K238" s="8">
        <f>INDEX(products!$A:$G,MATCH(orders!$D238,products!$A:$A,0),MATCH(K$1,products!$A$1:$G$1,0))</f>
        <v>2.5</v>
      </c>
      <c r="L238" s="9">
        <f>INDEX(products!$A:$G,MATCH(orders!$D238,products!$A:$A,0),MATCH(L$1,products!$A$1:$G$1,0))</f>
        <v>29.784999999999997</v>
      </c>
      <c r="M238" s="9">
        <f t="shared" si="9"/>
        <v>89.35499999999999</v>
      </c>
      <c r="N238" t="str">
        <f t="shared" si="10"/>
        <v>Liberica</v>
      </c>
      <c r="O238" t="str">
        <f t="shared" si="11"/>
        <v>Dark</v>
      </c>
      <c r="P238" t="str">
        <f>VLOOKUP(Orders[[#This Row],[Customer ID]],customers!$A:$I,9,FALSE)</f>
        <v>No</v>
      </c>
    </row>
    <row r="239" spans="1:16" x14ac:dyDescent="0.25">
      <c r="A239" s="2" t="s">
        <v>1828</v>
      </c>
      <c r="B239" s="6">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INDEX(products!$A:$G,MATCH(orders!$D239,products!$A:$A,0),MATCH(I$1,products!$A$1:$G$1,0))</f>
        <v>Rob</v>
      </c>
      <c r="J239" t="str">
        <f>INDEX(products!$A:$G,MATCH(orders!$D239,products!$A:$A,0),MATCH(J$1,products!$A$1:$G$1,0))</f>
        <v>L</v>
      </c>
      <c r="K239" s="8">
        <f>INDEX(products!$A:$G,MATCH(orders!$D239,products!$A:$A,0),MATCH(K$1,products!$A$1:$G$1,0))</f>
        <v>0.2</v>
      </c>
      <c r="L239" s="9">
        <f>INDEX(products!$A:$G,MATCH(orders!$D239,products!$A:$A,0),MATCH(L$1,products!$A$1:$G$1,0))</f>
        <v>3.5849999999999995</v>
      </c>
      <c r="M239" s="9">
        <f t="shared" si="9"/>
        <v>3.5849999999999995</v>
      </c>
      <c r="N239" t="str">
        <f t="shared" si="10"/>
        <v>Robusta</v>
      </c>
      <c r="O239" t="str">
        <f t="shared" si="11"/>
        <v>Light</v>
      </c>
      <c r="P239" t="str">
        <f>VLOOKUP(Orders[[#This Row],[Customer ID]],customers!$A:$I,9,FALSE)</f>
        <v>Yes</v>
      </c>
    </row>
    <row r="240" spans="1:16" x14ac:dyDescent="0.25">
      <c r="A240" s="2" t="s">
        <v>1833</v>
      </c>
      <c r="B240" s="6">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INDEX(products!$A:$G,MATCH(orders!$D240,products!$A:$A,0),MATCH(I$1,products!$A$1:$G$1,0))</f>
        <v>Rob</v>
      </c>
      <c r="J240" t="str">
        <f>INDEX(products!$A:$G,MATCH(orders!$D240,products!$A:$A,0),MATCH(J$1,products!$A$1:$G$1,0))</f>
        <v>M</v>
      </c>
      <c r="K240" s="8">
        <f>INDEX(products!$A:$G,MATCH(orders!$D240,products!$A:$A,0),MATCH(K$1,products!$A$1:$G$1,0))</f>
        <v>2.5</v>
      </c>
      <c r="L240" s="9">
        <f>INDEX(products!$A:$G,MATCH(orders!$D240,products!$A:$A,0),MATCH(L$1,products!$A$1:$G$1,0))</f>
        <v>22.884999999999998</v>
      </c>
      <c r="M240" s="9">
        <f t="shared" si="9"/>
        <v>45.769999999999996</v>
      </c>
      <c r="N240" t="str">
        <f t="shared" si="10"/>
        <v>Robusta</v>
      </c>
      <c r="O240" t="str">
        <f t="shared" si="11"/>
        <v>Medium</v>
      </c>
      <c r="P240" t="str">
        <f>VLOOKUP(Orders[[#This Row],[Customer ID]],customers!$A:$I,9,FALSE)</f>
        <v>Yes</v>
      </c>
    </row>
    <row r="241" spans="1:16" x14ac:dyDescent="0.25">
      <c r="A241" s="2" t="s">
        <v>1839</v>
      </c>
      <c r="B241" s="6">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INDEX(products!$A:$G,MATCH(orders!$D241,products!$A:$A,0),MATCH(I$1,products!$A$1:$G$1,0))</f>
        <v>Exc</v>
      </c>
      <c r="J241" t="str">
        <f>INDEX(products!$A:$G,MATCH(orders!$D241,products!$A:$A,0),MATCH(J$1,products!$A$1:$G$1,0))</f>
        <v>L</v>
      </c>
      <c r="K241" s="8">
        <f>INDEX(products!$A:$G,MATCH(orders!$D241,products!$A:$A,0),MATCH(K$1,products!$A$1:$G$1,0))</f>
        <v>1</v>
      </c>
      <c r="L241" s="9">
        <f>INDEX(products!$A:$G,MATCH(orders!$D241,products!$A:$A,0),MATCH(L$1,products!$A$1:$G$1,0))</f>
        <v>14.85</v>
      </c>
      <c r="M241" s="9">
        <f t="shared" si="9"/>
        <v>59.4</v>
      </c>
      <c r="N241" t="str">
        <f t="shared" si="10"/>
        <v>Excelsa</v>
      </c>
      <c r="O241" t="str">
        <f t="shared" si="11"/>
        <v>Light</v>
      </c>
      <c r="P241" t="str">
        <f>VLOOKUP(Orders[[#This Row],[Customer ID]],customers!$A:$I,9,FALSE)</f>
        <v>No</v>
      </c>
    </row>
    <row r="242" spans="1:16" x14ac:dyDescent="0.25">
      <c r="A242" s="2" t="s">
        <v>1845</v>
      </c>
      <c r="B242" s="6">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INDEX(products!$A:$G,MATCH(orders!$D242,products!$A:$A,0),MATCH(I$1,products!$A$1:$G$1,0))</f>
        <v>Ara</v>
      </c>
      <c r="J242" t="str">
        <f>INDEX(products!$A:$G,MATCH(orders!$D242,products!$A:$A,0),MATCH(J$1,products!$A$1:$G$1,0))</f>
        <v>M</v>
      </c>
      <c r="K242" s="8">
        <f>INDEX(products!$A:$G,MATCH(orders!$D242,products!$A:$A,0),MATCH(K$1,products!$A$1:$G$1,0))</f>
        <v>2.5</v>
      </c>
      <c r="L242" s="9">
        <f>INDEX(products!$A:$G,MATCH(orders!$D242,products!$A:$A,0),MATCH(L$1,products!$A$1:$G$1,0))</f>
        <v>25.874999999999996</v>
      </c>
      <c r="M242" s="9">
        <f t="shared" si="9"/>
        <v>155.24999999999997</v>
      </c>
      <c r="N242" t="str">
        <f t="shared" si="10"/>
        <v>Arabica</v>
      </c>
      <c r="O242" t="str">
        <f t="shared" si="11"/>
        <v>Medium</v>
      </c>
      <c r="P242" t="str">
        <f>VLOOKUP(Orders[[#This Row],[Customer ID]],customers!$A:$I,9,FALSE)</f>
        <v>Yes</v>
      </c>
    </row>
    <row r="243" spans="1:16" x14ac:dyDescent="0.25">
      <c r="A243" s="2" t="s">
        <v>1849</v>
      </c>
      <c r="B243" s="6">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INDEX(products!$A:$G,MATCH(orders!$D243,products!$A:$A,0),MATCH(I$1,products!$A$1:$G$1,0))</f>
        <v>Rob</v>
      </c>
      <c r="J243" t="str">
        <f>INDEX(products!$A:$G,MATCH(orders!$D243,products!$A:$A,0),MATCH(J$1,products!$A$1:$G$1,0))</f>
        <v>M</v>
      </c>
      <c r="K243" s="8">
        <f>INDEX(products!$A:$G,MATCH(orders!$D243,products!$A:$A,0),MATCH(K$1,products!$A$1:$G$1,0))</f>
        <v>2.5</v>
      </c>
      <c r="L243" s="9">
        <f>INDEX(products!$A:$G,MATCH(orders!$D243,products!$A:$A,0),MATCH(L$1,products!$A$1:$G$1,0))</f>
        <v>22.884999999999998</v>
      </c>
      <c r="M243" s="9">
        <f t="shared" si="9"/>
        <v>45.769999999999996</v>
      </c>
      <c r="N243" t="str">
        <f t="shared" si="10"/>
        <v>Robusta</v>
      </c>
      <c r="O243" t="str">
        <f t="shared" si="11"/>
        <v>Medium</v>
      </c>
      <c r="P243" t="str">
        <f>VLOOKUP(Orders[[#This Row],[Customer ID]],customers!$A:$I,9,FALSE)</f>
        <v>No</v>
      </c>
    </row>
    <row r="244" spans="1:16" x14ac:dyDescent="0.25">
      <c r="A244" s="2" t="s">
        <v>1854</v>
      </c>
      <c r="B244" s="6">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INDEX(products!$A:$G,MATCH(orders!$D244,products!$A:$A,0),MATCH(I$1,products!$A$1:$G$1,0))</f>
        <v>Exc</v>
      </c>
      <c r="J244" t="str">
        <f>INDEX(products!$A:$G,MATCH(orders!$D244,products!$A:$A,0),MATCH(J$1,products!$A$1:$G$1,0))</f>
        <v>D</v>
      </c>
      <c r="K244" s="8">
        <f>INDEX(products!$A:$G,MATCH(orders!$D244,products!$A:$A,0),MATCH(K$1,products!$A$1:$G$1,0))</f>
        <v>1</v>
      </c>
      <c r="L244" s="9">
        <f>INDEX(products!$A:$G,MATCH(orders!$D244,products!$A:$A,0),MATCH(L$1,products!$A$1:$G$1,0))</f>
        <v>12.15</v>
      </c>
      <c r="M244" s="9">
        <f t="shared" si="9"/>
        <v>36.450000000000003</v>
      </c>
      <c r="N244" t="str">
        <f t="shared" si="10"/>
        <v>Excelsa</v>
      </c>
      <c r="O244" t="str">
        <f t="shared" si="11"/>
        <v>Dark</v>
      </c>
      <c r="P244" t="str">
        <f>VLOOKUP(Orders[[#This Row],[Customer ID]],customers!$A:$I,9,FALSE)</f>
        <v>Yes</v>
      </c>
    </row>
    <row r="245" spans="1:16" x14ac:dyDescent="0.25">
      <c r="A245" s="2" t="s">
        <v>1860</v>
      </c>
      <c r="B245" s="6">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INDEX(products!$A:$G,MATCH(orders!$D245,products!$A:$A,0),MATCH(I$1,products!$A$1:$G$1,0))</f>
        <v>Exc</v>
      </c>
      <c r="J245" t="str">
        <f>INDEX(products!$A:$G,MATCH(orders!$D245,products!$A:$A,0),MATCH(J$1,products!$A$1:$G$1,0))</f>
        <v>D</v>
      </c>
      <c r="K245" s="8">
        <f>INDEX(products!$A:$G,MATCH(orders!$D245,products!$A:$A,0),MATCH(K$1,products!$A$1:$G$1,0))</f>
        <v>0.5</v>
      </c>
      <c r="L245" s="9">
        <f>INDEX(products!$A:$G,MATCH(orders!$D245,products!$A:$A,0),MATCH(L$1,products!$A$1:$G$1,0))</f>
        <v>7.29</v>
      </c>
      <c r="M245" s="9">
        <f t="shared" si="9"/>
        <v>29.16</v>
      </c>
      <c r="N245" t="str">
        <f t="shared" si="10"/>
        <v>Excelsa</v>
      </c>
      <c r="O245" t="str">
        <f t="shared" si="11"/>
        <v>Dark</v>
      </c>
      <c r="P245" t="str">
        <f>VLOOKUP(Orders[[#This Row],[Customer ID]],customers!$A:$I,9,FALSE)</f>
        <v>Yes</v>
      </c>
    </row>
    <row r="246" spans="1:16" x14ac:dyDescent="0.25">
      <c r="A246" s="2" t="s">
        <v>1866</v>
      </c>
      <c r="B246" s="6">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INDEX(products!$A:$G,MATCH(orders!$D246,products!$A:$A,0),MATCH(I$1,products!$A$1:$G$1,0))</f>
        <v>Lib</v>
      </c>
      <c r="J246" t="str">
        <f>INDEX(products!$A:$G,MATCH(orders!$D246,products!$A:$A,0),MATCH(J$1,products!$A$1:$G$1,0))</f>
        <v>M</v>
      </c>
      <c r="K246" s="8">
        <f>INDEX(products!$A:$G,MATCH(orders!$D246,products!$A:$A,0),MATCH(K$1,products!$A$1:$G$1,0))</f>
        <v>2.5</v>
      </c>
      <c r="L246" s="9">
        <f>INDEX(products!$A:$G,MATCH(orders!$D246,products!$A:$A,0),MATCH(L$1,products!$A$1:$G$1,0))</f>
        <v>33.464999999999996</v>
      </c>
      <c r="M246" s="9">
        <f t="shared" si="9"/>
        <v>133.85999999999999</v>
      </c>
      <c r="N246" t="str">
        <f t="shared" si="10"/>
        <v>Liberica</v>
      </c>
      <c r="O246" t="str">
        <f t="shared" si="11"/>
        <v>Medium</v>
      </c>
      <c r="P246" t="str">
        <f>VLOOKUP(Orders[[#This Row],[Customer ID]],customers!$A:$I,9,FALSE)</f>
        <v>No</v>
      </c>
    </row>
    <row r="247" spans="1:16" x14ac:dyDescent="0.25">
      <c r="A247" s="2" t="s">
        <v>1872</v>
      </c>
      <c r="B247" s="6">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INDEX(products!$A:$G,MATCH(orders!$D247,products!$A:$A,0),MATCH(I$1,products!$A$1:$G$1,0))</f>
        <v>Lib</v>
      </c>
      <c r="J247" t="str">
        <f>INDEX(products!$A:$G,MATCH(orders!$D247,products!$A:$A,0),MATCH(J$1,products!$A$1:$G$1,0))</f>
        <v>L</v>
      </c>
      <c r="K247" s="8">
        <f>INDEX(products!$A:$G,MATCH(orders!$D247,products!$A:$A,0),MATCH(K$1,products!$A$1:$G$1,0))</f>
        <v>0.2</v>
      </c>
      <c r="L247" s="9">
        <f>INDEX(products!$A:$G,MATCH(orders!$D247,products!$A:$A,0),MATCH(L$1,products!$A$1:$G$1,0))</f>
        <v>4.7549999999999999</v>
      </c>
      <c r="M247" s="9">
        <f t="shared" si="9"/>
        <v>23.774999999999999</v>
      </c>
      <c r="N247" t="str">
        <f t="shared" si="10"/>
        <v>Liberica</v>
      </c>
      <c r="O247" t="str">
        <f t="shared" si="11"/>
        <v>Light</v>
      </c>
      <c r="P247" t="str">
        <f>VLOOKUP(Orders[[#This Row],[Customer ID]],customers!$A:$I,9,FALSE)</f>
        <v>Yes</v>
      </c>
    </row>
    <row r="248" spans="1:16" x14ac:dyDescent="0.25">
      <c r="A248" s="2" t="s">
        <v>1878</v>
      </c>
      <c r="B248" s="6">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INDEX(products!$A:$G,MATCH(orders!$D248,products!$A:$A,0),MATCH(I$1,products!$A$1:$G$1,0))</f>
        <v>Lib</v>
      </c>
      <c r="J248" t="str">
        <f>INDEX(products!$A:$G,MATCH(orders!$D248,products!$A:$A,0),MATCH(J$1,products!$A$1:$G$1,0))</f>
        <v>D</v>
      </c>
      <c r="K248" s="8">
        <f>INDEX(products!$A:$G,MATCH(orders!$D248,products!$A:$A,0),MATCH(K$1,products!$A$1:$G$1,0))</f>
        <v>1</v>
      </c>
      <c r="L248" s="9">
        <f>INDEX(products!$A:$G,MATCH(orders!$D248,products!$A:$A,0),MATCH(L$1,products!$A$1:$G$1,0))</f>
        <v>12.95</v>
      </c>
      <c r="M248" s="9">
        <f t="shared" si="9"/>
        <v>38.849999999999994</v>
      </c>
      <c r="N248" t="str">
        <f t="shared" si="10"/>
        <v>Liberica</v>
      </c>
      <c r="O248" t="str">
        <f t="shared" si="11"/>
        <v>Dark</v>
      </c>
      <c r="P248" t="str">
        <f>VLOOKUP(Orders[[#This Row],[Customer ID]],customers!$A:$I,9,FALSE)</f>
        <v>No</v>
      </c>
    </row>
    <row r="249" spans="1:16" x14ac:dyDescent="0.25">
      <c r="A249" s="2" t="s">
        <v>1884</v>
      </c>
      <c r="B249" s="6">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INDEX(products!$A:$G,MATCH(orders!$D249,products!$A:$A,0),MATCH(I$1,products!$A$1:$G$1,0))</f>
        <v>Rob</v>
      </c>
      <c r="J249" t="str">
        <f>INDEX(products!$A:$G,MATCH(orders!$D249,products!$A:$A,0),MATCH(J$1,products!$A$1:$G$1,0))</f>
        <v>L</v>
      </c>
      <c r="K249" s="8">
        <f>INDEX(products!$A:$G,MATCH(orders!$D249,products!$A:$A,0),MATCH(K$1,products!$A$1:$G$1,0))</f>
        <v>0.2</v>
      </c>
      <c r="L249" s="9">
        <f>INDEX(products!$A:$G,MATCH(orders!$D249,products!$A:$A,0),MATCH(L$1,products!$A$1:$G$1,0))</f>
        <v>3.5849999999999995</v>
      </c>
      <c r="M249" s="9">
        <f t="shared" si="9"/>
        <v>21.509999999999998</v>
      </c>
      <c r="N249" t="str">
        <f t="shared" si="10"/>
        <v>Robusta</v>
      </c>
      <c r="O249" t="str">
        <f t="shared" si="11"/>
        <v>Light</v>
      </c>
      <c r="P249" t="str">
        <f>VLOOKUP(Orders[[#This Row],[Customer ID]],customers!$A:$I,9,FALSE)</f>
        <v>Yes</v>
      </c>
    </row>
    <row r="250" spans="1:16" x14ac:dyDescent="0.25">
      <c r="A250" s="2" t="s">
        <v>1889</v>
      </c>
      <c r="B250" s="6">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INDEX(products!$A:$G,MATCH(orders!$D250,products!$A:$A,0),MATCH(I$1,products!$A$1:$G$1,0))</f>
        <v>Ara</v>
      </c>
      <c r="J250" t="str">
        <f>INDEX(products!$A:$G,MATCH(orders!$D250,products!$A:$A,0),MATCH(J$1,products!$A$1:$G$1,0))</f>
        <v>D</v>
      </c>
      <c r="K250" s="8">
        <f>INDEX(products!$A:$G,MATCH(orders!$D250,products!$A:$A,0),MATCH(K$1,products!$A$1:$G$1,0))</f>
        <v>1</v>
      </c>
      <c r="L250" s="9">
        <f>INDEX(products!$A:$G,MATCH(orders!$D250,products!$A:$A,0),MATCH(L$1,products!$A$1:$G$1,0))</f>
        <v>9.9499999999999993</v>
      </c>
      <c r="M250" s="9">
        <f t="shared" si="9"/>
        <v>9.9499999999999993</v>
      </c>
      <c r="N250" t="str">
        <f t="shared" si="10"/>
        <v>Arabica</v>
      </c>
      <c r="O250" t="str">
        <f t="shared" si="11"/>
        <v>Dark</v>
      </c>
      <c r="P250" t="str">
        <f>VLOOKUP(Orders[[#This Row],[Customer ID]],customers!$A:$I,9,FALSE)</f>
        <v>Yes</v>
      </c>
    </row>
    <row r="251" spans="1:16" x14ac:dyDescent="0.25">
      <c r="A251" s="2" t="s">
        <v>1895</v>
      </c>
      <c r="B251" s="6">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INDEX(products!$A:$G,MATCH(orders!$D251,products!$A:$A,0),MATCH(I$1,products!$A$1:$G$1,0))</f>
        <v>Lib</v>
      </c>
      <c r="J251" t="str">
        <f>INDEX(products!$A:$G,MATCH(orders!$D251,products!$A:$A,0),MATCH(J$1,products!$A$1:$G$1,0))</f>
        <v>L</v>
      </c>
      <c r="K251" s="8">
        <f>INDEX(products!$A:$G,MATCH(orders!$D251,products!$A:$A,0),MATCH(K$1,products!$A$1:$G$1,0))</f>
        <v>1</v>
      </c>
      <c r="L251" s="9">
        <f>INDEX(products!$A:$G,MATCH(orders!$D251,products!$A:$A,0),MATCH(L$1,products!$A$1:$G$1,0))</f>
        <v>15.85</v>
      </c>
      <c r="M251" s="9">
        <f t="shared" si="9"/>
        <v>15.85</v>
      </c>
      <c r="N251" t="str">
        <f t="shared" si="10"/>
        <v>Liberica</v>
      </c>
      <c r="O251" t="str">
        <f t="shared" si="11"/>
        <v>Light</v>
      </c>
      <c r="P251" t="str">
        <f>VLOOKUP(Orders[[#This Row],[Customer ID]],customers!$A:$I,9,FALSE)</f>
        <v>Yes</v>
      </c>
    </row>
    <row r="252" spans="1:16" x14ac:dyDescent="0.25">
      <c r="A252" s="2" t="s">
        <v>1900</v>
      </c>
      <c r="B252" s="6">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INDEX(products!$A:$G,MATCH(orders!$D252,products!$A:$A,0),MATCH(I$1,products!$A$1:$G$1,0))</f>
        <v>Rob</v>
      </c>
      <c r="J252" t="str">
        <f>INDEX(products!$A:$G,MATCH(orders!$D252,products!$A:$A,0),MATCH(J$1,products!$A$1:$G$1,0))</f>
        <v>M</v>
      </c>
      <c r="K252" s="8">
        <f>INDEX(products!$A:$G,MATCH(orders!$D252,products!$A:$A,0),MATCH(K$1,products!$A$1:$G$1,0))</f>
        <v>0.2</v>
      </c>
      <c r="L252" s="9">
        <f>INDEX(products!$A:$G,MATCH(orders!$D252,products!$A:$A,0),MATCH(L$1,products!$A$1:$G$1,0))</f>
        <v>2.9849999999999999</v>
      </c>
      <c r="M252" s="9">
        <f t="shared" si="9"/>
        <v>2.9849999999999999</v>
      </c>
      <c r="N252" t="str">
        <f t="shared" si="10"/>
        <v>Robusta</v>
      </c>
      <c r="O252" t="str">
        <f t="shared" si="11"/>
        <v>Medium</v>
      </c>
      <c r="P252" t="str">
        <f>VLOOKUP(Orders[[#This Row],[Customer ID]],customers!$A:$I,9,FALSE)</f>
        <v>Yes</v>
      </c>
    </row>
    <row r="253" spans="1:16" x14ac:dyDescent="0.25">
      <c r="A253" s="2" t="s">
        <v>1906</v>
      </c>
      <c r="B253" s="6">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INDEX(products!$A:$G,MATCH(orders!$D253,products!$A:$A,0),MATCH(I$1,products!$A$1:$G$1,0))</f>
        <v>Exc</v>
      </c>
      <c r="J253" t="str">
        <f>INDEX(products!$A:$G,MATCH(orders!$D253,products!$A:$A,0),MATCH(J$1,products!$A$1:$G$1,0))</f>
        <v>M</v>
      </c>
      <c r="K253" s="8">
        <f>INDEX(products!$A:$G,MATCH(orders!$D253,products!$A:$A,0),MATCH(K$1,products!$A$1:$G$1,0))</f>
        <v>1</v>
      </c>
      <c r="L253" s="9">
        <f>INDEX(products!$A:$G,MATCH(orders!$D253,products!$A:$A,0),MATCH(L$1,products!$A$1:$G$1,0))</f>
        <v>13.75</v>
      </c>
      <c r="M253" s="9">
        <f t="shared" si="9"/>
        <v>68.75</v>
      </c>
      <c r="N253" t="str">
        <f t="shared" si="10"/>
        <v>Excelsa</v>
      </c>
      <c r="O253" t="str">
        <f t="shared" si="11"/>
        <v>Medium</v>
      </c>
      <c r="P253" t="str">
        <f>VLOOKUP(Orders[[#This Row],[Customer ID]],customers!$A:$I,9,FALSE)</f>
        <v>Yes</v>
      </c>
    </row>
    <row r="254" spans="1:16" x14ac:dyDescent="0.25">
      <c r="A254" s="2" t="s">
        <v>1912</v>
      </c>
      <c r="B254" s="6">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INDEX(products!$A:$G,MATCH(orders!$D254,products!$A:$A,0),MATCH(I$1,products!$A$1:$G$1,0))</f>
        <v>Ara</v>
      </c>
      <c r="J254" t="str">
        <f>INDEX(products!$A:$G,MATCH(orders!$D254,products!$A:$A,0),MATCH(J$1,products!$A$1:$G$1,0))</f>
        <v>D</v>
      </c>
      <c r="K254" s="8">
        <f>INDEX(products!$A:$G,MATCH(orders!$D254,products!$A:$A,0),MATCH(K$1,products!$A$1:$G$1,0))</f>
        <v>1</v>
      </c>
      <c r="L254" s="9">
        <f>INDEX(products!$A:$G,MATCH(orders!$D254,products!$A:$A,0),MATCH(L$1,products!$A$1:$G$1,0))</f>
        <v>9.9499999999999993</v>
      </c>
      <c r="M254" s="9">
        <f t="shared" si="9"/>
        <v>29.849999999999998</v>
      </c>
      <c r="N254" t="str">
        <f t="shared" si="10"/>
        <v>Arabica</v>
      </c>
      <c r="O254" t="str">
        <f t="shared" si="11"/>
        <v>Dark</v>
      </c>
      <c r="P254" t="str">
        <f>VLOOKUP(Orders[[#This Row],[Customer ID]],customers!$A:$I,9,FALSE)</f>
        <v>No</v>
      </c>
    </row>
    <row r="255" spans="1:16" x14ac:dyDescent="0.25">
      <c r="A255" s="2" t="s">
        <v>1917</v>
      </c>
      <c r="B255" s="6">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INDEX(products!$A:$G,MATCH(orders!$D255,products!$A:$A,0),MATCH(I$1,products!$A$1:$G$1,0))</f>
        <v>Lib</v>
      </c>
      <c r="J255" t="str">
        <f>INDEX(products!$A:$G,MATCH(orders!$D255,products!$A:$A,0),MATCH(J$1,products!$A$1:$G$1,0))</f>
        <v>M</v>
      </c>
      <c r="K255" s="8">
        <f>INDEX(products!$A:$G,MATCH(orders!$D255,products!$A:$A,0),MATCH(K$1,products!$A$1:$G$1,0))</f>
        <v>1</v>
      </c>
      <c r="L255" s="9">
        <f>INDEX(products!$A:$G,MATCH(orders!$D255,products!$A:$A,0),MATCH(L$1,products!$A$1:$G$1,0))</f>
        <v>14.55</v>
      </c>
      <c r="M255" s="9">
        <f t="shared" si="9"/>
        <v>58.2</v>
      </c>
      <c r="N255" t="str">
        <f t="shared" si="10"/>
        <v>Liberica</v>
      </c>
      <c r="O255" t="str">
        <f t="shared" si="11"/>
        <v>Medium</v>
      </c>
      <c r="P255" t="str">
        <f>VLOOKUP(Orders[[#This Row],[Customer ID]],customers!$A:$I,9,FALSE)</f>
        <v>No</v>
      </c>
    </row>
    <row r="256" spans="1:16" x14ac:dyDescent="0.25">
      <c r="A256" s="2" t="s">
        <v>1923</v>
      </c>
      <c r="B256" s="6">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INDEX(products!$A:$G,MATCH(orders!$D256,products!$A:$A,0),MATCH(I$1,products!$A$1:$G$1,0))</f>
        <v>Rob</v>
      </c>
      <c r="J256" t="str">
        <f>INDEX(products!$A:$G,MATCH(orders!$D256,products!$A:$A,0),MATCH(J$1,products!$A$1:$G$1,0))</f>
        <v>L</v>
      </c>
      <c r="K256" s="8">
        <f>INDEX(products!$A:$G,MATCH(orders!$D256,products!$A:$A,0),MATCH(K$1,products!$A$1:$G$1,0))</f>
        <v>0.5</v>
      </c>
      <c r="L256" s="9">
        <f>INDEX(products!$A:$G,MATCH(orders!$D256,products!$A:$A,0),MATCH(L$1,products!$A$1:$G$1,0))</f>
        <v>7.169999999999999</v>
      </c>
      <c r="M256" s="9">
        <f t="shared" si="9"/>
        <v>28.679999999999996</v>
      </c>
      <c r="N256" t="str">
        <f t="shared" si="10"/>
        <v>Robusta</v>
      </c>
      <c r="O256" t="str">
        <f t="shared" si="11"/>
        <v>Light</v>
      </c>
      <c r="P256" t="str">
        <f>VLOOKUP(Orders[[#This Row],[Customer ID]],customers!$A:$I,9,FALSE)</f>
        <v>No</v>
      </c>
    </row>
    <row r="257" spans="1:16" x14ac:dyDescent="0.25">
      <c r="A257" s="2" t="s">
        <v>1928</v>
      </c>
      <c r="B257" s="6">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INDEX(products!$A:$G,MATCH(orders!$D257,products!$A:$A,0),MATCH(I$1,products!$A$1:$G$1,0))</f>
        <v>Rob</v>
      </c>
      <c r="J257" t="str">
        <f>INDEX(products!$A:$G,MATCH(orders!$D257,products!$A:$A,0),MATCH(J$1,products!$A$1:$G$1,0))</f>
        <v>L</v>
      </c>
      <c r="K257" s="8">
        <f>INDEX(products!$A:$G,MATCH(orders!$D257,products!$A:$A,0),MATCH(K$1,products!$A$1:$G$1,0))</f>
        <v>0.5</v>
      </c>
      <c r="L257" s="9">
        <f>INDEX(products!$A:$G,MATCH(orders!$D257,products!$A:$A,0),MATCH(L$1,products!$A$1:$G$1,0))</f>
        <v>7.169999999999999</v>
      </c>
      <c r="M257" s="9">
        <f t="shared" si="9"/>
        <v>21.509999999999998</v>
      </c>
      <c r="N257" t="str">
        <f t="shared" si="10"/>
        <v>Robusta</v>
      </c>
      <c r="O257" t="str">
        <f t="shared" si="11"/>
        <v>Light</v>
      </c>
      <c r="P257" t="str">
        <f>VLOOKUP(Orders[[#This Row],[Customer ID]],customers!$A:$I,9,FALSE)</f>
        <v>No</v>
      </c>
    </row>
    <row r="258" spans="1:16" x14ac:dyDescent="0.25">
      <c r="A258" s="2" t="s">
        <v>1934</v>
      </c>
      <c r="B258" s="6">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INDEX(products!$A:$G,MATCH(orders!$D258,products!$A:$A,0),MATCH(I$1,products!$A$1:$G$1,0))</f>
        <v>Lib</v>
      </c>
      <c r="J258" t="str">
        <f>INDEX(products!$A:$G,MATCH(orders!$D258,products!$A:$A,0),MATCH(J$1,products!$A$1:$G$1,0))</f>
        <v>M</v>
      </c>
      <c r="K258" s="8">
        <f>INDEX(products!$A:$G,MATCH(orders!$D258,products!$A:$A,0),MATCH(K$1,products!$A$1:$G$1,0))</f>
        <v>0.5</v>
      </c>
      <c r="L258" s="9">
        <f>INDEX(products!$A:$G,MATCH(orders!$D258,products!$A:$A,0),MATCH(L$1,products!$A$1:$G$1,0))</f>
        <v>8.73</v>
      </c>
      <c r="M258" s="9">
        <f t="shared" si="9"/>
        <v>17.46</v>
      </c>
      <c r="N258" t="str">
        <f t="shared" si="10"/>
        <v>Liberica</v>
      </c>
      <c r="O258" t="str">
        <f t="shared" si="11"/>
        <v>Medium</v>
      </c>
      <c r="P258" t="str">
        <f>VLOOKUP(Orders[[#This Row],[Customer ID]],customers!$A:$I,9,FALSE)</f>
        <v>Yes</v>
      </c>
    </row>
    <row r="259" spans="1:16" x14ac:dyDescent="0.25">
      <c r="A259" s="2" t="s">
        <v>1940</v>
      </c>
      <c r="B259" s="6">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INDEX(products!$A:$G,MATCH(orders!$D259,products!$A:$A,0),MATCH(I$1,products!$A$1:$G$1,0))</f>
        <v>Exc</v>
      </c>
      <c r="J259" t="str">
        <f>INDEX(products!$A:$G,MATCH(orders!$D259,products!$A:$A,0),MATCH(J$1,products!$A$1:$G$1,0))</f>
        <v>D</v>
      </c>
      <c r="K259" s="8">
        <f>INDEX(products!$A:$G,MATCH(orders!$D259,products!$A:$A,0),MATCH(K$1,products!$A$1:$G$1,0))</f>
        <v>2.5</v>
      </c>
      <c r="L259" s="9">
        <f>INDEX(products!$A:$G,MATCH(orders!$D259,products!$A:$A,0),MATCH(L$1,products!$A$1:$G$1,0))</f>
        <v>27.945</v>
      </c>
      <c r="M259" s="9">
        <f t="shared" ref="M259:M322" si="12">E259*L259</f>
        <v>27.945</v>
      </c>
      <c r="N259" t="str">
        <f t="shared" ref="N259:N322" si="13">IF(I259="Rob","Robusta",IF(I259="Exc","Excelsa",IF(I259="Ara","Arabica",IF(I259="Lib","Liberica",""))))</f>
        <v>Excelsa</v>
      </c>
      <c r="O259" t="str">
        <f t="shared" ref="O259:O322" si="14">IF(J259="L","Light",IF(J259="M","Medium",IF(J259="D","Dark","")))</f>
        <v>Dark</v>
      </c>
      <c r="P259" t="str">
        <f>VLOOKUP(Orders[[#This Row],[Customer ID]],customers!$A:$I,9,FALSE)</f>
        <v>Yes</v>
      </c>
    </row>
    <row r="260" spans="1:16" x14ac:dyDescent="0.25">
      <c r="A260" s="2" t="s">
        <v>1946</v>
      </c>
      <c r="B260" s="6">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INDEX(products!$A:$G,MATCH(orders!$D260,products!$A:$A,0),MATCH(I$1,products!$A$1:$G$1,0))</f>
        <v>Exc</v>
      </c>
      <c r="J260" t="str">
        <f>INDEX(products!$A:$G,MATCH(orders!$D260,products!$A:$A,0),MATCH(J$1,products!$A$1:$G$1,0))</f>
        <v>D</v>
      </c>
      <c r="K260" s="8">
        <f>INDEX(products!$A:$G,MATCH(orders!$D260,products!$A:$A,0),MATCH(K$1,products!$A$1:$G$1,0))</f>
        <v>2.5</v>
      </c>
      <c r="L260" s="9">
        <f>INDEX(products!$A:$G,MATCH(orders!$D260,products!$A:$A,0),MATCH(L$1,products!$A$1:$G$1,0))</f>
        <v>27.945</v>
      </c>
      <c r="M260" s="9">
        <f t="shared" si="12"/>
        <v>139.72499999999999</v>
      </c>
      <c r="N260" t="str">
        <f t="shared" si="13"/>
        <v>Excelsa</v>
      </c>
      <c r="O260" t="str">
        <f t="shared" si="14"/>
        <v>Dark</v>
      </c>
      <c r="P260" t="str">
        <f>VLOOKUP(Orders[[#This Row],[Customer ID]],customers!$A:$I,9,FALSE)</f>
        <v>No</v>
      </c>
    </row>
    <row r="261" spans="1:16" x14ac:dyDescent="0.25">
      <c r="A261" s="2" t="s">
        <v>1952</v>
      </c>
      <c r="B261" s="6">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INDEX(products!$A:$G,MATCH(orders!$D261,products!$A:$A,0),MATCH(I$1,products!$A$1:$G$1,0))</f>
        <v>Rob</v>
      </c>
      <c r="J261" t="str">
        <f>INDEX(products!$A:$G,MATCH(orders!$D261,products!$A:$A,0),MATCH(J$1,products!$A$1:$G$1,0))</f>
        <v>M</v>
      </c>
      <c r="K261" s="8">
        <f>INDEX(products!$A:$G,MATCH(orders!$D261,products!$A:$A,0),MATCH(K$1,products!$A$1:$G$1,0))</f>
        <v>0.2</v>
      </c>
      <c r="L261" s="9">
        <f>INDEX(products!$A:$G,MATCH(orders!$D261,products!$A:$A,0),MATCH(L$1,products!$A$1:$G$1,0))</f>
        <v>2.9849999999999999</v>
      </c>
      <c r="M261" s="9">
        <f t="shared" si="12"/>
        <v>5.97</v>
      </c>
      <c r="N261" t="str">
        <f t="shared" si="13"/>
        <v>Robusta</v>
      </c>
      <c r="O261" t="str">
        <f t="shared" si="14"/>
        <v>Medium</v>
      </c>
      <c r="P261" t="str">
        <f>VLOOKUP(Orders[[#This Row],[Customer ID]],customers!$A:$I,9,FALSE)</f>
        <v>No</v>
      </c>
    </row>
    <row r="262" spans="1:16" x14ac:dyDescent="0.25">
      <c r="A262" s="2" t="s">
        <v>1958</v>
      </c>
      <c r="B262" s="6">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INDEX(products!$A:$G,MATCH(orders!$D262,products!$A:$A,0),MATCH(I$1,products!$A$1:$G$1,0))</f>
        <v>Rob</v>
      </c>
      <c r="J262" t="str">
        <f>INDEX(products!$A:$G,MATCH(orders!$D262,products!$A:$A,0),MATCH(J$1,products!$A$1:$G$1,0))</f>
        <v>L</v>
      </c>
      <c r="K262" s="8">
        <f>INDEX(products!$A:$G,MATCH(orders!$D262,products!$A:$A,0),MATCH(K$1,products!$A$1:$G$1,0))</f>
        <v>2.5</v>
      </c>
      <c r="L262" s="9">
        <f>INDEX(products!$A:$G,MATCH(orders!$D262,products!$A:$A,0),MATCH(L$1,products!$A$1:$G$1,0))</f>
        <v>27.484999999999996</v>
      </c>
      <c r="M262" s="9">
        <f t="shared" si="12"/>
        <v>27.484999999999996</v>
      </c>
      <c r="N262" t="str">
        <f t="shared" si="13"/>
        <v>Robusta</v>
      </c>
      <c r="O262" t="str">
        <f t="shared" si="14"/>
        <v>Light</v>
      </c>
      <c r="P262" t="str">
        <f>VLOOKUP(Orders[[#This Row],[Customer ID]],customers!$A:$I,9,FALSE)</f>
        <v>Yes</v>
      </c>
    </row>
    <row r="263" spans="1:16" x14ac:dyDescent="0.25">
      <c r="A263" s="2" t="s">
        <v>1963</v>
      </c>
      <c r="B263" s="6">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INDEX(products!$A:$G,MATCH(orders!$D263,products!$A:$A,0),MATCH(I$1,products!$A$1:$G$1,0))</f>
        <v>Rob</v>
      </c>
      <c r="J263" t="str">
        <f>INDEX(products!$A:$G,MATCH(orders!$D263,products!$A:$A,0),MATCH(J$1,products!$A$1:$G$1,0))</f>
        <v>L</v>
      </c>
      <c r="K263" s="8">
        <f>INDEX(products!$A:$G,MATCH(orders!$D263,products!$A:$A,0),MATCH(K$1,products!$A$1:$G$1,0))</f>
        <v>1</v>
      </c>
      <c r="L263" s="9">
        <f>INDEX(products!$A:$G,MATCH(orders!$D263,products!$A:$A,0),MATCH(L$1,products!$A$1:$G$1,0))</f>
        <v>11.95</v>
      </c>
      <c r="M263" s="9">
        <f t="shared" si="12"/>
        <v>59.75</v>
      </c>
      <c r="N263" t="str">
        <f t="shared" si="13"/>
        <v>Robusta</v>
      </c>
      <c r="O263" t="str">
        <f t="shared" si="14"/>
        <v>Light</v>
      </c>
      <c r="P263" t="str">
        <f>VLOOKUP(Orders[[#This Row],[Customer ID]],customers!$A:$I,9,FALSE)</f>
        <v>Yes</v>
      </c>
    </row>
    <row r="264" spans="1:16" x14ac:dyDescent="0.25">
      <c r="A264" s="2" t="s">
        <v>1969</v>
      </c>
      <c r="B264" s="6">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INDEX(products!$A:$G,MATCH(orders!$D264,products!$A:$A,0),MATCH(I$1,products!$A$1:$G$1,0))</f>
        <v>Exc</v>
      </c>
      <c r="J264" t="str">
        <f>INDEX(products!$A:$G,MATCH(orders!$D264,products!$A:$A,0),MATCH(J$1,products!$A$1:$G$1,0))</f>
        <v>M</v>
      </c>
      <c r="K264" s="8">
        <f>INDEX(products!$A:$G,MATCH(orders!$D264,products!$A:$A,0),MATCH(K$1,products!$A$1:$G$1,0))</f>
        <v>1</v>
      </c>
      <c r="L264" s="9">
        <f>INDEX(products!$A:$G,MATCH(orders!$D264,products!$A:$A,0),MATCH(L$1,products!$A$1:$G$1,0))</f>
        <v>13.75</v>
      </c>
      <c r="M264" s="9">
        <f t="shared" si="12"/>
        <v>41.25</v>
      </c>
      <c r="N264" t="str">
        <f t="shared" si="13"/>
        <v>Excelsa</v>
      </c>
      <c r="O264" t="str">
        <f t="shared" si="14"/>
        <v>Medium</v>
      </c>
      <c r="P264" t="str">
        <f>VLOOKUP(Orders[[#This Row],[Customer ID]],customers!$A:$I,9,FALSE)</f>
        <v>No</v>
      </c>
    </row>
    <row r="265" spans="1:16" x14ac:dyDescent="0.25">
      <c r="A265" s="2" t="s">
        <v>1975</v>
      </c>
      <c r="B265" s="6">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INDEX(products!$A:$G,MATCH(orders!$D265,products!$A:$A,0),MATCH(I$1,products!$A$1:$G$1,0))</f>
        <v>Lib</v>
      </c>
      <c r="J265" t="str">
        <f>INDEX(products!$A:$G,MATCH(orders!$D265,products!$A:$A,0),MATCH(J$1,products!$A$1:$G$1,0))</f>
        <v>M</v>
      </c>
      <c r="K265" s="8">
        <f>INDEX(products!$A:$G,MATCH(orders!$D265,products!$A:$A,0),MATCH(K$1,products!$A$1:$G$1,0))</f>
        <v>2.5</v>
      </c>
      <c r="L265" s="9">
        <f>INDEX(products!$A:$G,MATCH(orders!$D265,products!$A:$A,0),MATCH(L$1,products!$A$1:$G$1,0))</f>
        <v>33.464999999999996</v>
      </c>
      <c r="M265" s="9">
        <f t="shared" si="12"/>
        <v>133.85999999999999</v>
      </c>
      <c r="N265" t="str">
        <f t="shared" si="13"/>
        <v>Liberica</v>
      </c>
      <c r="O265" t="str">
        <f t="shared" si="14"/>
        <v>Medium</v>
      </c>
      <c r="P265" t="str">
        <f>VLOOKUP(Orders[[#This Row],[Customer ID]],customers!$A:$I,9,FALSE)</f>
        <v>No</v>
      </c>
    </row>
    <row r="266" spans="1:16" x14ac:dyDescent="0.25">
      <c r="A266" s="2" t="s">
        <v>1980</v>
      </c>
      <c r="B266" s="6">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INDEX(products!$A:$G,MATCH(orders!$D266,products!$A:$A,0),MATCH(I$1,products!$A$1:$G$1,0))</f>
        <v>Rob</v>
      </c>
      <c r="J266" t="str">
        <f>INDEX(products!$A:$G,MATCH(orders!$D266,products!$A:$A,0),MATCH(J$1,products!$A$1:$G$1,0))</f>
        <v>L</v>
      </c>
      <c r="K266" s="8">
        <f>INDEX(products!$A:$G,MATCH(orders!$D266,products!$A:$A,0),MATCH(K$1,products!$A$1:$G$1,0))</f>
        <v>1</v>
      </c>
      <c r="L266" s="9">
        <f>INDEX(products!$A:$G,MATCH(orders!$D266,products!$A:$A,0),MATCH(L$1,products!$A$1:$G$1,0))</f>
        <v>11.95</v>
      </c>
      <c r="M266" s="9">
        <f t="shared" si="12"/>
        <v>59.75</v>
      </c>
      <c r="N266" t="str">
        <f t="shared" si="13"/>
        <v>Robusta</v>
      </c>
      <c r="O266" t="str">
        <f t="shared" si="14"/>
        <v>Light</v>
      </c>
      <c r="P266" t="str">
        <f>VLOOKUP(Orders[[#This Row],[Customer ID]],customers!$A:$I,9,FALSE)</f>
        <v>Yes</v>
      </c>
    </row>
    <row r="267" spans="1:16" x14ac:dyDescent="0.25">
      <c r="A267" s="2" t="s">
        <v>1986</v>
      </c>
      <c r="B267" s="6">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INDEX(products!$A:$G,MATCH(orders!$D267,products!$A:$A,0),MATCH(I$1,products!$A$1:$G$1,0))</f>
        <v>Ara</v>
      </c>
      <c r="J267" t="str">
        <f>INDEX(products!$A:$G,MATCH(orders!$D267,products!$A:$A,0),MATCH(J$1,products!$A$1:$G$1,0))</f>
        <v>D</v>
      </c>
      <c r="K267" s="8">
        <f>INDEX(products!$A:$G,MATCH(orders!$D267,products!$A:$A,0),MATCH(K$1,products!$A$1:$G$1,0))</f>
        <v>0.5</v>
      </c>
      <c r="L267" s="9">
        <f>INDEX(products!$A:$G,MATCH(orders!$D267,products!$A:$A,0),MATCH(L$1,products!$A$1:$G$1,0))</f>
        <v>5.97</v>
      </c>
      <c r="M267" s="9">
        <f t="shared" si="12"/>
        <v>5.97</v>
      </c>
      <c r="N267" t="str">
        <f t="shared" si="13"/>
        <v>Arabica</v>
      </c>
      <c r="O267" t="str">
        <f t="shared" si="14"/>
        <v>Dark</v>
      </c>
      <c r="P267" t="str">
        <f>VLOOKUP(Orders[[#This Row],[Customer ID]],customers!$A:$I,9,FALSE)</f>
        <v>Yes</v>
      </c>
    </row>
    <row r="268" spans="1:16" x14ac:dyDescent="0.25">
      <c r="A268" s="2" t="s">
        <v>1992</v>
      </c>
      <c r="B268" s="6">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INDEX(products!$A:$G,MATCH(orders!$D268,products!$A:$A,0),MATCH(I$1,products!$A$1:$G$1,0))</f>
        <v>Exc</v>
      </c>
      <c r="J268" t="str">
        <f>INDEX(products!$A:$G,MATCH(orders!$D268,products!$A:$A,0),MATCH(J$1,products!$A$1:$G$1,0))</f>
        <v>D</v>
      </c>
      <c r="K268" s="8">
        <f>INDEX(products!$A:$G,MATCH(orders!$D268,products!$A:$A,0),MATCH(K$1,products!$A$1:$G$1,0))</f>
        <v>1</v>
      </c>
      <c r="L268" s="9">
        <f>INDEX(products!$A:$G,MATCH(orders!$D268,products!$A:$A,0),MATCH(L$1,products!$A$1:$G$1,0))</f>
        <v>12.15</v>
      </c>
      <c r="M268" s="9">
        <f t="shared" si="12"/>
        <v>24.3</v>
      </c>
      <c r="N268" t="str">
        <f t="shared" si="13"/>
        <v>Excelsa</v>
      </c>
      <c r="O268" t="str">
        <f t="shared" si="14"/>
        <v>Dark</v>
      </c>
      <c r="P268" t="str">
        <f>VLOOKUP(Orders[[#This Row],[Customer ID]],customers!$A:$I,9,FALSE)</f>
        <v>No</v>
      </c>
    </row>
    <row r="269" spans="1:16" x14ac:dyDescent="0.25">
      <c r="A269" s="2" t="s">
        <v>1998</v>
      </c>
      <c r="B269" s="6">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INDEX(products!$A:$G,MATCH(orders!$D269,products!$A:$A,0),MATCH(I$1,products!$A$1:$G$1,0))</f>
        <v>Exc</v>
      </c>
      <c r="J269" t="str">
        <f>INDEX(products!$A:$G,MATCH(orders!$D269,products!$A:$A,0),MATCH(J$1,products!$A$1:$G$1,0))</f>
        <v>D</v>
      </c>
      <c r="K269" s="8">
        <f>INDEX(products!$A:$G,MATCH(orders!$D269,products!$A:$A,0),MATCH(K$1,products!$A$1:$G$1,0))</f>
        <v>0.2</v>
      </c>
      <c r="L269" s="9">
        <f>INDEX(products!$A:$G,MATCH(orders!$D269,products!$A:$A,0),MATCH(L$1,products!$A$1:$G$1,0))</f>
        <v>3.645</v>
      </c>
      <c r="M269" s="9">
        <f t="shared" si="12"/>
        <v>21.87</v>
      </c>
      <c r="N269" t="str">
        <f t="shared" si="13"/>
        <v>Excelsa</v>
      </c>
      <c r="O269" t="str">
        <f t="shared" si="14"/>
        <v>Dark</v>
      </c>
      <c r="P269" t="str">
        <f>VLOOKUP(Orders[[#This Row],[Customer ID]],customers!$A:$I,9,FALSE)</f>
        <v>Yes</v>
      </c>
    </row>
    <row r="270" spans="1:16" x14ac:dyDescent="0.25">
      <c r="A270" s="2" t="s">
        <v>2004</v>
      </c>
      <c r="B270" s="6">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INDEX(products!$A:$G,MATCH(orders!$D270,products!$A:$A,0),MATCH(I$1,products!$A$1:$G$1,0))</f>
        <v>Ara</v>
      </c>
      <c r="J270" t="str">
        <f>INDEX(products!$A:$G,MATCH(orders!$D270,products!$A:$A,0),MATCH(J$1,products!$A$1:$G$1,0))</f>
        <v>D</v>
      </c>
      <c r="K270" s="8">
        <f>INDEX(products!$A:$G,MATCH(orders!$D270,products!$A:$A,0),MATCH(K$1,products!$A$1:$G$1,0))</f>
        <v>1</v>
      </c>
      <c r="L270" s="9">
        <f>INDEX(products!$A:$G,MATCH(orders!$D270,products!$A:$A,0),MATCH(L$1,products!$A$1:$G$1,0))</f>
        <v>9.9499999999999993</v>
      </c>
      <c r="M270" s="9">
        <f t="shared" si="12"/>
        <v>19.899999999999999</v>
      </c>
      <c r="N270" t="str">
        <f t="shared" si="13"/>
        <v>Arabica</v>
      </c>
      <c r="O270" t="str">
        <f t="shared" si="14"/>
        <v>Dark</v>
      </c>
      <c r="P270" t="str">
        <f>VLOOKUP(Orders[[#This Row],[Customer ID]],customers!$A:$I,9,FALSE)</f>
        <v>Yes</v>
      </c>
    </row>
    <row r="271" spans="1:16" x14ac:dyDescent="0.25">
      <c r="A271" s="2" t="s">
        <v>2009</v>
      </c>
      <c r="B271" s="6">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INDEX(products!$A:$G,MATCH(orders!$D271,products!$A:$A,0),MATCH(I$1,products!$A$1:$G$1,0))</f>
        <v>Ara</v>
      </c>
      <c r="J271" t="str">
        <f>INDEX(products!$A:$G,MATCH(orders!$D271,products!$A:$A,0),MATCH(J$1,products!$A$1:$G$1,0))</f>
        <v>D</v>
      </c>
      <c r="K271" s="8">
        <f>INDEX(products!$A:$G,MATCH(orders!$D271,products!$A:$A,0),MATCH(K$1,products!$A$1:$G$1,0))</f>
        <v>0.2</v>
      </c>
      <c r="L271" s="9">
        <f>INDEX(products!$A:$G,MATCH(orders!$D271,products!$A:$A,0),MATCH(L$1,products!$A$1:$G$1,0))</f>
        <v>2.9849999999999999</v>
      </c>
      <c r="M271" s="9">
        <f t="shared" si="12"/>
        <v>5.97</v>
      </c>
      <c r="N271" t="str">
        <f t="shared" si="13"/>
        <v>Arabica</v>
      </c>
      <c r="O271" t="str">
        <f t="shared" si="14"/>
        <v>Dark</v>
      </c>
      <c r="P271" t="str">
        <f>VLOOKUP(Orders[[#This Row],[Customer ID]],customers!$A:$I,9,FALSE)</f>
        <v>No</v>
      </c>
    </row>
    <row r="272" spans="1:16" x14ac:dyDescent="0.25">
      <c r="A272" s="2" t="s">
        <v>2015</v>
      </c>
      <c r="B272" s="6">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INDEX(products!$A:$G,MATCH(orders!$D272,products!$A:$A,0),MATCH(I$1,products!$A$1:$G$1,0))</f>
        <v>Exc</v>
      </c>
      <c r="J272" t="str">
        <f>INDEX(products!$A:$G,MATCH(orders!$D272,products!$A:$A,0),MATCH(J$1,products!$A$1:$G$1,0))</f>
        <v>D</v>
      </c>
      <c r="K272" s="8">
        <f>INDEX(products!$A:$G,MATCH(orders!$D272,products!$A:$A,0),MATCH(K$1,products!$A$1:$G$1,0))</f>
        <v>0.5</v>
      </c>
      <c r="L272" s="9">
        <f>INDEX(products!$A:$G,MATCH(orders!$D272,products!$A:$A,0),MATCH(L$1,products!$A$1:$G$1,0))</f>
        <v>7.29</v>
      </c>
      <c r="M272" s="9">
        <f t="shared" si="12"/>
        <v>7.29</v>
      </c>
      <c r="N272" t="str">
        <f t="shared" si="13"/>
        <v>Excelsa</v>
      </c>
      <c r="O272" t="str">
        <f t="shared" si="14"/>
        <v>Dark</v>
      </c>
      <c r="P272" t="str">
        <f>VLOOKUP(Orders[[#This Row],[Customer ID]],customers!$A:$I,9,FALSE)</f>
        <v>Yes</v>
      </c>
    </row>
    <row r="273" spans="1:16" x14ac:dyDescent="0.25">
      <c r="A273" s="2" t="s">
        <v>2019</v>
      </c>
      <c r="B273" s="6">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INDEX(products!$A:$G,MATCH(orders!$D273,products!$A:$A,0),MATCH(I$1,products!$A$1:$G$1,0))</f>
        <v>Ara</v>
      </c>
      <c r="J273" t="str">
        <f>INDEX(products!$A:$G,MATCH(orders!$D273,products!$A:$A,0),MATCH(J$1,products!$A$1:$G$1,0))</f>
        <v>D</v>
      </c>
      <c r="K273" s="8">
        <f>INDEX(products!$A:$G,MATCH(orders!$D273,products!$A:$A,0),MATCH(K$1,products!$A$1:$G$1,0))</f>
        <v>0.2</v>
      </c>
      <c r="L273" s="9">
        <f>INDEX(products!$A:$G,MATCH(orders!$D273,products!$A:$A,0),MATCH(L$1,products!$A$1:$G$1,0))</f>
        <v>2.9849999999999999</v>
      </c>
      <c r="M273" s="9">
        <f t="shared" si="12"/>
        <v>11.94</v>
      </c>
      <c r="N273" t="str">
        <f t="shared" si="13"/>
        <v>Arabica</v>
      </c>
      <c r="O273" t="str">
        <f t="shared" si="14"/>
        <v>Dark</v>
      </c>
      <c r="P273" t="str">
        <f>VLOOKUP(Orders[[#This Row],[Customer ID]],customers!$A:$I,9,FALSE)</f>
        <v>Yes</v>
      </c>
    </row>
    <row r="274" spans="1:16" x14ac:dyDescent="0.25">
      <c r="A274" s="2" t="s">
        <v>2025</v>
      </c>
      <c r="B274" s="6">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INDEX(products!$A:$G,MATCH(orders!$D274,products!$A:$A,0),MATCH(I$1,products!$A$1:$G$1,0))</f>
        <v>Rob</v>
      </c>
      <c r="J274" t="str">
        <f>INDEX(products!$A:$G,MATCH(orders!$D274,products!$A:$A,0),MATCH(J$1,products!$A$1:$G$1,0))</f>
        <v>L</v>
      </c>
      <c r="K274" s="8">
        <f>INDEX(products!$A:$G,MATCH(orders!$D274,products!$A:$A,0),MATCH(K$1,products!$A$1:$G$1,0))</f>
        <v>1</v>
      </c>
      <c r="L274" s="9">
        <f>INDEX(products!$A:$G,MATCH(orders!$D274,products!$A:$A,0),MATCH(L$1,products!$A$1:$G$1,0))</f>
        <v>11.95</v>
      </c>
      <c r="M274" s="9">
        <f t="shared" si="12"/>
        <v>71.699999999999989</v>
      </c>
      <c r="N274" t="str">
        <f t="shared" si="13"/>
        <v>Robusta</v>
      </c>
      <c r="O274" t="str">
        <f t="shared" si="14"/>
        <v>Light</v>
      </c>
      <c r="P274" t="str">
        <f>VLOOKUP(Orders[[#This Row],[Customer ID]],customers!$A:$I,9,FALSE)</f>
        <v>Yes</v>
      </c>
    </row>
    <row r="275" spans="1:16" x14ac:dyDescent="0.25">
      <c r="A275" s="2" t="s">
        <v>2032</v>
      </c>
      <c r="B275" s="6">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INDEX(products!$A:$G,MATCH(orders!$D275,products!$A:$A,0),MATCH(I$1,products!$A$1:$G$1,0))</f>
        <v>Ara</v>
      </c>
      <c r="J275" t="str">
        <f>INDEX(products!$A:$G,MATCH(orders!$D275,products!$A:$A,0),MATCH(J$1,products!$A$1:$G$1,0))</f>
        <v>L</v>
      </c>
      <c r="K275" s="8">
        <f>INDEX(products!$A:$G,MATCH(orders!$D275,products!$A:$A,0),MATCH(K$1,products!$A$1:$G$1,0))</f>
        <v>0.2</v>
      </c>
      <c r="L275" s="9">
        <f>INDEX(products!$A:$G,MATCH(orders!$D275,products!$A:$A,0),MATCH(L$1,products!$A$1:$G$1,0))</f>
        <v>3.8849999999999998</v>
      </c>
      <c r="M275" s="9">
        <f t="shared" si="12"/>
        <v>7.77</v>
      </c>
      <c r="N275" t="str">
        <f t="shared" si="13"/>
        <v>Arabica</v>
      </c>
      <c r="O275" t="str">
        <f t="shared" si="14"/>
        <v>Light</v>
      </c>
      <c r="P275" t="str">
        <f>VLOOKUP(Orders[[#This Row],[Customer ID]],customers!$A:$I,9,FALSE)</f>
        <v>No</v>
      </c>
    </row>
    <row r="276" spans="1:16" x14ac:dyDescent="0.25">
      <c r="A276" s="2" t="s">
        <v>2038</v>
      </c>
      <c r="B276" s="6">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INDEX(products!$A:$G,MATCH(orders!$D276,products!$A:$A,0),MATCH(I$1,products!$A$1:$G$1,0))</f>
        <v>Ara</v>
      </c>
      <c r="J276" t="str">
        <f>INDEX(products!$A:$G,MATCH(orders!$D276,products!$A:$A,0),MATCH(J$1,products!$A$1:$G$1,0))</f>
        <v>M</v>
      </c>
      <c r="K276" s="8">
        <f>INDEX(products!$A:$G,MATCH(orders!$D276,products!$A:$A,0),MATCH(K$1,products!$A$1:$G$1,0))</f>
        <v>2.5</v>
      </c>
      <c r="L276" s="9">
        <f>INDEX(products!$A:$G,MATCH(orders!$D276,products!$A:$A,0),MATCH(L$1,products!$A$1:$G$1,0))</f>
        <v>25.874999999999996</v>
      </c>
      <c r="M276" s="9">
        <f t="shared" si="12"/>
        <v>25.874999999999996</v>
      </c>
      <c r="N276" t="str">
        <f t="shared" si="13"/>
        <v>Arabica</v>
      </c>
      <c r="O276" t="str">
        <f t="shared" si="14"/>
        <v>Medium</v>
      </c>
      <c r="P276" t="str">
        <f>VLOOKUP(Orders[[#This Row],[Customer ID]],customers!$A:$I,9,FALSE)</f>
        <v>No</v>
      </c>
    </row>
    <row r="277" spans="1:16" x14ac:dyDescent="0.25">
      <c r="A277" s="2" t="s">
        <v>2044</v>
      </c>
      <c r="B277" s="6">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INDEX(products!$A:$G,MATCH(orders!$D277,products!$A:$A,0),MATCH(I$1,products!$A$1:$G$1,0))</f>
        <v>Exc</v>
      </c>
      <c r="J277" t="str">
        <f>INDEX(products!$A:$G,MATCH(orders!$D277,products!$A:$A,0),MATCH(J$1,products!$A$1:$G$1,0))</f>
        <v>L</v>
      </c>
      <c r="K277" s="8">
        <f>INDEX(products!$A:$G,MATCH(orders!$D277,products!$A:$A,0),MATCH(K$1,products!$A$1:$G$1,0))</f>
        <v>2.5</v>
      </c>
      <c r="L277" s="9">
        <f>INDEX(products!$A:$G,MATCH(orders!$D277,products!$A:$A,0),MATCH(L$1,products!$A$1:$G$1,0))</f>
        <v>34.154999999999994</v>
      </c>
      <c r="M277" s="9">
        <f t="shared" si="12"/>
        <v>204.92999999999995</v>
      </c>
      <c r="N277" t="str">
        <f t="shared" si="13"/>
        <v>Excelsa</v>
      </c>
      <c r="O277" t="str">
        <f t="shared" si="14"/>
        <v>Light</v>
      </c>
      <c r="P277" t="str">
        <f>VLOOKUP(Orders[[#This Row],[Customer ID]],customers!$A:$I,9,FALSE)</f>
        <v>No</v>
      </c>
    </row>
    <row r="278" spans="1:16" x14ac:dyDescent="0.25">
      <c r="A278" s="2" t="s">
        <v>2050</v>
      </c>
      <c r="B278" s="6">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INDEX(products!$A:$G,MATCH(orders!$D278,products!$A:$A,0),MATCH(I$1,products!$A$1:$G$1,0))</f>
        <v>Rob</v>
      </c>
      <c r="J278" t="str">
        <f>INDEX(products!$A:$G,MATCH(orders!$D278,products!$A:$A,0),MATCH(J$1,products!$A$1:$G$1,0))</f>
        <v>L</v>
      </c>
      <c r="K278" s="8">
        <f>INDEX(products!$A:$G,MATCH(orders!$D278,products!$A:$A,0),MATCH(K$1,products!$A$1:$G$1,0))</f>
        <v>2.5</v>
      </c>
      <c r="L278" s="9">
        <f>INDEX(products!$A:$G,MATCH(orders!$D278,products!$A:$A,0),MATCH(L$1,products!$A$1:$G$1,0))</f>
        <v>27.484999999999996</v>
      </c>
      <c r="M278" s="9">
        <f t="shared" si="12"/>
        <v>109.93999999999998</v>
      </c>
      <c r="N278" t="str">
        <f t="shared" si="13"/>
        <v>Robusta</v>
      </c>
      <c r="O278" t="str">
        <f t="shared" si="14"/>
        <v>Light</v>
      </c>
      <c r="P278" t="str">
        <f>VLOOKUP(Orders[[#This Row],[Customer ID]],customers!$A:$I,9,FALSE)</f>
        <v>Yes</v>
      </c>
    </row>
    <row r="279" spans="1:16" x14ac:dyDescent="0.25">
      <c r="A279" s="2" t="s">
        <v>2056</v>
      </c>
      <c r="B279" s="6">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INDEX(products!$A:$G,MATCH(orders!$D279,products!$A:$A,0),MATCH(I$1,products!$A$1:$G$1,0))</f>
        <v>Exc</v>
      </c>
      <c r="J279" t="str">
        <f>INDEX(products!$A:$G,MATCH(orders!$D279,products!$A:$A,0),MATCH(J$1,products!$A$1:$G$1,0))</f>
        <v>L</v>
      </c>
      <c r="K279" s="8">
        <f>INDEX(products!$A:$G,MATCH(orders!$D279,products!$A:$A,0),MATCH(K$1,products!$A$1:$G$1,0))</f>
        <v>1</v>
      </c>
      <c r="L279" s="9">
        <f>INDEX(products!$A:$G,MATCH(orders!$D279,products!$A:$A,0),MATCH(L$1,products!$A$1:$G$1,0))</f>
        <v>14.85</v>
      </c>
      <c r="M279" s="9">
        <f t="shared" si="12"/>
        <v>89.1</v>
      </c>
      <c r="N279" t="str">
        <f t="shared" si="13"/>
        <v>Excelsa</v>
      </c>
      <c r="O279" t="str">
        <f t="shared" si="14"/>
        <v>Light</v>
      </c>
      <c r="P279" t="str">
        <f>VLOOKUP(Orders[[#This Row],[Customer ID]],customers!$A:$I,9,FALSE)</f>
        <v>No</v>
      </c>
    </row>
    <row r="280" spans="1:16" x14ac:dyDescent="0.25">
      <c r="A280" s="2" t="s">
        <v>2062</v>
      </c>
      <c r="B280" s="6">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INDEX(products!$A:$G,MATCH(orders!$D280,products!$A:$A,0),MATCH(I$1,products!$A$1:$G$1,0))</f>
        <v>Ara</v>
      </c>
      <c r="J280" t="str">
        <f>INDEX(products!$A:$G,MATCH(orders!$D280,products!$A:$A,0),MATCH(J$1,products!$A$1:$G$1,0))</f>
        <v>L</v>
      </c>
      <c r="K280" s="8">
        <f>INDEX(products!$A:$G,MATCH(orders!$D280,products!$A:$A,0),MATCH(K$1,products!$A$1:$G$1,0))</f>
        <v>0.2</v>
      </c>
      <c r="L280" s="9">
        <f>INDEX(products!$A:$G,MATCH(orders!$D280,products!$A:$A,0),MATCH(L$1,products!$A$1:$G$1,0))</f>
        <v>3.8849999999999998</v>
      </c>
      <c r="M280" s="9">
        <f t="shared" si="12"/>
        <v>7.77</v>
      </c>
      <c r="N280" t="str">
        <f t="shared" si="13"/>
        <v>Arabica</v>
      </c>
      <c r="O280" t="str">
        <f t="shared" si="14"/>
        <v>Light</v>
      </c>
      <c r="P280" t="str">
        <f>VLOOKUP(Orders[[#This Row],[Customer ID]],customers!$A:$I,9,FALSE)</f>
        <v>Yes</v>
      </c>
    </row>
    <row r="281" spans="1:16" x14ac:dyDescent="0.25">
      <c r="A281" s="2" t="s">
        <v>2068</v>
      </c>
      <c r="B281" s="6">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INDEX(products!$A:$G,MATCH(orders!$D281,products!$A:$A,0),MATCH(I$1,products!$A$1:$G$1,0))</f>
        <v>Lib</v>
      </c>
      <c r="J281" t="str">
        <f>INDEX(products!$A:$G,MATCH(orders!$D281,products!$A:$A,0),MATCH(J$1,products!$A$1:$G$1,0))</f>
        <v>M</v>
      </c>
      <c r="K281" s="8">
        <f>INDEX(products!$A:$G,MATCH(orders!$D281,products!$A:$A,0),MATCH(K$1,products!$A$1:$G$1,0))</f>
        <v>2.5</v>
      </c>
      <c r="L281" s="9">
        <f>INDEX(products!$A:$G,MATCH(orders!$D281,products!$A:$A,0),MATCH(L$1,products!$A$1:$G$1,0))</f>
        <v>33.464999999999996</v>
      </c>
      <c r="M281" s="9">
        <f t="shared" si="12"/>
        <v>33.464999999999996</v>
      </c>
      <c r="N281" t="str">
        <f t="shared" si="13"/>
        <v>Liberica</v>
      </c>
      <c r="O281" t="str">
        <f t="shared" si="14"/>
        <v>Medium</v>
      </c>
      <c r="P281" t="str">
        <f>VLOOKUP(Orders[[#This Row],[Customer ID]],customers!$A:$I,9,FALSE)</f>
        <v>Yes</v>
      </c>
    </row>
    <row r="282" spans="1:16" x14ac:dyDescent="0.25">
      <c r="A282" s="2" t="s">
        <v>2074</v>
      </c>
      <c r="B282" s="6">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INDEX(products!$A:$G,MATCH(orders!$D282,products!$A:$A,0),MATCH(I$1,products!$A$1:$G$1,0))</f>
        <v>Exc</v>
      </c>
      <c r="J282" t="str">
        <f>INDEX(products!$A:$G,MATCH(orders!$D282,products!$A:$A,0),MATCH(J$1,products!$A$1:$G$1,0))</f>
        <v>M</v>
      </c>
      <c r="K282" s="8">
        <f>INDEX(products!$A:$G,MATCH(orders!$D282,products!$A:$A,0),MATCH(K$1,products!$A$1:$G$1,0))</f>
        <v>0.5</v>
      </c>
      <c r="L282" s="9">
        <f>INDEX(products!$A:$G,MATCH(orders!$D282,products!$A:$A,0),MATCH(L$1,products!$A$1:$G$1,0))</f>
        <v>8.25</v>
      </c>
      <c r="M282" s="9">
        <f t="shared" si="12"/>
        <v>41.25</v>
      </c>
      <c r="N282" t="str">
        <f t="shared" si="13"/>
        <v>Excelsa</v>
      </c>
      <c r="O282" t="str">
        <f t="shared" si="14"/>
        <v>Medium</v>
      </c>
      <c r="P282" t="str">
        <f>VLOOKUP(Orders[[#This Row],[Customer ID]],customers!$A:$I,9,FALSE)</f>
        <v>Yes</v>
      </c>
    </row>
    <row r="283" spans="1:16" x14ac:dyDescent="0.25">
      <c r="A283" s="2" t="s">
        <v>2079</v>
      </c>
      <c r="B283" s="6">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INDEX(products!$A:$G,MATCH(orders!$D283,products!$A:$A,0),MATCH(I$1,products!$A$1:$G$1,0))</f>
        <v>Exc</v>
      </c>
      <c r="J283" t="str">
        <f>INDEX(products!$A:$G,MATCH(orders!$D283,products!$A:$A,0),MATCH(J$1,products!$A$1:$G$1,0))</f>
        <v>L</v>
      </c>
      <c r="K283" s="8">
        <f>INDEX(products!$A:$G,MATCH(orders!$D283,products!$A:$A,0),MATCH(K$1,products!$A$1:$G$1,0))</f>
        <v>1</v>
      </c>
      <c r="L283" s="9">
        <f>INDEX(products!$A:$G,MATCH(orders!$D283,products!$A:$A,0),MATCH(L$1,products!$A$1:$G$1,0))</f>
        <v>14.85</v>
      </c>
      <c r="M283" s="9">
        <f t="shared" si="12"/>
        <v>59.4</v>
      </c>
      <c r="N283" t="str">
        <f t="shared" si="13"/>
        <v>Excelsa</v>
      </c>
      <c r="O283" t="str">
        <f t="shared" si="14"/>
        <v>Light</v>
      </c>
      <c r="P283" t="str">
        <f>VLOOKUP(Orders[[#This Row],[Customer ID]],customers!$A:$I,9,FALSE)</f>
        <v>Yes</v>
      </c>
    </row>
    <row r="284" spans="1:16" x14ac:dyDescent="0.25">
      <c r="A284" s="2" t="s">
        <v>2085</v>
      </c>
      <c r="B284" s="6">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INDEX(products!$A:$G,MATCH(orders!$D284,products!$A:$A,0),MATCH(I$1,products!$A$1:$G$1,0))</f>
        <v>Ara</v>
      </c>
      <c r="J284" t="str">
        <f>INDEX(products!$A:$G,MATCH(orders!$D284,products!$A:$A,0),MATCH(J$1,products!$A$1:$G$1,0))</f>
        <v>L</v>
      </c>
      <c r="K284" s="8">
        <f>INDEX(products!$A:$G,MATCH(orders!$D284,products!$A:$A,0),MATCH(K$1,products!$A$1:$G$1,0))</f>
        <v>0.5</v>
      </c>
      <c r="L284" s="9">
        <f>INDEX(products!$A:$G,MATCH(orders!$D284,products!$A:$A,0),MATCH(L$1,products!$A$1:$G$1,0))</f>
        <v>7.77</v>
      </c>
      <c r="M284" s="9">
        <f t="shared" si="12"/>
        <v>7.77</v>
      </c>
      <c r="N284" t="str">
        <f t="shared" si="13"/>
        <v>Arabica</v>
      </c>
      <c r="O284" t="str">
        <f t="shared" si="14"/>
        <v>Light</v>
      </c>
      <c r="P284" t="str">
        <f>VLOOKUP(Orders[[#This Row],[Customer ID]],customers!$A:$I,9,FALSE)</f>
        <v>No</v>
      </c>
    </row>
    <row r="285" spans="1:16" x14ac:dyDescent="0.25">
      <c r="A285" s="2" t="s">
        <v>2091</v>
      </c>
      <c r="B285" s="6">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INDEX(products!$A:$G,MATCH(orders!$D285,products!$A:$A,0),MATCH(I$1,products!$A$1:$G$1,0))</f>
        <v>Rob</v>
      </c>
      <c r="J285" t="str">
        <f>INDEX(products!$A:$G,MATCH(orders!$D285,products!$A:$A,0),MATCH(J$1,products!$A$1:$G$1,0))</f>
        <v>D</v>
      </c>
      <c r="K285" s="8">
        <f>INDEX(products!$A:$G,MATCH(orders!$D285,products!$A:$A,0),MATCH(K$1,products!$A$1:$G$1,0))</f>
        <v>0.5</v>
      </c>
      <c r="L285" s="9">
        <f>INDEX(products!$A:$G,MATCH(orders!$D285,products!$A:$A,0),MATCH(L$1,products!$A$1:$G$1,0))</f>
        <v>5.3699999999999992</v>
      </c>
      <c r="M285" s="9">
        <f t="shared" si="12"/>
        <v>5.3699999999999992</v>
      </c>
      <c r="N285" t="str">
        <f t="shared" si="13"/>
        <v>Robusta</v>
      </c>
      <c r="O285" t="str">
        <f t="shared" si="14"/>
        <v>Dark</v>
      </c>
      <c r="P285" t="str">
        <f>VLOOKUP(Orders[[#This Row],[Customer ID]],customers!$A:$I,9,FALSE)</f>
        <v>Yes</v>
      </c>
    </row>
    <row r="286" spans="1:16" x14ac:dyDescent="0.25">
      <c r="A286" s="2" t="s">
        <v>2097</v>
      </c>
      <c r="B286" s="6">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INDEX(products!$A:$G,MATCH(orders!$D286,products!$A:$A,0),MATCH(I$1,products!$A$1:$G$1,0))</f>
        <v>Exc</v>
      </c>
      <c r="J286" t="str">
        <f>INDEX(products!$A:$G,MATCH(orders!$D286,products!$A:$A,0),MATCH(J$1,products!$A$1:$G$1,0))</f>
        <v>M</v>
      </c>
      <c r="K286" s="8">
        <f>INDEX(products!$A:$G,MATCH(orders!$D286,products!$A:$A,0),MATCH(K$1,products!$A$1:$G$1,0))</f>
        <v>2.5</v>
      </c>
      <c r="L286" s="9">
        <f>INDEX(products!$A:$G,MATCH(orders!$D286,products!$A:$A,0),MATCH(L$1,products!$A$1:$G$1,0))</f>
        <v>31.624999999999996</v>
      </c>
      <c r="M286" s="9">
        <f t="shared" si="12"/>
        <v>94.874999999999986</v>
      </c>
      <c r="N286" t="str">
        <f t="shared" si="13"/>
        <v>Excelsa</v>
      </c>
      <c r="O286" t="str">
        <f t="shared" si="14"/>
        <v>Medium</v>
      </c>
      <c r="P286" t="str">
        <f>VLOOKUP(Orders[[#This Row],[Customer ID]],customers!$A:$I,9,FALSE)</f>
        <v>No</v>
      </c>
    </row>
    <row r="287" spans="1:16" x14ac:dyDescent="0.25">
      <c r="A287" s="2" t="s">
        <v>2102</v>
      </c>
      <c r="B287" s="6">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INDEX(products!$A:$G,MATCH(orders!$D287,products!$A:$A,0),MATCH(I$1,products!$A$1:$G$1,0))</f>
        <v>Lib</v>
      </c>
      <c r="J287" t="str">
        <f>INDEX(products!$A:$G,MATCH(orders!$D287,products!$A:$A,0),MATCH(J$1,products!$A$1:$G$1,0))</f>
        <v>L</v>
      </c>
      <c r="K287" s="8">
        <f>INDEX(products!$A:$G,MATCH(orders!$D287,products!$A:$A,0),MATCH(K$1,products!$A$1:$G$1,0))</f>
        <v>2.5</v>
      </c>
      <c r="L287" s="9">
        <f>INDEX(products!$A:$G,MATCH(orders!$D287,products!$A:$A,0),MATCH(L$1,products!$A$1:$G$1,0))</f>
        <v>36.454999999999998</v>
      </c>
      <c r="M287" s="9">
        <f t="shared" si="12"/>
        <v>36.454999999999998</v>
      </c>
      <c r="N287" t="str">
        <f t="shared" si="13"/>
        <v>Liberica</v>
      </c>
      <c r="O287" t="str">
        <f t="shared" si="14"/>
        <v>Light</v>
      </c>
      <c r="P287" t="str">
        <f>VLOOKUP(Orders[[#This Row],[Customer ID]],customers!$A:$I,9,FALSE)</f>
        <v>No</v>
      </c>
    </row>
    <row r="288" spans="1:16" x14ac:dyDescent="0.25">
      <c r="A288" s="2" t="s">
        <v>2107</v>
      </c>
      <c r="B288" s="6">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INDEX(products!$A:$G,MATCH(orders!$D288,products!$A:$A,0),MATCH(I$1,products!$A$1:$G$1,0))</f>
        <v>Ara</v>
      </c>
      <c r="J288" t="str">
        <f>INDEX(products!$A:$G,MATCH(orders!$D288,products!$A:$A,0),MATCH(J$1,products!$A$1:$G$1,0))</f>
        <v>M</v>
      </c>
      <c r="K288" s="8">
        <f>INDEX(products!$A:$G,MATCH(orders!$D288,products!$A:$A,0),MATCH(K$1,products!$A$1:$G$1,0))</f>
        <v>0.2</v>
      </c>
      <c r="L288" s="9">
        <f>INDEX(products!$A:$G,MATCH(orders!$D288,products!$A:$A,0),MATCH(L$1,products!$A$1:$G$1,0))</f>
        <v>3.375</v>
      </c>
      <c r="M288" s="9">
        <f t="shared" si="12"/>
        <v>13.5</v>
      </c>
      <c r="N288" t="str">
        <f t="shared" si="13"/>
        <v>Arabica</v>
      </c>
      <c r="O288" t="str">
        <f t="shared" si="14"/>
        <v>Medium</v>
      </c>
      <c r="P288" t="str">
        <f>VLOOKUP(Orders[[#This Row],[Customer ID]],customers!$A:$I,9,FALSE)</f>
        <v>Yes</v>
      </c>
    </row>
    <row r="289" spans="1:16" x14ac:dyDescent="0.25">
      <c r="A289" s="2" t="s">
        <v>2112</v>
      </c>
      <c r="B289" s="6">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INDEX(products!$A:$G,MATCH(orders!$D289,products!$A:$A,0),MATCH(I$1,products!$A$1:$G$1,0))</f>
        <v>Rob</v>
      </c>
      <c r="J289" t="str">
        <f>INDEX(products!$A:$G,MATCH(orders!$D289,products!$A:$A,0),MATCH(J$1,products!$A$1:$G$1,0))</f>
        <v>L</v>
      </c>
      <c r="K289" s="8">
        <f>INDEX(products!$A:$G,MATCH(orders!$D289,products!$A:$A,0),MATCH(K$1,products!$A$1:$G$1,0))</f>
        <v>0.2</v>
      </c>
      <c r="L289" s="9">
        <f>INDEX(products!$A:$G,MATCH(orders!$D289,products!$A:$A,0),MATCH(L$1,products!$A$1:$G$1,0))</f>
        <v>3.5849999999999995</v>
      </c>
      <c r="M289" s="9">
        <f t="shared" si="12"/>
        <v>14.339999999999998</v>
      </c>
      <c r="N289" t="str">
        <f t="shared" si="13"/>
        <v>Robusta</v>
      </c>
      <c r="O289" t="str">
        <f t="shared" si="14"/>
        <v>Light</v>
      </c>
      <c r="P289" t="str">
        <f>VLOOKUP(Orders[[#This Row],[Customer ID]],customers!$A:$I,9,FALSE)</f>
        <v>No</v>
      </c>
    </row>
    <row r="290" spans="1:16" x14ac:dyDescent="0.25">
      <c r="A290" s="2" t="s">
        <v>2118</v>
      </c>
      <c r="B290" s="6">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INDEX(products!$A:$G,MATCH(orders!$D290,products!$A:$A,0),MATCH(I$1,products!$A$1:$G$1,0))</f>
        <v>Exc</v>
      </c>
      <c r="J290" t="str">
        <f>INDEX(products!$A:$G,MATCH(orders!$D290,products!$A:$A,0),MATCH(J$1,products!$A$1:$G$1,0))</f>
        <v>M</v>
      </c>
      <c r="K290" s="8">
        <f>INDEX(products!$A:$G,MATCH(orders!$D290,products!$A:$A,0),MATCH(K$1,products!$A$1:$G$1,0))</f>
        <v>0.5</v>
      </c>
      <c r="L290" s="9">
        <f>INDEX(products!$A:$G,MATCH(orders!$D290,products!$A:$A,0),MATCH(L$1,products!$A$1:$G$1,0))</f>
        <v>8.25</v>
      </c>
      <c r="M290" s="9">
        <f t="shared" si="12"/>
        <v>8.25</v>
      </c>
      <c r="N290" t="str">
        <f t="shared" si="13"/>
        <v>Excelsa</v>
      </c>
      <c r="O290" t="str">
        <f t="shared" si="14"/>
        <v>Medium</v>
      </c>
      <c r="P290" t="str">
        <f>VLOOKUP(Orders[[#This Row],[Customer ID]],customers!$A:$I,9,FALSE)</f>
        <v>Yes</v>
      </c>
    </row>
    <row r="291" spans="1:16" x14ac:dyDescent="0.25">
      <c r="A291" s="2" t="s">
        <v>2123</v>
      </c>
      <c r="B291" s="6">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INDEX(products!$A:$G,MATCH(orders!$D291,products!$A:$A,0),MATCH(I$1,products!$A$1:$G$1,0))</f>
        <v>Rob</v>
      </c>
      <c r="J291" t="str">
        <f>INDEX(products!$A:$G,MATCH(orders!$D291,products!$A:$A,0),MATCH(J$1,products!$A$1:$G$1,0))</f>
        <v>D</v>
      </c>
      <c r="K291" s="8">
        <f>INDEX(products!$A:$G,MATCH(orders!$D291,products!$A:$A,0),MATCH(K$1,products!$A$1:$G$1,0))</f>
        <v>0.2</v>
      </c>
      <c r="L291" s="9">
        <f>INDEX(products!$A:$G,MATCH(orders!$D291,products!$A:$A,0),MATCH(L$1,products!$A$1:$G$1,0))</f>
        <v>2.6849999999999996</v>
      </c>
      <c r="M291" s="9">
        <f t="shared" si="12"/>
        <v>13.424999999999997</v>
      </c>
      <c r="N291" t="str">
        <f t="shared" si="13"/>
        <v>Robusta</v>
      </c>
      <c r="O291" t="str">
        <f t="shared" si="14"/>
        <v>Dark</v>
      </c>
      <c r="P291" t="str">
        <f>VLOOKUP(Orders[[#This Row],[Customer ID]],customers!$A:$I,9,FALSE)</f>
        <v>Yes</v>
      </c>
    </row>
    <row r="292" spans="1:16" x14ac:dyDescent="0.25">
      <c r="A292" s="2" t="s">
        <v>2127</v>
      </c>
      <c r="B292" s="6">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INDEX(products!$A:$G,MATCH(orders!$D292,products!$A:$A,0),MATCH(I$1,products!$A$1:$G$1,0))</f>
        <v>Ara</v>
      </c>
      <c r="J292" t="str">
        <f>INDEX(products!$A:$G,MATCH(orders!$D292,products!$A:$A,0),MATCH(J$1,products!$A$1:$G$1,0))</f>
        <v>D</v>
      </c>
      <c r="K292" s="8">
        <f>INDEX(products!$A:$G,MATCH(orders!$D292,products!$A:$A,0),MATCH(K$1,products!$A$1:$G$1,0))</f>
        <v>1</v>
      </c>
      <c r="L292" s="9">
        <f>INDEX(products!$A:$G,MATCH(orders!$D292,products!$A:$A,0),MATCH(L$1,products!$A$1:$G$1,0))</f>
        <v>9.9499999999999993</v>
      </c>
      <c r="M292" s="9">
        <f t="shared" si="12"/>
        <v>49.75</v>
      </c>
      <c r="N292" t="str">
        <f t="shared" si="13"/>
        <v>Arabica</v>
      </c>
      <c r="O292" t="str">
        <f t="shared" si="14"/>
        <v>Dark</v>
      </c>
      <c r="P292" t="str">
        <f>VLOOKUP(Orders[[#This Row],[Customer ID]],customers!$A:$I,9,FALSE)</f>
        <v>No</v>
      </c>
    </row>
    <row r="293" spans="1:16" x14ac:dyDescent="0.25">
      <c r="A293" s="2" t="s">
        <v>2133</v>
      </c>
      <c r="B293" s="6">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INDEX(products!$A:$G,MATCH(orders!$D293,products!$A:$A,0),MATCH(I$1,products!$A$1:$G$1,0))</f>
        <v>Exc</v>
      </c>
      <c r="J293" t="str">
        <f>INDEX(products!$A:$G,MATCH(orders!$D293,products!$A:$A,0),MATCH(J$1,products!$A$1:$G$1,0))</f>
        <v>M</v>
      </c>
      <c r="K293" s="8">
        <f>INDEX(products!$A:$G,MATCH(orders!$D293,products!$A:$A,0),MATCH(K$1,products!$A$1:$G$1,0))</f>
        <v>0.5</v>
      </c>
      <c r="L293" s="9">
        <f>INDEX(products!$A:$G,MATCH(orders!$D293,products!$A:$A,0),MATCH(L$1,products!$A$1:$G$1,0))</f>
        <v>8.25</v>
      </c>
      <c r="M293" s="9">
        <f t="shared" si="12"/>
        <v>16.5</v>
      </c>
      <c r="N293" t="str">
        <f t="shared" si="13"/>
        <v>Excelsa</v>
      </c>
      <c r="O293" t="str">
        <f t="shared" si="14"/>
        <v>Medium</v>
      </c>
      <c r="P293" t="str">
        <f>VLOOKUP(Orders[[#This Row],[Customer ID]],customers!$A:$I,9,FALSE)</f>
        <v>No</v>
      </c>
    </row>
    <row r="294" spans="1:16" x14ac:dyDescent="0.25">
      <c r="A294" s="2" t="s">
        <v>2137</v>
      </c>
      <c r="B294" s="6">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INDEX(products!$A:$G,MATCH(orders!$D294,products!$A:$A,0),MATCH(I$1,products!$A$1:$G$1,0))</f>
        <v>Ara</v>
      </c>
      <c r="J294" t="str">
        <f>INDEX(products!$A:$G,MATCH(orders!$D294,products!$A:$A,0),MATCH(J$1,products!$A$1:$G$1,0))</f>
        <v>D</v>
      </c>
      <c r="K294" s="8">
        <f>INDEX(products!$A:$G,MATCH(orders!$D294,products!$A:$A,0),MATCH(K$1,products!$A$1:$G$1,0))</f>
        <v>0.5</v>
      </c>
      <c r="L294" s="9">
        <f>INDEX(products!$A:$G,MATCH(orders!$D294,products!$A:$A,0),MATCH(L$1,products!$A$1:$G$1,0))</f>
        <v>5.97</v>
      </c>
      <c r="M294" s="9">
        <f t="shared" si="12"/>
        <v>17.91</v>
      </c>
      <c r="N294" t="str">
        <f t="shared" si="13"/>
        <v>Arabica</v>
      </c>
      <c r="O294" t="str">
        <f t="shared" si="14"/>
        <v>Dark</v>
      </c>
      <c r="P294" t="str">
        <f>VLOOKUP(Orders[[#This Row],[Customer ID]],customers!$A:$I,9,FALSE)</f>
        <v>No</v>
      </c>
    </row>
    <row r="295" spans="1:16" x14ac:dyDescent="0.25">
      <c r="A295" s="2" t="s">
        <v>2142</v>
      </c>
      <c r="B295" s="6">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INDEX(products!$A:$G,MATCH(orders!$D295,products!$A:$A,0),MATCH(I$1,products!$A$1:$G$1,0))</f>
        <v>Ara</v>
      </c>
      <c r="J295" t="str">
        <f>INDEX(products!$A:$G,MATCH(orders!$D295,products!$A:$A,0),MATCH(J$1,products!$A$1:$G$1,0))</f>
        <v>D</v>
      </c>
      <c r="K295" s="8">
        <f>INDEX(products!$A:$G,MATCH(orders!$D295,products!$A:$A,0),MATCH(K$1,products!$A$1:$G$1,0))</f>
        <v>0.5</v>
      </c>
      <c r="L295" s="9">
        <f>INDEX(products!$A:$G,MATCH(orders!$D295,products!$A:$A,0),MATCH(L$1,products!$A$1:$G$1,0))</f>
        <v>5.97</v>
      </c>
      <c r="M295" s="9">
        <f t="shared" si="12"/>
        <v>29.849999999999998</v>
      </c>
      <c r="N295" t="str">
        <f t="shared" si="13"/>
        <v>Arabica</v>
      </c>
      <c r="O295" t="str">
        <f t="shared" si="14"/>
        <v>Dark</v>
      </c>
      <c r="P295" t="str">
        <f>VLOOKUP(Orders[[#This Row],[Customer ID]],customers!$A:$I,9,FALSE)</f>
        <v>No</v>
      </c>
    </row>
    <row r="296" spans="1:16" x14ac:dyDescent="0.25">
      <c r="A296" s="2" t="s">
        <v>2148</v>
      </c>
      <c r="B296" s="6">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INDEX(products!$A:$G,MATCH(orders!$D296,products!$A:$A,0),MATCH(I$1,products!$A$1:$G$1,0))</f>
        <v>Exc</v>
      </c>
      <c r="J296" t="str">
        <f>INDEX(products!$A:$G,MATCH(orders!$D296,products!$A:$A,0),MATCH(J$1,products!$A$1:$G$1,0))</f>
        <v>L</v>
      </c>
      <c r="K296" s="8">
        <f>INDEX(products!$A:$G,MATCH(orders!$D296,products!$A:$A,0),MATCH(K$1,products!$A$1:$G$1,0))</f>
        <v>1</v>
      </c>
      <c r="L296" s="9">
        <f>INDEX(products!$A:$G,MATCH(orders!$D296,products!$A:$A,0),MATCH(L$1,products!$A$1:$G$1,0))</f>
        <v>14.85</v>
      </c>
      <c r="M296" s="9">
        <f t="shared" si="12"/>
        <v>44.55</v>
      </c>
      <c r="N296" t="str">
        <f t="shared" si="13"/>
        <v>Excelsa</v>
      </c>
      <c r="O296" t="str">
        <f t="shared" si="14"/>
        <v>Light</v>
      </c>
      <c r="P296" t="str">
        <f>VLOOKUP(Orders[[#This Row],[Customer ID]],customers!$A:$I,9,FALSE)</f>
        <v>No</v>
      </c>
    </row>
    <row r="297" spans="1:16" x14ac:dyDescent="0.25">
      <c r="A297" s="2" t="s">
        <v>2153</v>
      </c>
      <c r="B297" s="6">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INDEX(products!$A:$G,MATCH(orders!$D297,products!$A:$A,0),MATCH(I$1,products!$A$1:$G$1,0))</f>
        <v>Exc</v>
      </c>
      <c r="J297" t="str">
        <f>INDEX(products!$A:$G,MATCH(orders!$D297,products!$A:$A,0),MATCH(J$1,products!$A$1:$G$1,0))</f>
        <v>M</v>
      </c>
      <c r="K297" s="8">
        <f>INDEX(products!$A:$G,MATCH(orders!$D297,products!$A:$A,0),MATCH(K$1,products!$A$1:$G$1,0))</f>
        <v>1</v>
      </c>
      <c r="L297" s="9">
        <f>INDEX(products!$A:$G,MATCH(orders!$D297,products!$A:$A,0),MATCH(L$1,products!$A$1:$G$1,0))</f>
        <v>13.75</v>
      </c>
      <c r="M297" s="9">
        <f t="shared" si="12"/>
        <v>27.5</v>
      </c>
      <c r="N297" t="str">
        <f t="shared" si="13"/>
        <v>Excelsa</v>
      </c>
      <c r="O297" t="str">
        <f t="shared" si="14"/>
        <v>Medium</v>
      </c>
      <c r="P297" t="str">
        <f>VLOOKUP(Orders[[#This Row],[Customer ID]],customers!$A:$I,9,FALSE)</f>
        <v>No</v>
      </c>
    </row>
    <row r="298" spans="1:16" x14ac:dyDescent="0.25">
      <c r="A298" s="2" t="s">
        <v>2157</v>
      </c>
      <c r="B298" s="6">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INDEX(products!$A:$G,MATCH(orders!$D298,products!$A:$A,0),MATCH(I$1,products!$A$1:$G$1,0))</f>
        <v>Rob</v>
      </c>
      <c r="J298" t="str">
        <f>INDEX(products!$A:$G,MATCH(orders!$D298,products!$A:$A,0),MATCH(J$1,products!$A$1:$G$1,0))</f>
        <v>M</v>
      </c>
      <c r="K298" s="8">
        <f>INDEX(products!$A:$G,MATCH(orders!$D298,products!$A:$A,0),MATCH(K$1,products!$A$1:$G$1,0))</f>
        <v>0.5</v>
      </c>
      <c r="L298" s="9">
        <f>INDEX(products!$A:$G,MATCH(orders!$D298,products!$A:$A,0),MATCH(L$1,products!$A$1:$G$1,0))</f>
        <v>5.97</v>
      </c>
      <c r="M298" s="9">
        <f t="shared" si="12"/>
        <v>35.82</v>
      </c>
      <c r="N298" t="str">
        <f t="shared" si="13"/>
        <v>Robusta</v>
      </c>
      <c r="O298" t="str">
        <f t="shared" si="14"/>
        <v>Medium</v>
      </c>
      <c r="P298" t="str">
        <f>VLOOKUP(Orders[[#This Row],[Customer ID]],customers!$A:$I,9,FALSE)</f>
        <v>Yes</v>
      </c>
    </row>
    <row r="299" spans="1:16" x14ac:dyDescent="0.25">
      <c r="A299" s="2" t="s">
        <v>2163</v>
      </c>
      <c r="B299" s="6">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INDEX(products!$A:$G,MATCH(orders!$D299,products!$A:$A,0),MATCH(I$1,products!$A$1:$G$1,0))</f>
        <v>Rob</v>
      </c>
      <c r="J299" t="str">
        <f>INDEX(products!$A:$G,MATCH(orders!$D299,products!$A:$A,0),MATCH(J$1,products!$A$1:$G$1,0))</f>
        <v>D</v>
      </c>
      <c r="K299" s="8">
        <f>INDEX(products!$A:$G,MATCH(orders!$D299,products!$A:$A,0),MATCH(K$1,products!$A$1:$G$1,0))</f>
        <v>0.5</v>
      </c>
      <c r="L299" s="9">
        <f>INDEX(products!$A:$G,MATCH(orders!$D299,products!$A:$A,0),MATCH(L$1,products!$A$1:$G$1,0))</f>
        <v>5.3699999999999992</v>
      </c>
      <c r="M299" s="9">
        <f t="shared" si="12"/>
        <v>16.11</v>
      </c>
      <c r="N299" t="str">
        <f t="shared" si="13"/>
        <v>Robusta</v>
      </c>
      <c r="O299" t="str">
        <f t="shared" si="14"/>
        <v>Dark</v>
      </c>
      <c r="P299" t="str">
        <f>VLOOKUP(Orders[[#This Row],[Customer ID]],customers!$A:$I,9,FALSE)</f>
        <v>Yes</v>
      </c>
    </row>
    <row r="300" spans="1:16" x14ac:dyDescent="0.25">
      <c r="A300" s="2" t="s">
        <v>2169</v>
      </c>
      <c r="B300" s="6">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INDEX(products!$A:$G,MATCH(orders!$D300,products!$A:$A,0),MATCH(I$1,products!$A$1:$G$1,0))</f>
        <v>Exc</v>
      </c>
      <c r="J300" t="str">
        <f>INDEX(products!$A:$G,MATCH(orders!$D300,products!$A:$A,0),MATCH(J$1,products!$A$1:$G$1,0))</f>
        <v>L</v>
      </c>
      <c r="K300" s="8">
        <f>INDEX(products!$A:$G,MATCH(orders!$D300,products!$A:$A,0),MATCH(K$1,products!$A$1:$G$1,0))</f>
        <v>0.2</v>
      </c>
      <c r="L300" s="9">
        <f>INDEX(products!$A:$G,MATCH(orders!$D300,products!$A:$A,0),MATCH(L$1,products!$A$1:$G$1,0))</f>
        <v>4.4550000000000001</v>
      </c>
      <c r="M300" s="9">
        <f t="shared" si="12"/>
        <v>26.73</v>
      </c>
      <c r="N300" t="str">
        <f t="shared" si="13"/>
        <v>Excelsa</v>
      </c>
      <c r="O300" t="str">
        <f t="shared" si="14"/>
        <v>Light</v>
      </c>
      <c r="P300" t="str">
        <f>VLOOKUP(Orders[[#This Row],[Customer ID]],customers!$A:$I,9,FALSE)</f>
        <v>Yes</v>
      </c>
    </row>
    <row r="301" spans="1:16" x14ac:dyDescent="0.25">
      <c r="A301" s="2" t="s">
        <v>2175</v>
      </c>
      <c r="B301" s="6">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INDEX(products!$A:$G,MATCH(orders!$D301,products!$A:$A,0),MATCH(I$1,products!$A$1:$G$1,0))</f>
        <v>Exc</v>
      </c>
      <c r="J301" t="str">
        <f>INDEX(products!$A:$G,MATCH(orders!$D301,products!$A:$A,0),MATCH(J$1,products!$A$1:$G$1,0))</f>
        <v>L</v>
      </c>
      <c r="K301" s="8">
        <f>INDEX(products!$A:$G,MATCH(orders!$D301,products!$A:$A,0),MATCH(K$1,products!$A$1:$G$1,0))</f>
        <v>2.5</v>
      </c>
      <c r="L301" s="9">
        <f>INDEX(products!$A:$G,MATCH(orders!$D301,products!$A:$A,0),MATCH(L$1,products!$A$1:$G$1,0))</f>
        <v>34.154999999999994</v>
      </c>
      <c r="M301" s="9">
        <f t="shared" si="12"/>
        <v>204.92999999999995</v>
      </c>
      <c r="N301" t="str">
        <f t="shared" si="13"/>
        <v>Excelsa</v>
      </c>
      <c r="O301" t="str">
        <f t="shared" si="14"/>
        <v>Light</v>
      </c>
      <c r="P301" t="str">
        <f>VLOOKUP(Orders[[#This Row],[Customer ID]],customers!$A:$I,9,FALSE)</f>
        <v>Yes</v>
      </c>
    </row>
    <row r="302" spans="1:16" x14ac:dyDescent="0.25">
      <c r="A302" s="2" t="s">
        <v>2181</v>
      </c>
      <c r="B302" s="6">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INDEX(products!$A:$G,MATCH(orders!$D302,products!$A:$A,0),MATCH(I$1,products!$A$1:$G$1,0))</f>
        <v>Ara</v>
      </c>
      <c r="J302" t="str">
        <f>INDEX(products!$A:$G,MATCH(orders!$D302,products!$A:$A,0),MATCH(J$1,products!$A$1:$G$1,0))</f>
        <v>L</v>
      </c>
      <c r="K302" s="8">
        <f>INDEX(products!$A:$G,MATCH(orders!$D302,products!$A:$A,0),MATCH(K$1,products!$A$1:$G$1,0))</f>
        <v>1</v>
      </c>
      <c r="L302" s="9">
        <f>INDEX(products!$A:$G,MATCH(orders!$D302,products!$A:$A,0),MATCH(L$1,products!$A$1:$G$1,0))</f>
        <v>12.95</v>
      </c>
      <c r="M302" s="9">
        <f t="shared" si="12"/>
        <v>38.849999999999994</v>
      </c>
      <c r="N302" t="str">
        <f t="shared" si="13"/>
        <v>Arabica</v>
      </c>
      <c r="O302" t="str">
        <f t="shared" si="14"/>
        <v>Light</v>
      </c>
      <c r="P302" t="str">
        <f>VLOOKUP(Orders[[#This Row],[Customer ID]],customers!$A:$I,9,FALSE)</f>
        <v>Yes</v>
      </c>
    </row>
    <row r="303" spans="1:16" x14ac:dyDescent="0.25">
      <c r="A303" s="2" t="s">
        <v>2187</v>
      </c>
      <c r="B303" s="6">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INDEX(products!$A:$G,MATCH(orders!$D303,products!$A:$A,0),MATCH(I$1,products!$A$1:$G$1,0))</f>
        <v>Lib</v>
      </c>
      <c r="J303" t="str">
        <f>INDEX(products!$A:$G,MATCH(orders!$D303,products!$A:$A,0),MATCH(J$1,products!$A$1:$G$1,0))</f>
        <v>D</v>
      </c>
      <c r="K303" s="8">
        <f>INDEX(products!$A:$G,MATCH(orders!$D303,products!$A:$A,0),MATCH(K$1,products!$A$1:$G$1,0))</f>
        <v>0.2</v>
      </c>
      <c r="L303" s="9">
        <f>INDEX(products!$A:$G,MATCH(orders!$D303,products!$A:$A,0),MATCH(L$1,products!$A$1:$G$1,0))</f>
        <v>3.8849999999999998</v>
      </c>
      <c r="M303" s="9">
        <f t="shared" si="12"/>
        <v>15.54</v>
      </c>
      <c r="N303" t="str">
        <f t="shared" si="13"/>
        <v>Liberica</v>
      </c>
      <c r="O303" t="str">
        <f t="shared" si="14"/>
        <v>Dark</v>
      </c>
      <c r="P303" t="str">
        <f>VLOOKUP(Orders[[#This Row],[Customer ID]],customers!$A:$I,9,FALSE)</f>
        <v>Yes</v>
      </c>
    </row>
    <row r="304" spans="1:16" x14ac:dyDescent="0.25">
      <c r="A304" s="2" t="s">
        <v>2193</v>
      </c>
      <c r="B304" s="6">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INDEX(products!$A:$G,MATCH(orders!$D304,products!$A:$A,0),MATCH(I$1,products!$A$1:$G$1,0))</f>
        <v>Ara</v>
      </c>
      <c r="J304" t="str">
        <f>INDEX(products!$A:$G,MATCH(orders!$D304,products!$A:$A,0),MATCH(J$1,products!$A$1:$G$1,0))</f>
        <v>M</v>
      </c>
      <c r="K304" s="8">
        <f>INDEX(products!$A:$G,MATCH(orders!$D304,products!$A:$A,0),MATCH(K$1,products!$A$1:$G$1,0))</f>
        <v>0.5</v>
      </c>
      <c r="L304" s="9">
        <f>INDEX(products!$A:$G,MATCH(orders!$D304,products!$A:$A,0),MATCH(L$1,products!$A$1:$G$1,0))</f>
        <v>6.75</v>
      </c>
      <c r="M304" s="9">
        <f t="shared" si="12"/>
        <v>6.75</v>
      </c>
      <c r="N304" t="str">
        <f t="shared" si="13"/>
        <v>Arabica</v>
      </c>
      <c r="O304" t="str">
        <f t="shared" si="14"/>
        <v>Medium</v>
      </c>
      <c r="P304" t="str">
        <f>VLOOKUP(Orders[[#This Row],[Customer ID]],customers!$A:$I,9,FALSE)</f>
        <v>No</v>
      </c>
    </row>
    <row r="305" spans="1:16" x14ac:dyDescent="0.25">
      <c r="A305" s="2" t="s">
        <v>2199</v>
      </c>
      <c r="B305" s="6">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INDEX(products!$A:$G,MATCH(orders!$D305,products!$A:$A,0),MATCH(I$1,products!$A$1:$G$1,0))</f>
        <v>Exc</v>
      </c>
      <c r="J305" t="str">
        <f>INDEX(products!$A:$G,MATCH(orders!$D305,products!$A:$A,0),MATCH(J$1,products!$A$1:$G$1,0))</f>
        <v>D</v>
      </c>
      <c r="K305" s="8">
        <f>INDEX(products!$A:$G,MATCH(orders!$D305,products!$A:$A,0),MATCH(K$1,products!$A$1:$G$1,0))</f>
        <v>2.5</v>
      </c>
      <c r="L305" s="9">
        <f>INDEX(products!$A:$G,MATCH(orders!$D305,products!$A:$A,0),MATCH(L$1,products!$A$1:$G$1,0))</f>
        <v>27.945</v>
      </c>
      <c r="M305" s="9">
        <f t="shared" si="12"/>
        <v>111.78</v>
      </c>
      <c r="N305" t="str">
        <f t="shared" si="13"/>
        <v>Excelsa</v>
      </c>
      <c r="O305" t="str">
        <f t="shared" si="14"/>
        <v>Dark</v>
      </c>
      <c r="P305" t="str">
        <f>VLOOKUP(Orders[[#This Row],[Customer ID]],customers!$A:$I,9,FALSE)</f>
        <v>Yes</v>
      </c>
    </row>
    <row r="306" spans="1:16" x14ac:dyDescent="0.25">
      <c r="A306" s="2" t="s">
        <v>2204</v>
      </c>
      <c r="B306" s="6">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INDEX(products!$A:$G,MATCH(orders!$D306,products!$A:$A,0),MATCH(I$1,products!$A$1:$G$1,0))</f>
        <v>Ara</v>
      </c>
      <c r="J306" t="str">
        <f>INDEX(products!$A:$G,MATCH(orders!$D306,products!$A:$A,0),MATCH(J$1,products!$A$1:$G$1,0))</f>
        <v>L</v>
      </c>
      <c r="K306" s="8">
        <f>INDEX(products!$A:$G,MATCH(orders!$D306,products!$A:$A,0),MATCH(K$1,products!$A$1:$G$1,0))</f>
        <v>0.2</v>
      </c>
      <c r="L306" s="9">
        <f>INDEX(products!$A:$G,MATCH(orders!$D306,products!$A:$A,0),MATCH(L$1,products!$A$1:$G$1,0))</f>
        <v>3.8849999999999998</v>
      </c>
      <c r="M306" s="9">
        <f t="shared" si="12"/>
        <v>3.8849999999999998</v>
      </c>
      <c r="N306" t="str">
        <f t="shared" si="13"/>
        <v>Arabica</v>
      </c>
      <c r="O306" t="str">
        <f t="shared" si="14"/>
        <v>Light</v>
      </c>
      <c r="P306" t="str">
        <f>VLOOKUP(Orders[[#This Row],[Customer ID]],customers!$A:$I,9,FALSE)</f>
        <v>Yes</v>
      </c>
    </row>
    <row r="307" spans="1:16" x14ac:dyDescent="0.25">
      <c r="A307" s="2" t="s">
        <v>2209</v>
      </c>
      <c r="B307" s="6">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INDEX(products!$A:$G,MATCH(orders!$D307,products!$A:$A,0),MATCH(I$1,products!$A$1:$G$1,0))</f>
        <v>Lib</v>
      </c>
      <c r="J307" t="str">
        <f>INDEX(products!$A:$G,MATCH(orders!$D307,products!$A:$A,0),MATCH(J$1,products!$A$1:$G$1,0))</f>
        <v>M</v>
      </c>
      <c r="K307" s="8">
        <f>INDEX(products!$A:$G,MATCH(orders!$D307,products!$A:$A,0),MATCH(K$1,products!$A$1:$G$1,0))</f>
        <v>0.2</v>
      </c>
      <c r="L307" s="9">
        <f>INDEX(products!$A:$G,MATCH(orders!$D307,products!$A:$A,0),MATCH(L$1,products!$A$1:$G$1,0))</f>
        <v>4.3650000000000002</v>
      </c>
      <c r="M307" s="9">
        <f t="shared" si="12"/>
        <v>21.825000000000003</v>
      </c>
      <c r="N307" t="str">
        <f t="shared" si="13"/>
        <v>Liberica</v>
      </c>
      <c r="O307" t="str">
        <f t="shared" si="14"/>
        <v>Medium</v>
      </c>
      <c r="P307" t="str">
        <f>VLOOKUP(Orders[[#This Row],[Customer ID]],customers!$A:$I,9,FALSE)</f>
        <v>No</v>
      </c>
    </row>
    <row r="308" spans="1:16" x14ac:dyDescent="0.25">
      <c r="A308" s="2" t="s">
        <v>2215</v>
      </c>
      <c r="B308" s="6">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INDEX(products!$A:$G,MATCH(orders!$D308,products!$A:$A,0),MATCH(I$1,products!$A$1:$G$1,0))</f>
        <v>Rob</v>
      </c>
      <c r="J308" t="str">
        <f>INDEX(products!$A:$G,MATCH(orders!$D308,products!$A:$A,0),MATCH(J$1,products!$A$1:$G$1,0))</f>
        <v>M</v>
      </c>
      <c r="K308" s="8">
        <f>INDEX(products!$A:$G,MATCH(orders!$D308,products!$A:$A,0),MATCH(K$1,products!$A$1:$G$1,0))</f>
        <v>0.2</v>
      </c>
      <c r="L308" s="9">
        <f>INDEX(products!$A:$G,MATCH(orders!$D308,products!$A:$A,0),MATCH(L$1,products!$A$1:$G$1,0))</f>
        <v>2.9849999999999999</v>
      </c>
      <c r="M308" s="9">
        <f t="shared" si="12"/>
        <v>14.924999999999999</v>
      </c>
      <c r="N308" t="str">
        <f t="shared" si="13"/>
        <v>Robusta</v>
      </c>
      <c r="O308" t="str">
        <f t="shared" si="14"/>
        <v>Medium</v>
      </c>
      <c r="P308" t="str">
        <f>VLOOKUP(Orders[[#This Row],[Customer ID]],customers!$A:$I,9,FALSE)</f>
        <v>No</v>
      </c>
    </row>
    <row r="309" spans="1:16" x14ac:dyDescent="0.25">
      <c r="A309" s="2" t="s">
        <v>2221</v>
      </c>
      <c r="B309" s="6">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INDEX(products!$A:$G,MATCH(orders!$D309,products!$A:$A,0),MATCH(I$1,products!$A$1:$G$1,0))</f>
        <v>Ara</v>
      </c>
      <c r="J309" t="str">
        <f>INDEX(products!$A:$G,MATCH(orders!$D309,products!$A:$A,0),MATCH(J$1,products!$A$1:$G$1,0))</f>
        <v>M</v>
      </c>
      <c r="K309" s="8">
        <f>INDEX(products!$A:$G,MATCH(orders!$D309,products!$A:$A,0),MATCH(K$1,products!$A$1:$G$1,0))</f>
        <v>1</v>
      </c>
      <c r="L309" s="9">
        <f>INDEX(products!$A:$G,MATCH(orders!$D309,products!$A:$A,0),MATCH(L$1,products!$A$1:$G$1,0))</f>
        <v>11.25</v>
      </c>
      <c r="M309" s="9">
        <f t="shared" si="12"/>
        <v>33.75</v>
      </c>
      <c r="N309" t="str">
        <f t="shared" si="13"/>
        <v>Arabica</v>
      </c>
      <c r="O309" t="str">
        <f t="shared" si="14"/>
        <v>Medium</v>
      </c>
      <c r="P309" t="str">
        <f>VLOOKUP(Orders[[#This Row],[Customer ID]],customers!$A:$I,9,FALSE)</f>
        <v>Yes</v>
      </c>
    </row>
    <row r="310" spans="1:16" x14ac:dyDescent="0.25">
      <c r="A310" s="2" t="s">
        <v>2227</v>
      </c>
      <c r="B310" s="6">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INDEX(products!$A:$G,MATCH(orders!$D310,products!$A:$A,0),MATCH(I$1,products!$A$1:$G$1,0))</f>
        <v>Ara</v>
      </c>
      <c r="J310" t="str">
        <f>INDEX(products!$A:$G,MATCH(orders!$D310,products!$A:$A,0),MATCH(J$1,products!$A$1:$G$1,0))</f>
        <v>M</v>
      </c>
      <c r="K310" s="8">
        <f>INDEX(products!$A:$G,MATCH(orders!$D310,products!$A:$A,0),MATCH(K$1,products!$A$1:$G$1,0))</f>
        <v>1</v>
      </c>
      <c r="L310" s="9">
        <f>INDEX(products!$A:$G,MATCH(orders!$D310,products!$A:$A,0),MATCH(L$1,products!$A$1:$G$1,0))</f>
        <v>11.25</v>
      </c>
      <c r="M310" s="9">
        <f t="shared" si="12"/>
        <v>33.75</v>
      </c>
      <c r="N310" t="str">
        <f t="shared" si="13"/>
        <v>Arabica</v>
      </c>
      <c r="O310" t="str">
        <f t="shared" si="14"/>
        <v>Medium</v>
      </c>
      <c r="P310" t="str">
        <f>VLOOKUP(Orders[[#This Row],[Customer ID]],customers!$A:$I,9,FALSE)</f>
        <v>No</v>
      </c>
    </row>
    <row r="311" spans="1:16" x14ac:dyDescent="0.25">
      <c r="A311" s="2" t="s">
        <v>2232</v>
      </c>
      <c r="B311" s="6">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INDEX(products!$A:$G,MATCH(orders!$D311,products!$A:$A,0),MATCH(I$1,products!$A$1:$G$1,0))</f>
        <v>Lib</v>
      </c>
      <c r="J311" t="str">
        <f>INDEX(products!$A:$G,MATCH(orders!$D311,products!$A:$A,0),MATCH(J$1,products!$A$1:$G$1,0))</f>
        <v>M</v>
      </c>
      <c r="K311" s="8">
        <f>INDEX(products!$A:$G,MATCH(orders!$D311,products!$A:$A,0),MATCH(K$1,products!$A$1:$G$1,0))</f>
        <v>0.2</v>
      </c>
      <c r="L311" s="9">
        <f>INDEX(products!$A:$G,MATCH(orders!$D311,products!$A:$A,0),MATCH(L$1,products!$A$1:$G$1,0))</f>
        <v>4.3650000000000002</v>
      </c>
      <c r="M311" s="9">
        <f t="shared" si="12"/>
        <v>26.19</v>
      </c>
      <c r="N311" t="str">
        <f t="shared" si="13"/>
        <v>Liberica</v>
      </c>
      <c r="O311" t="str">
        <f t="shared" si="14"/>
        <v>Medium</v>
      </c>
      <c r="P311" t="str">
        <f>VLOOKUP(Orders[[#This Row],[Customer ID]],customers!$A:$I,9,FALSE)</f>
        <v>Yes</v>
      </c>
    </row>
    <row r="312" spans="1:16" x14ac:dyDescent="0.25">
      <c r="A312" s="2" t="s">
        <v>2238</v>
      </c>
      <c r="B312" s="6">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INDEX(products!$A:$G,MATCH(orders!$D312,products!$A:$A,0),MATCH(I$1,products!$A$1:$G$1,0))</f>
        <v>Exc</v>
      </c>
      <c r="J312" t="str">
        <f>INDEX(products!$A:$G,MATCH(orders!$D312,products!$A:$A,0),MATCH(J$1,products!$A$1:$G$1,0))</f>
        <v>L</v>
      </c>
      <c r="K312" s="8">
        <f>INDEX(products!$A:$G,MATCH(orders!$D312,products!$A:$A,0),MATCH(K$1,products!$A$1:$G$1,0))</f>
        <v>1</v>
      </c>
      <c r="L312" s="9">
        <f>INDEX(products!$A:$G,MATCH(orders!$D312,products!$A:$A,0),MATCH(L$1,products!$A$1:$G$1,0))</f>
        <v>14.85</v>
      </c>
      <c r="M312" s="9">
        <f t="shared" si="12"/>
        <v>14.85</v>
      </c>
      <c r="N312" t="str">
        <f t="shared" si="13"/>
        <v>Excelsa</v>
      </c>
      <c r="O312" t="str">
        <f t="shared" si="14"/>
        <v>Light</v>
      </c>
      <c r="P312" t="str">
        <f>VLOOKUP(Orders[[#This Row],[Customer ID]],customers!$A:$I,9,FALSE)</f>
        <v>No</v>
      </c>
    </row>
    <row r="313" spans="1:16" x14ac:dyDescent="0.25">
      <c r="A313" s="2" t="s">
        <v>2244</v>
      </c>
      <c r="B313" s="6">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INDEX(products!$A:$G,MATCH(orders!$D313,products!$A:$A,0),MATCH(I$1,products!$A$1:$G$1,0))</f>
        <v>Exc</v>
      </c>
      <c r="J313" t="str">
        <f>INDEX(products!$A:$G,MATCH(orders!$D313,products!$A:$A,0),MATCH(J$1,products!$A$1:$G$1,0))</f>
        <v>M</v>
      </c>
      <c r="K313" s="8">
        <f>INDEX(products!$A:$G,MATCH(orders!$D313,products!$A:$A,0),MATCH(K$1,products!$A$1:$G$1,0))</f>
        <v>2.5</v>
      </c>
      <c r="L313" s="9">
        <f>INDEX(products!$A:$G,MATCH(orders!$D313,products!$A:$A,0),MATCH(L$1,products!$A$1:$G$1,0))</f>
        <v>31.624999999999996</v>
      </c>
      <c r="M313" s="9">
        <f t="shared" si="12"/>
        <v>189.74999999999997</v>
      </c>
      <c r="N313" t="str">
        <f t="shared" si="13"/>
        <v>Excelsa</v>
      </c>
      <c r="O313" t="str">
        <f t="shared" si="14"/>
        <v>Medium</v>
      </c>
      <c r="P313" t="str">
        <f>VLOOKUP(Orders[[#This Row],[Customer ID]],customers!$A:$I,9,FALSE)</f>
        <v>Yes</v>
      </c>
    </row>
    <row r="314" spans="1:16" x14ac:dyDescent="0.25">
      <c r="A314" s="2" t="s">
        <v>2250</v>
      </c>
      <c r="B314" s="6">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INDEX(products!$A:$G,MATCH(orders!$D314,products!$A:$A,0),MATCH(I$1,products!$A$1:$G$1,0))</f>
        <v>Rob</v>
      </c>
      <c r="J314" t="str">
        <f>INDEX(products!$A:$G,MATCH(orders!$D314,products!$A:$A,0),MATCH(J$1,products!$A$1:$G$1,0))</f>
        <v>M</v>
      </c>
      <c r="K314" s="8">
        <f>INDEX(products!$A:$G,MATCH(orders!$D314,products!$A:$A,0),MATCH(K$1,products!$A$1:$G$1,0))</f>
        <v>0.5</v>
      </c>
      <c r="L314" s="9">
        <f>INDEX(products!$A:$G,MATCH(orders!$D314,products!$A:$A,0),MATCH(L$1,products!$A$1:$G$1,0))</f>
        <v>5.97</v>
      </c>
      <c r="M314" s="9">
        <f t="shared" si="12"/>
        <v>5.97</v>
      </c>
      <c r="N314" t="str">
        <f t="shared" si="13"/>
        <v>Robusta</v>
      </c>
      <c r="O314" t="str">
        <f t="shared" si="14"/>
        <v>Medium</v>
      </c>
      <c r="P314" t="str">
        <f>VLOOKUP(Orders[[#This Row],[Customer ID]],customers!$A:$I,9,FALSE)</f>
        <v>Yes</v>
      </c>
    </row>
    <row r="315" spans="1:16" x14ac:dyDescent="0.25">
      <c r="A315" s="2" t="s">
        <v>2256</v>
      </c>
      <c r="B315" s="6">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INDEX(products!$A:$G,MATCH(orders!$D315,products!$A:$A,0),MATCH(I$1,products!$A$1:$G$1,0))</f>
        <v>Rob</v>
      </c>
      <c r="J315" t="str">
        <f>INDEX(products!$A:$G,MATCH(orders!$D315,products!$A:$A,0),MATCH(J$1,products!$A$1:$G$1,0))</f>
        <v>M</v>
      </c>
      <c r="K315" s="8">
        <f>INDEX(products!$A:$G,MATCH(orders!$D315,products!$A:$A,0),MATCH(K$1,products!$A$1:$G$1,0))</f>
        <v>1</v>
      </c>
      <c r="L315" s="9">
        <f>INDEX(products!$A:$G,MATCH(orders!$D315,products!$A:$A,0),MATCH(L$1,products!$A$1:$G$1,0))</f>
        <v>9.9499999999999993</v>
      </c>
      <c r="M315" s="9">
        <f t="shared" si="12"/>
        <v>29.849999999999998</v>
      </c>
      <c r="N315" t="str">
        <f t="shared" si="13"/>
        <v>Robusta</v>
      </c>
      <c r="O315" t="str">
        <f t="shared" si="14"/>
        <v>Medium</v>
      </c>
      <c r="P315" t="str">
        <f>VLOOKUP(Orders[[#This Row],[Customer ID]],customers!$A:$I,9,FALSE)</f>
        <v>Yes</v>
      </c>
    </row>
    <row r="316" spans="1:16" x14ac:dyDescent="0.25">
      <c r="A316" s="2" t="s">
        <v>2262</v>
      </c>
      <c r="B316" s="6">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INDEX(products!$A:$G,MATCH(orders!$D316,products!$A:$A,0),MATCH(I$1,products!$A$1:$G$1,0))</f>
        <v>Rob</v>
      </c>
      <c r="J316" t="str">
        <f>INDEX(products!$A:$G,MATCH(orders!$D316,products!$A:$A,0),MATCH(J$1,products!$A$1:$G$1,0))</f>
        <v>D</v>
      </c>
      <c r="K316" s="8">
        <f>INDEX(products!$A:$G,MATCH(orders!$D316,products!$A:$A,0),MATCH(K$1,products!$A$1:$G$1,0))</f>
        <v>1</v>
      </c>
      <c r="L316" s="9">
        <f>INDEX(products!$A:$G,MATCH(orders!$D316,products!$A:$A,0),MATCH(L$1,products!$A$1:$G$1,0))</f>
        <v>8.9499999999999993</v>
      </c>
      <c r="M316" s="9">
        <f t="shared" si="12"/>
        <v>44.75</v>
      </c>
      <c r="N316" t="str">
        <f t="shared" si="13"/>
        <v>Robusta</v>
      </c>
      <c r="O316" t="str">
        <f t="shared" si="14"/>
        <v>Dark</v>
      </c>
      <c r="P316" t="str">
        <f>VLOOKUP(Orders[[#This Row],[Customer ID]],customers!$A:$I,9,FALSE)</f>
        <v>No</v>
      </c>
    </row>
    <row r="317" spans="1:16" x14ac:dyDescent="0.25">
      <c r="A317" s="2" t="s">
        <v>2267</v>
      </c>
      <c r="B317" s="6">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INDEX(products!$A:$G,MATCH(orders!$D317,products!$A:$A,0),MATCH(I$1,products!$A$1:$G$1,0))</f>
        <v>Exc</v>
      </c>
      <c r="J317" t="str">
        <f>INDEX(products!$A:$G,MATCH(orders!$D317,products!$A:$A,0),MATCH(J$1,products!$A$1:$G$1,0))</f>
        <v>L</v>
      </c>
      <c r="K317" s="8">
        <f>INDEX(products!$A:$G,MATCH(orders!$D317,products!$A:$A,0),MATCH(K$1,products!$A$1:$G$1,0))</f>
        <v>2.5</v>
      </c>
      <c r="L317" s="9">
        <f>INDEX(products!$A:$G,MATCH(orders!$D317,products!$A:$A,0),MATCH(L$1,products!$A$1:$G$1,0))</f>
        <v>34.154999999999994</v>
      </c>
      <c r="M317" s="9">
        <f t="shared" si="12"/>
        <v>34.154999999999994</v>
      </c>
      <c r="N317" t="str">
        <f t="shared" si="13"/>
        <v>Excelsa</v>
      </c>
      <c r="O317" t="str">
        <f t="shared" si="14"/>
        <v>Light</v>
      </c>
      <c r="P317" t="str">
        <f>VLOOKUP(Orders[[#This Row],[Customer ID]],customers!$A:$I,9,FALSE)</f>
        <v>Yes</v>
      </c>
    </row>
    <row r="318" spans="1:16" x14ac:dyDescent="0.25">
      <c r="A318" s="2" t="s">
        <v>2273</v>
      </c>
      <c r="B318" s="6">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INDEX(products!$A:$G,MATCH(orders!$D318,products!$A:$A,0),MATCH(I$1,products!$A$1:$G$1,0))</f>
        <v>Exc</v>
      </c>
      <c r="J318" t="str">
        <f>INDEX(products!$A:$G,MATCH(orders!$D318,products!$A:$A,0),MATCH(J$1,products!$A$1:$G$1,0))</f>
        <v>L</v>
      </c>
      <c r="K318" s="8">
        <f>INDEX(products!$A:$G,MATCH(orders!$D318,products!$A:$A,0),MATCH(K$1,products!$A$1:$G$1,0))</f>
        <v>2.5</v>
      </c>
      <c r="L318" s="9">
        <f>INDEX(products!$A:$G,MATCH(orders!$D318,products!$A:$A,0),MATCH(L$1,products!$A$1:$G$1,0))</f>
        <v>34.154999999999994</v>
      </c>
      <c r="M318" s="9">
        <f t="shared" si="12"/>
        <v>204.92999999999995</v>
      </c>
      <c r="N318" t="str">
        <f t="shared" si="13"/>
        <v>Excelsa</v>
      </c>
      <c r="O318" t="str">
        <f t="shared" si="14"/>
        <v>Light</v>
      </c>
      <c r="P318" t="str">
        <f>VLOOKUP(Orders[[#This Row],[Customer ID]],customers!$A:$I,9,FALSE)</f>
        <v>No</v>
      </c>
    </row>
    <row r="319" spans="1:16" x14ac:dyDescent="0.25">
      <c r="A319" s="2" t="s">
        <v>2279</v>
      </c>
      <c r="B319" s="6">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INDEX(products!$A:$G,MATCH(orders!$D319,products!$A:$A,0),MATCH(I$1,products!$A$1:$G$1,0))</f>
        <v>Exc</v>
      </c>
      <c r="J319" t="str">
        <f>INDEX(products!$A:$G,MATCH(orders!$D319,products!$A:$A,0),MATCH(J$1,products!$A$1:$G$1,0))</f>
        <v>D</v>
      </c>
      <c r="K319" s="8">
        <f>INDEX(products!$A:$G,MATCH(orders!$D319,products!$A:$A,0),MATCH(K$1,products!$A$1:$G$1,0))</f>
        <v>0.5</v>
      </c>
      <c r="L319" s="9">
        <f>INDEX(products!$A:$G,MATCH(orders!$D319,products!$A:$A,0),MATCH(L$1,products!$A$1:$G$1,0))</f>
        <v>7.29</v>
      </c>
      <c r="M319" s="9">
        <f t="shared" si="12"/>
        <v>21.87</v>
      </c>
      <c r="N319" t="str">
        <f t="shared" si="13"/>
        <v>Excelsa</v>
      </c>
      <c r="O319" t="str">
        <f t="shared" si="14"/>
        <v>Dark</v>
      </c>
      <c r="P319" t="str">
        <f>VLOOKUP(Orders[[#This Row],[Customer ID]],customers!$A:$I,9,FALSE)</f>
        <v>No</v>
      </c>
    </row>
    <row r="320" spans="1:16" x14ac:dyDescent="0.25">
      <c r="A320" s="2" t="s">
        <v>2285</v>
      </c>
      <c r="B320" s="6">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INDEX(products!$A:$G,MATCH(orders!$D320,products!$A:$A,0),MATCH(I$1,products!$A$1:$G$1,0))</f>
        <v>Ara</v>
      </c>
      <c r="J320" t="str">
        <f>INDEX(products!$A:$G,MATCH(orders!$D320,products!$A:$A,0),MATCH(J$1,products!$A$1:$G$1,0))</f>
        <v>M</v>
      </c>
      <c r="K320" s="8">
        <f>INDEX(products!$A:$G,MATCH(orders!$D320,products!$A:$A,0),MATCH(K$1,products!$A$1:$G$1,0))</f>
        <v>2.5</v>
      </c>
      <c r="L320" s="9">
        <f>INDEX(products!$A:$G,MATCH(orders!$D320,products!$A:$A,0),MATCH(L$1,products!$A$1:$G$1,0))</f>
        <v>25.874999999999996</v>
      </c>
      <c r="M320" s="9">
        <f t="shared" si="12"/>
        <v>51.749999999999993</v>
      </c>
      <c r="N320" t="str">
        <f t="shared" si="13"/>
        <v>Arabica</v>
      </c>
      <c r="O320" t="str">
        <f t="shared" si="14"/>
        <v>Medium</v>
      </c>
      <c r="P320" t="str">
        <f>VLOOKUP(Orders[[#This Row],[Customer ID]],customers!$A:$I,9,FALSE)</f>
        <v>Yes</v>
      </c>
    </row>
    <row r="321" spans="1:16" x14ac:dyDescent="0.25">
      <c r="A321" s="2" t="s">
        <v>2291</v>
      </c>
      <c r="B321" s="6">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INDEX(products!$A:$G,MATCH(orders!$D321,products!$A:$A,0),MATCH(I$1,products!$A$1:$G$1,0))</f>
        <v>Exc</v>
      </c>
      <c r="J321" t="str">
        <f>INDEX(products!$A:$G,MATCH(orders!$D321,products!$A:$A,0),MATCH(J$1,products!$A$1:$G$1,0))</f>
        <v>M</v>
      </c>
      <c r="K321" s="8">
        <f>INDEX(products!$A:$G,MATCH(orders!$D321,products!$A:$A,0),MATCH(K$1,products!$A$1:$G$1,0))</f>
        <v>0.2</v>
      </c>
      <c r="L321" s="9">
        <f>INDEX(products!$A:$G,MATCH(orders!$D321,products!$A:$A,0),MATCH(L$1,products!$A$1:$G$1,0))</f>
        <v>4.125</v>
      </c>
      <c r="M321" s="9">
        <f t="shared" si="12"/>
        <v>8.25</v>
      </c>
      <c r="N321" t="str">
        <f t="shared" si="13"/>
        <v>Excelsa</v>
      </c>
      <c r="O321" t="str">
        <f t="shared" si="14"/>
        <v>Medium</v>
      </c>
      <c r="P321" t="str">
        <f>VLOOKUP(Orders[[#This Row],[Customer ID]],customers!$A:$I,9,FALSE)</f>
        <v>Yes</v>
      </c>
    </row>
    <row r="322" spans="1:16" x14ac:dyDescent="0.25">
      <c r="A322" s="2" t="s">
        <v>2291</v>
      </c>
      <c r="B322" s="6">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INDEX(products!$A:$G,MATCH(orders!$D322,products!$A:$A,0),MATCH(I$1,products!$A$1:$G$1,0))</f>
        <v>Ara</v>
      </c>
      <c r="J322" t="str">
        <f>INDEX(products!$A:$G,MATCH(orders!$D322,products!$A:$A,0),MATCH(J$1,products!$A$1:$G$1,0))</f>
        <v>L</v>
      </c>
      <c r="K322" s="8">
        <f>INDEX(products!$A:$G,MATCH(orders!$D322,products!$A:$A,0),MATCH(K$1,products!$A$1:$G$1,0))</f>
        <v>0.2</v>
      </c>
      <c r="L322" s="9">
        <f>INDEX(products!$A:$G,MATCH(orders!$D322,products!$A:$A,0),MATCH(L$1,products!$A$1:$G$1,0))</f>
        <v>3.8849999999999998</v>
      </c>
      <c r="M322" s="9">
        <f t="shared" si="12"/>
        <v>19.424999999999997</v>
      </c>
      <c r="N322" t="str">
        <f t="shared" si="13"/>
        <v>Arabica</v>
      </c>
      <c r="O322" t="str">
        <f t="shared" si="14"/>
        <v>Light</v>
      </c>
      <c r="P322" t="str">
        <f>VLOOKUP(Orders[[#This Row],[Customer ID]],customers!$A:$I,9,FALSE)</f>
        <v>Yes</v>
      </c>
    </row>
    <row r="323" spans="1:16" x14ac:dyDescent="0.25">
      <c r="A323" s="2" t="s">
        <v>2301</v>
      </c>
      <c r="B323" s="6">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INDEX(products!$A:$G,MATCH(orders!$D323,products!$A:$A,0),MATCH(I$1,products!$A$1:$G$1,0))</f>
        <v>Ara</v>
      </c>
      <c r="J323" t="str">
        <f>INDEX(products!$A:$G,MATCH(orders!$D323,products!$A:$A,0),MATCH(J$1,products!$A$1:$G$1,0))</f>
        <v>M</v>
      </c>
      <c r="K323" s="8">
        <f>INDEX(products!$A:$G,MATCH(orders!$D323,products!$A:$A,0),MATCH(K$1,products!$A$1:$G$1,0))</f>
        <v>0.2</v>
      </c>
      <c r="L323" s="9">
        <f>INDEX(products!$A:$G,MATCH(orders!$D323,products!$A:$A,0),MATCH(L$1,products!$A$1:$G$1,0))</f>
        <v>3.375</v>
      </c>
      <c r="M323" s="9">
        <f t="shared" ref="M323:M386" si="15">E323*L323</f>
        <v>20.25</v>
      </c>
      <c r="N323" t="str">
        <f t="shared" ref="N323:N386" si="16">IF(I323="Rob","Robusta",IF(I323="Exc","Excelsa",IF(I323="Ara","Arabica",IF(I323="Lib","Liberica",""))))</f>
        <v>Arabica</v>
      </c>
      <c r="O323" t="str">
        <f t="shared" ref="O323:O386" si="17">IF(J323="L","Light",IF(J323="M","Medium",IF(J323="D","Dark","")))</f>
        <v>Medium</v>
      </c>
      <c r="P323" t="str">
        <f>VLOOKUP(Orders[[#This Row],[Customer ID]],customers!$A:$I,9,FALSE)</f>
        <v>Yes</v>
      </c>
    </row>
    <row r="324" spans="1:16" x14ac:dyDescent="0.25">
      <c r="A324" s="2" t="s">
        <v>2307</v>
      </c>
      <c r="B324" s="6">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INDEX(products!$A:$G,MATCH(orders!$D324,products!$A:$A,0),MATCH(I$1,products!$A$1:$G$1,0))</f>
        <v>Lib</v>
      </c>
      <c r="J324" t="str">
        <f>INDEX(products!$A:$G,MATCH(orders!$D324,products!$A:$A,0),MATCH(J$1,products!$A$1:$G$1,0))</f>
        <v>D</v>
      </c>
      <c r="K324" s="8">
        <f>INDEX(products!$A:$G,MATCH(orders!$D324,products!$A:$A,0),MATCH(K$1,products!$A$1:$G$1,0))</f>
        <v>0.5</v>
      </c>
      <c r="L324" s="9">
        <f>INDEX(products!$A:$G,MATCH(orders!$D324,products!$A:$A,0),MATCH(L$1,products!$A$1:$G$1,0))</f>
        <v>7.77</v>
      </c>
      <c r="M324" s="9">
        <f t="shared" si="15"/>
        <v>23.31</v>
      </c>
      <c r="N324" t="str">
        <f t="shared" si="16"/>
        <v>Liberica</v>
      </c>
      <c r="O324" t="str">
        <f t="shared" si="17"/>
        <v>Dark</v>
      </c>
      <c r="P324" t="str">
        <f>VLOOKUP(Orders[[#This Row],[Customer ID]],customers!$A:$I,9,FALSE)</f>
        <v>No</v>
      </c>
    </row>
    <row r="325" spans="1:16" x14ac:dyDescent="0.25">
      <c r="A325" s="2" t="s">
        <v>2313</v>
      </c>
      <c r="B325" s="6">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INDEX(products!$A:$G,MATCH(orders!$D325,products!$A:$A,0),MATCH(I$1,products!$A$1:$G$1,0))</f>
        <v>Exc</v>
      </c>
      <c r="J325" t="str">
        <f>INDEX(products!$A:$G,MATCH(orders!$D325,products!$A:$A,0),MATCH(J$1,products!$A$1:$G$1,0))</f>
        <v>D</v>
      </c>
      <c r="K325" s="8">
        <f>INDEX(products!$A:$G,MATCH(orders!$D325,products!$A:$A,0),MATCH(K$1,products!$A$1:$G$1,0))</f>
        <v>0.2</v>
      </c>
      <c r="L325" s="9">
        <f>INDEX(products!$A:$G,MATCH(orders!$D325,products!$A:$A,0),MATCH(L$1,products!$A$1:$G$1,0))</f>
        <v>3.645</v>
      </c>
      <c r="M325" s="9">
        <f t="shared" si="15"/>
        <v>18.225000000000001</v>
      </c>
      <c r="N325" t="str">
        <f t="shared" si="16"/>
        <v>Excelsa</v>
      </c>
      <c r="O325" t="str">
        <f t="shared" si="17"/>
        <v>Dark</v>
      </c>
      <c r="P325" t="str">
        <f>VLOOKUP(Orders[[#This Row],[Customer ID]],customers!$A:$I,9,FALSE)</f>
        <v>Yes</v>
      </c>
    </row>
    <row r="326" spans="1:16" x14ac:dyDescent="0.25">
      <c r="A326" s="2" t="s">
        <v>2319</v>
      </c>
      <c r="B326" s="6">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INDEX(products!$A:$G,MATCH(orders!$D326,products!$A:$A,0),MATCH(I$1,products!$A$1:$G$1,0))</f>
        <v>Exc</v>
      </c>
      <c r="J326" t="str">
        <f>INDEX(products!$A:$G,MATCH(orders!$D326,products!$A:$A,0),MATCH(J$1,products!$A$1:$G$1,0))</f>
        <v>M</v>
      </c>
      <c r="K326" s="8">
        <f>INDEX(products!$A:$G,MATCH(orders!$D326,products!$A:$A,0),MATCH(K$1,products!$A$1:$G$1,0))</f>
        <v>1</v>
      </c>
      <c r="L326" s="9">
        <f>INDEX(products!$A:$G,MATCH(orders!$D326,products!$A:$A,0),MATCH(L$1,products!$A$1:$G$1,0))</f>
        <v>13.75</v>
      </c>
      <c r="M326" s="9">
        <f t="shared" si="15"/>
        <v>13.75</v>
      </c>
      <c r="N326" t="str">
        <f t="shared" si="16"/>
        <v>Excelsa</v>
      </c>
      <c r="O326" t="str">
        <f t="shared" si="17"/>
        <v>Medium</v>
      </c>
      <c r="P326" t="str">
        <f>VLOOKUP(Orders[[#This Row],[Customer ID]],customers!$A:$I,9,FALSE)</f>
        <v>No</v>
      </c>
    </row>
    <row r="327" spans="1:16" x14ac:dyDescent="0.25">
      <c r="A327" s="2" t="s">
        <v>2324</v>
      </c>
      <c r="B327" s="6">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INDEX(products!$A:$G,MATCH(orders!$D327,products!$A:$A,0),MATCH(I$1,products!$A$1:$G$1,0))</f>
        <v>Ara</v>
      </c>
      <c r="J327" t="str">
        <f>INDEX(products!$A:$G,MATCH(orders!$D327,products!$A:$A,0),MATCH(J$1,products!$A$1:$G$1,0))</f>
        <v>L</v>
      </c>
      <c r="K327" s="8">
        <f>INDEX(products!$A:$G,MATCH(orders!$D327,products!$A:$A,0),MATCH(K$1,products!$A$1:$G$1,0))</f>
        <v>2.5</v>
      </c>
      <c r="L327" s="9">
        <f>INDEX(products!$A:$G,MATCH(orders!$D327,products!$A:$A,0),MATCH(L$1,products!$A$1:$G$1,0))</f>
        <v>29.784999999999997</v>
      </c>
      <c r="M327" s="9">
        <f t="shared" si="15"/>
        <v>29.784999999999997</v>
      </c>
      <c r="N327" t="str">
        <f t="shared" si="16"/>
        <v>Arabica</v>
      </c>
      <c r="O327" t="str">
        <f t="shared" si="17"/>
        <v>Light</v>
      </c>
      <c r="P327" t="str">
        <f>VLOOKUP(Orders[[#This Row],[Customer ID]],customers!$A:$I,9,FALSE)</f>
        <v>Yes</v>
      </c>
    </row>
    <row r="328" spans="1:16" x14ac:dyDescent="0.25">
      <c r="A328" s="2" t="s">
        <v>2330</v>
      </c>
      <c r="B328" s="6">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INDEX(products!$A:$G,MATCH(orders!$D328,products!$A:$A,0),MATCH(I$1,products!$A$1:$G$1,0))</f>
        <v>Rob</v>
      </c>
      <c r="J328" t="str">
        <f>INDEX(products!$A:$G,MATCH(orders!$D328,products!$A:$A,0),MATCH(J$1,products!$A$1:$G$1,0))</f>
        <v>D</v>
      </c>
      <c r="K328" s="8">
        <f>INDEX(products!$A:$G,MATCH(orders!$D328,products!$A:$A,0),MATCH(K$1,products!$A$1:$G$1,0))</f>
        <v>1</v>
      </c>
      <c r="L328" s="9">
        <f>INDEX(products!$A:$G,MATCH(orders!$D328,products!$A:$A,0),MATCH(L$1,products!$A$1:$G$1,0))</f>
        <v>8.9499999999999993</v>
      </c>
      <c r="M328" s="9">
        <f t="shared" si="15"/>
        <v>44.75</v>
      </c>
      <c r="N328" t="str">
        <f t="shared" si="16"/>
        <v>Robusta</v>
      </c>
      <c r="O328" t="str">
        <f t="shared" si="17"/>
        <v>Dark</v>
      </c>
      <c r="P328" t="str">
        <f>VLOOKUP(Orders[[#This Row],[Customer ID]],customers!$A:$I,9,FALSE)</f>
        <v>No</v>
      </c>
    </row>
    <row r="329" spans="1:16" x14ac:dyDescent="0.25">
      <c r="A329" s="2" t="s">
        <v>2335</v>
      </c>
      <c r="B329" s="6">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INDEX(products!$A:$G,MATCH(orders!$D329,products!$A:$A,0),MATCH(I$1,products!$A$1:$G$1,0))</f>
        <v>Rob</v>
      </c>
      <c r="J329" t="str">
        <f>INDEX(products!$A:$G,MATCH(orders!$D329,products!$A:$A,0),MATCH(J$1,products!$A$1:$G$1,0))</f>
        <v>D</v>
      </c>
      <c r="K329" s="8">
        <f>INDEX(products!$A:$G,MATCH(orders!$D329,products!$A:$A,0),MATCH(K$1,products!$A$1:$G$1,0))</f>
        <v>1</v>
      </c>
      <c r="L329" s="9">
        <f>INDEX(products!$A:$G,MATCH(orders!$D329,products!$A:$A,0),MATCH(L$1,products!$A$1:$G$1,0))</f>
        <v>8.9499999999999993</v>
      </c>
      <c r="M329" s="9">
        <f t="shared" si="15"/>
        <v>44.75</v>
      </c>
      <c r="N329" t="str">
        <f t="shared" si="16"/>
        <v>Robusta</v>
      </c>
      <c r="O329" t="str">
        <f t="shared" si="17"/>
        <v>Dark</v>
      </c>
      <c r="P329" t="str">
        <f>VLOOKUP(Orders[[#This Row],[Customer ID]],customers!$A:$I,9,FALSE)</f>
        <v>Yes</v>
      </c>
    </row>
    <row r="330" spans="1:16" x14ac:dyDescent="0.25">
      <c r="A330" s="2" t="s">
        <v>2341</v>
      </c>
      <c r="B330" s="6">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INDEX(products!$A:$G,MATCH(orders!$D330,products!$A:$A,0),MATCH(I$1,products!$A$1:$G$1,0))</f>
        <v>Lib</v>
      </c>
      <c r="J330" t="str">
        <f>INDEX(products!$A:$G,MATCH(orders!$D330,products!$A:$A,0),MATCH(J$1,products!$A$1:$G$1,0))</f>
        <v>L</v>
      </c>
      <c r="K330" s="8">
        <f>INDEX(products!$A:$G,MATCH(orders!$D330,products!$A:$A,0),MATCH(K$1,products!$A$1:$G$1,0))</f>
        <v>0.5</v>
      </c>
      <c r="L330" s="9">
        <f>INDEX(products!$A:$G,MATCH(orders!$D330,products!$A:$A,0),MATCH(L$1,products!$A$1:$G$1,0))</f>
        <v>9.51</v>
      </c>
      <c r="M330" s="9">
        <f t="shared" si="15"/>
        <v>38.04</v>
      </c>
      <c r="N330" t="str">
        <f t="shared" si="16"/>
        <v>Liberica</v>
      </c>
      <c r="O330" t="str">
        <f t="shared" si="17"/>
        <v>Light</v>
      </c>
      <c r="P330" t="str">
        <f>VLOOKUP(Orders[[#This Row],[Customer ID]],customers!$A:$I,9,FALSE)</f>
        <v>Yes</v>
      </c>
    </row>
    <row r="331" spans="1:16" x14ac:dyDescent="0.25">
      <c r="A331" s="2" t="s">
        <v>2346</v>
      </c>
      <c r="B331" s="6">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INDEX(products!$A:$G,MATCH(orders!$D331,products!$A:$A,0),MATCH(I$1,products!$A$1:$G$1,0))</f>
        <v>Rob</v>
      </c>
      <c r="J331" t="str">
        <f>INDEX(products!$A:$G,MATCH(orders!$D331,products!$A:$A,0),MATCH(J$1,products!$A$1:$G$1,0))</f>
        <v>D</v>
      </c>
      <c r="K331" s="8">
        <f>INDEX(products!$A:$G,MATCH(orders!$D331,products!$A:$A,0),MATCH(K$1,products!$A$1:$G$1,0))</f>
        <v>0.5</v>
      </c>
      <c r="L331" s="9">
        <f>INDEX(products!$A:$G,MATCH(orders!$D331,products!$A:$A,0),MATCH(L$1,products!$A$1:$G$1,0))</f>
        <v>5.3699999999999992</v>
      </c>
      <c r="M331" s="9">
        <f t="shared" si="15"/>
        <v>21.479999999999997</v>
      </c>
      <c r="N331" t="str">
        <f t="shared" si="16"/>
        <v>Robusta</v>
      </c>
      <c r="O331" t="str">
        <f t="shared" si="17"/>
        <v>Dark</v>
      </c>
      <c r="P331" t="str">
        <f>VLOOKUP(Orders[[#This Row],[Customer ID]],customers!$A:$I,9,FALSE)</f>
        <v>Yes</v>
      </c>
    </row>
    <row r="332" spans="1:16" x14ac:dyDescent="0.25">
      <c r="A332" s="2" t="s">
        <v>2351</v>
      </c>
      <c r="B332" s="6">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INDEX(products!$A:$G,MATCH(orders!$D332,products!$A:$A,0),MATCH(I$1,products!$A$1:$G$1,0))</f>
        <v>Rob</v>
      </c>
      <c r="J332" t="str">
        <f>INDEX(products!$A:$G,MATCH(orders!$D332,products!$A:$A,0),MATCH(J$1,products!$A$1:$G$1,0))</f>
        <v>D</v>
      </c>
      <c r="K332" s="8">
        <f>INDEX(products!$A:$G,MATCH(orders!$D332,products!$A:$A,0),MATCH(K$1,products!$A$1:$G$1,0))</f>
        <v>0.5</v>
      </c>
      <c r="L332" s="9">
        <f>INDEX(products!$A:$G,MATCH(orders!$D332,products!$A:$A,0),MATCH(L$1,products!$A$1:$G$1,0))</f>
        <v>5.3699999999999992</v>
      </c>
      <c r="M332" s="9">
        <f t="shared" si="15"/>
        <v>16.11</v>
      </c>
      <c r="N332" t="str">
        <f t="shared" si="16"/>
        <v>Robusta</v>
      </c>
      <c r="O332" t="str">
        <f t="shared" si="17"/>
        <v>Dark</v>
      </c>
      <c r="P332" t="str">
        <f>VLOOKUP(Orders[[#This Row],[Customer ID]],customers!$A:$I,9,FALSE)</f>
        <v>No</v>
      </c>
    </row>
    <row r="333" spans="1:16" x14ac:dyDescent="0.25">
      <c r="A333" s="2" t="s">
        <v>2357</v>
      </c>
      <c r="B333" s="6">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INDEX(products!$A:$G,MATCH(orders!$D333,products!$A:$A,0),MATCH(I$1,products!$A$1:$G$1,0))</f>
        <v>Rob</v>
      </c>
      <c r="J333" t="str">
        <f>INDEX(products!$A:$G,MATCH(orders!$D333,products!$A:$A,0),MATCH(J$1,products!$A$1:$G$1,0))</f>
        <v>M</v>
      </c>
      <c r="K333" s="8">
        <f>INDEX(products!$A:$G,MATCH(orders!$D333,products!$A:$A,0),MATCH(K$1,products!$A$1:$G$1,0))</f>
        <v>2.5</v>
      </c>
      <c r="L333" s="9">
        <f>INDEX(products!$A:$G,MATCH(orders!$D333,products!$A:$A,0),MATCH(L$1,products!$A$1:$G$1,0))</f>
        <v>22.884999999999998</v>
      </c>
      <c r="M333" s="9">
        <f t="shared" si="15"/>
        <v>22.884999999999998</v>
      </c>
      <c r="N333" t="str">
        <f t="shared" si="16"/>
        <v>Robusta</v>
      </c>
      <c r="O333" t="str">
        <f t="shared" si="17"/>
        <v>Medium</v>
      </c>
      <c r="P333" t="str">
        <f>VLOOKUP(Orders[[#This Row],[Customer ID]],customers!$A:$I,9,FALSE)</f>
        <v>Yes</v>
      </c>
    </row>
    <row r="334" spans="1:16" x14ac:dyDescent="0.25">
      <c r="A334" s="2" t="s">
        <v>2363</v>
      </c>
      <c r="B334" s="6">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INDEX(products!$A:$G,MATCH(orders!$D334,products!$A:$A,0),MATCH(I$1,products!$A$1:$G$1,0))</f>
        <v>Ara</v>
      </c>
      <c r="J334" t="str">
        <f>INDEX(products!$A:$G,MATCH(orders!$D334,products!$A:$A,0),MATCH(J$1,products!$A$1:$G$1,0))</f>
        <v>D</v>
      </c>
      <c r="K334" s="8">
        <f>INDEX(products!$A:$G,MATCH(orders!$D334,products!$A:$A,0),MATCH(K$1,products!$A$1:$G$1,0))</f>
        <v>0.5</v>
      </c>
      <c r="L334" s="9">
        <f>INDEX(products!$A:$G,MATCH(orders!$D334,products!$A:$A,0),MATCH(L$1,products!$A$1:$G$1,0))</f>
        <v>5.97</v>
      </c>
      <c r="M334" s="9">
        <f t="shared" si="15"/>
        <v>17.91</v>
      </c>
      <c r="N334" t="str">
        <f t="shared" si="16"/>
        <v>Arabica</v>
      </c>
      <c r="O334" t="str">
        <f t="shared" si="17"/>
        <v>Dark</v>
      </c>
      <c r="P334" t="str">
        <f>VLOOKUP(Orders[[#This Row],[Customer ID]],customers!$A:$I,9,FALSE)</f>
        <v>Yes</v>
      </c>
    </row>
    <row r="335" spans="1:16" x14ac:dyDescent="0.25">
      <c r="A335" s="2" t="s">
        <v>2369</v>
      </c>
      <c r="B335" s="6">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INDEX(products!$A:$G,MATCH(orders!$D335,products!$A:$A,0),MATCH(I$1,products!$A$1:$G$1,0))</f>
        <v>Rob</v>
      </c>
      <c r="J335" t="str">
        <f>INDEX(products!$A:$G,MATCH(orders!$D335,products!$A:$A,0),MATCH(J$1,products!$A$1:$G$1,0))</f>
        <v>M</v>
      </c>
      <c r="K335" s="8">
        <f>INDEX(products!$A:$G,MATCH(orders!$D335,products!$A:$A,0),MATCH(K$1,products!$A$1:$G$1,0))</f>
        <v>0.5</v>
      </c>
      <c r="L335" s="9">
        <f>INDEX(products!$A:$G,MATCH(orders!$D335,products!$A:$A,0),MATCH(L$1,products!$A$1:$G$1,0))</f>
        <v>5.97</v>
      </c>
      <c r="M335" s="9">
        <f t="shared" si="15"/>
        <v>23.88</v>
      </c>
      <c r="N335" t="str">
        <f t="shared" si="16"/>
        <v>Robusta</v>
      </c>
      <c r="O335" t="str">
        <f t="shared" si="17"/>
        <v>Medium</v>
      </c>
      <c r="P335" t="str">
        <f>VLOOKUP(Orders[[#This Row],[Customer ID]],customers!$A:$I,9,FALSE)</f>
        <v>Yes</v>
      </c>
    </row>
    <row r="336" spans="1:16" x14ac:dyDescent="0.25">
      <c r="A336" s="2" t="s">
        <v>2375</v>
      </c>
      <c r="B336" s="6">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INDEX(products!$A:$G,MATCH(orders!$D336,products!$A:$A,0),MATCH(I$1,products!$A$1:$G$1,0))</f>
        <v>Rob</v>
      </c>
      <c r="J336" t="str">
        <f>INDEX(products!$A:$G,MATCH(orders!$D336,products!$A:$A,0),MATCH(J$1,products!$A$1:$G$1,0))</f>
        <v>L</v>
      </c>
      <c r="K336" s="8">
        <f>INDEX(products!$A:$G,MATCH(orders!$D336,products!$A:$A,0),MATCH(K$1,products!$A$1:$G$1,0))</f>
        <v>1</v>
      </c>
      <c r="L336" s="9">
        <f>INDEX(products!$A:$G,MATCH(orders!$D336,products!$A:$A,0),MATCH(L$1,products!$A$1:$G$1,0))</f>
        <v>11.95</v>
      </c>
      <c r="M336" s="9">
        <f t="shared" si="15"/>
        <v>59.75</v>
      </c>
      <c r="N336" t="str">
        <f t="shared" si="16"/>
        <v>Robusta</v>
      </c>
      <c r="O336" t="str">
        <f t="shared" si="17"/>
        <v>Light</v>
      </c>
      <c r="P336" t="str">
        <f>VLOOKUP(Orders[[#This Row],[Customer ID]],customers!$A:$I,9,FALSE)</f>
        <v>No</v>
      </c>
    </row>
    <row r="337" spans="1:16" x14ac:dyDescent="0.25">
      <c r="A337" s="2" t="s">
        <v>2379</v>
      </c>
      <c r="B337" s="6">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INDEX(products!$A:$G,MATCH(orders!$D337,products!$A:$A,0),MATCH(I$1,products!$A$1:$G$1,0))</f>
        <v>Lib</v>
      </c>
      <c r="J337" t="str">
        <f>INDEX(products!$A:$G,MATCH(orders!$D337,products!$A:$A,0),MATCH(J$1,products!$A$1:$G$1,0))</f>
        <v>L</v>
      </c>
      <c r="K337" s="8">
        <f>INDEX(products!$A:$G,MATCH(orders!$D337,products!$A:$A,0),MATCH(K$1,products!$A$1:$G$1,0))</f>
        <v>0.2</v>
      </c>
      <c r="L337" s="9">
        <f>INDEX(products!$A:$G,MATCH(orders!$D337,products!$A:$A,0),MATCH(L$1,products!$A$1:$G$1,0))</f>
        <v>4.7549999999999999</v>
      </c>
      <c r="M337" s="9">
        <f t="shared" si="15"/>
        <v>28.53</v>
      </c>
      <c r="N337" t="str">
        <f t="shared" si="16"/>
        <v>Liberica</v>
      </c>
      <c r="O337" t="str">
        <f t="shared" si="17"/>
        <v>Light</v>
      </c>
      <c r="P337" t="str">
        <f>VLOOKUP(Orders[[#This Row],[Customer ID]],customers!$A:$I,9,FALSE)</f>
        <v>Yes</v>
      </c>
    </row>
    <row r="338" spans="1:16" x14ac:dyDescent="0.25">
      <c r="A338" s="2" t="s">
        <v>2385</v>
      </c>
      <c r="B338" s="6">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INDEX(products!$A:$G,MATCH(orders!$D338,products!$A:$A,0),MATCH(I$1,products!$A$1:$G$1,0))</f>
        <v>Ara</v>
      </c>
      <c r="J338" t="str">
        <f>INDEX(products!$A:$G,MATCH(orders!$D338,products!$A:$A,0),MATCH(J$1,products!$A$1:$G$1,0))</f>
        <v>M</v>
      </c>
      <c r="K338" s="8">
        <f>INDEX(products!$A:$G,MATCH(orders!$D338,products!$A:$A,0),MATCH(K$1,products!$A$1:$G$1,0))</f>
        <v>1</v>
      </c>
      <c r="L338" s="9">
        <f>INDEX(products!$A:$G,MATCH(orders!$D338,products!$A:$A,0),MATCH(L$1,products!$A$1:$G$1,0))</f>
        <v>11.25</v>
      </c>
      <c r="M338" s="9">
        <f t="shared" si="15"/>
        <v>45</v>
      </c>
      <c r="N338" t="str">
        <f t="shared" si="16"/>
        <v>Arabica</v>
      </c>
      <c r="O338" t="str">
        <f t="shared" si="17"/>
        <v>Medium</v>
      </c>
      <c r="P338" t="str">
        <f>VLOOKUP(Orders[[#This Row],[Customer ID]],customers!$A:$I,9,FALSE)</f>
        <v>No</v>
      </c>
    </row>
    <row r="339" spans="1:16" x14ac:dyDescent="0.25">
      <c r="A339" s="2" t="s">
        <v>2391</v>
      </c>
      <c r="B339" s="6">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INDEX(products!$A:$G,MATCH(orders!$D339,products!$A:$A,0),MATCH(I$1,products!$A$1:$G$1,0))</f>
        <v>Exc</v>
      </c>
      <c r="J339" t="str">
        <f>INDEX(products!$A:$G,MATCH(orders!$D339,products!$A:$A,0),MATCH(J$1,products!$A$1:$G$1,0))</f>
        <v>D</v>
      </c>
      <c r="K339" s="8">
        <f>INDEX(products!$A:$G,MATCH(orders!$D339,products!$A:$A,0),MATCH(K$1,products!$A$1:$G$1,0))</f>
        <v>2.5</v>
      </c>
      <c r="L339" s="9">
        <f>INDEX(products!$A:$G,MATCH(orders!$D339,products!$A:$A,0),MATCH(L$1,products!$A$1:$G$1,0))</f>
        <v>27.945</v>
      </c>
      <c r="M339" s="9">
        <f t="shared" si="15"/>
        <v>55.89</v>
      </c>
      <c r="N339" t="str">
        <f t="shared" si="16"/>
        <v>Excelsa</v>
      </c>
      <c r="O339" t="str">
        <f t="shared" si="17"/>
        <v>Dark</v>
      </c>
      <c r="P339" t="str">
        <f>VLOOKUP(Orders[[#This Row],[Customer ID]],customers!$A:$I,9,FALSE)</f>
        <v>No</v>
      </c>
    </row>
    <row r="340" spans="1:16" x14ac:dyDescent="0.25">
      <c r="A340" s="2" t="s">
        <v>2396</v>
      </c>
      <c r="B340" s="6">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INDEX(products!$A:$G,MATCH(orders!$D340,products!$A:$A,0),MATCH(I$1,products!$A$1:$G$1,0))</f>
        <v>Exc</v>
      </c>
      <c r="J340" t="str">
        <f>INDEX(products!$A:$G,MATCH(orders!$D340,products!$A:$A,0),MATCH(J$1,products!$A$1:$G$1,0))</f>
        <v>L</v>
      </c>
      <c r="K340" s="8">
        <f>INDEX(products!$A:$G,MATCH(orders!$D340,products!$A:$A,0),MATCH(K$1,products!$A$1:$G$1,0))</f>
        <v>1</v>
      </c>
      <c r="L340" s="9">
        <f>INDEX(products!$A:$G,MATCH(orders!$D340,products!$A:$A,0),MATCH(L$1,products!$A$1:$G$1,0))</f>
        <v>14.85</v>
      </c>
      <c r="M340" s="9">
        <f t="shared" si="15"/>
        <v>59.4</v>
      </c>
      <c r="N340" t="str">
        <f t="shared" si="16"/>
        <v>Excelsa</v>
      </c>
      <c r="O340" t="str">
        <f t="shared" si="17"/>
        <v>Light</v>
      </c>
      <c r="P340" t="str">
        <f>VLOOKUP(Orders[[#This Row],[Customer ID]],customers!$A:$I,9,FALSE)</f>
        <v>No</v>
      </c>
    </row>
    <row r="341" spans="1:16" x14ac:dyDescent="0.25">
      <c r="A341" s="2" t="s">
        <v>2402</v>
      </c>
      <c r="B341" s="6">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INDEX(products!$A:$G,MATCH(orders!$D341,products!$A:$A,0),MATCH(I$1,products!$A$1:$G$1,0))</f>
        <v>Exc</v>
      </c>
      <c r="J341" t="str">
        <f>INDEX(products!$A:$G,MATCH(orders!$D341,products!$A:$A,0),MATCH(J$1,products!$A$1:$G$1,0))</f>
        <v>D</v>
      </c>
      <c r="K341" s="8">
        <f>INDEX(products!$A:$G,MATCH(orders!$D341,products!$A:$A,0),MATCH(K$1,products!$A$1:$G$1,0))</f>
        <v>0.2</v>
      </c>
      <c r="L341" s="9">
        <f>INDEX(products!$A:$G,MATCH(orders!$D341,products!$A:$A,0),MATCH(L$1,products!$A$1:$G$1,0))</f>
        <v>3.645</v>
      </c>
      <c r="M341" s="9">
        <f t="shared" si="15"/>
        <v>7.29</v>
      </c>
      <c r="N341" t="str">
        <f t="shared" si="16"/>
        <v>Excelsa</v>
      </c>
      <c r="O341" t="str">
        <f t="shared" si="17"/>
        <v>Dark</v>
      </c>
      <c r="P341" t="str">
        <f>VLOOKUP(Orders[[#This Row],[Customer ID]],customers!$A:$I,9,FALSE)</f>
        <v>Yes</v>
      </c>
    </row>
    <row r="342" spans="1:16" x14ac:dyDescent="0.25">
      <c r="A342" s="2" t="s">
        <v>2408</v>
      </c>
      <c r="B342" s="6">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INDEX(products!$A:$G,MATCH(orders!$D342,products!$A:$A,0),MATCH(I$1,products!$A$1:$G$1,0))</f>
        <v>Exc</v>
      </c>
      <c r="J342" t="str">
        <f>INDEX(products!$A:$G,MATCH(orders!$D342,products!$A:$A,0),MATCH(J$1,products!$A$1:$G$1,0))</f>
        <v>D</v>
      </c>
      <c r="K342" s="8">
        <f>INDEX(products!$A:$G,MATCH(orders!$D342,products!$A:$A,0),MATCH(K$1,products!$A$1:$G$1,0))</f>
        <v>0.5</v>
      </c>
      <c r="L342" s="9">
        <f>INDEX(products!$A:$G,MATCH(orders!$D342,products!$A:$A,0),MATCH(L$1,products!$A$1:$G$1,0))</f>
        <v>7.29</v>
      </c>
      <c r="M342" s="9">
        <f t="shared" si="15"/>
        <v>7.29</v>
      </c>
      <c r="N342" t="str">
        <f t="shared" si="16"/>
        <v>Excelsa</v>
      </c>
      <c r="O342" t="str">
        <f t="shared" si="17"/>
        <v>Dark</v>
      </c>
      <c r="P342" t="str">
        <f>VLOOKUP(Orders[[#This Row],[Customer ID]],customers!$A:$I,9,FALSE)</f>
        <v>Yes</v>
      </c>
    </row>
    <row r="343" spans="1:16" x14ac:dyDescent="0.25">
      <c r="A343" s="2" t="s">
        <v>2414</v>
      </c>
      <c r="B343" s="6">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INDEX(products!$A:$G,MATCH(orders!$D343,products!$A:$A,0),MATCH(I$1,products!$A$1:$G$1,0))</f>
        <v>Exc</v>
      </c>
      <c r="J343" t="str">
        <f>INDEX(products!$A:$G,MATCH(orders!$D343,products!$A:$A,0),MATCH(J$1,products!$A$1:$G$1,0))</f>
        <v>L</v>
      </c>
      <c r="K343" s="8">
        <f>INDEX(products!$A:$G,MATCH(orders!$D343,products!$A:$A,0),MATCH(K$1,products!$A$1:$G$1,0))</f>
        <v>0.5</v>
      </c>
      <c r="L343" s="9">
        <f>INDEX(products!$A:$G,MATCH(orders!$D343,products!$A:$A,0),MATCH(L$1,products!$A$1:$G$1,0))</f>
        <v>8.91</v>
      </c>
      <c r="M343" s="9">
        <f t="shared" si="15"/>
        <v>17.82</v>
      </c>
      <c r="N343" t="str">
        <f t="shared" si="16"/>
        <v>Excelsa</v>
      </c>
      <c r="O343" t="str">
        <f t="shared" si="17"/>
        <v>Light</v>
      </c>
      <c r="P343" t="str">
        <f>VLOOKUP(Orders[[#This Row],[Customer ID]],customers!$A:$I,9,FALSE)</f>
        <v>No</v>
      </c>
    </row>
    <row r="344" spans="1:16" x14ac:dyDescent="0.25">
      <c r="A344" s="2" t="s">
        <v>2414</v>
      </c>
      <c r="B344" s="6">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INDEX(products!$A:$G,MATCH(orders!$D344,products!$A:$A,0),MATCH(I$1,products!$A$1:$G$1,0))</f>
        <v>Lib</v>
      </c>
      <c r="J344" t="str">
        <f>INDEX(products!$A:$G,MATCH(orders!$D344,products!$A:$A,0),MATCH(J$1,products!$A$1:$G$1,0))</f>
        <v>D</v>
      </c>
      <c r="K344" s="8">
        <f>INDEX(products!$A:$G,MATCH(orders!$D344,products!$A:$A,0),MATCH(K$1,products!$A$1:$G$1,0))</f>
        <v>0.5</v>
      </c>
      <c r="L344" s="9">
        <f>INDEX(products!$A:$G,MATCH(orders!$D344,products!$A:$A,0),MATCH(L$1,products!$A$1:$G$1,0))</f>
        <v>7.77</v>
      </c>
      <c r="M344" s="9">
        <f t="shared" si="15"/>
        <v>38.849999999999994</v>
      </c>
      <c r="N344" t="str">
        <f t="shared" si="16"/>
        <v>Liberica</v>
      </c>
      <c r="O344" t="str">
        <f t="shared" si="17"/>
        <v>Dark</v>
      </c>
      <c r="P344" t="str">
        <f>VLOOKUP(Orders[[#This Row],[Customer ID]],customers!$A:$I,9,FALSE)</f>
        <v>No</v>
      </c>
    </row>
    <row r="345" spans="1:16" x14ac:dyDescent="0.25">
      <c r="A345" s="2" t="s">
        <v>2424</v>
      </c>
      <c r="B345" s="6">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INDEX(products!$A:$G,MATCH(orders!$D345,products!$A:$A,0),MATCH(I$1,products!$A$1:$G$1,0))</f>
        <v>Rob</v>
      </c>
      <c r="J345" t="str">
        <f>INDEX(products!$A:$G,MATCH(orders!$D345,products!$A:$A,0),MATCH(J$1,products!$A$1:$G$1,0))</f>
        <v>D</v>
      </c>
      <c r="K345" s="8">
        <f>INDEX(products!$A:$G,MATCH(orders!$D345,products!$A:$A,0),MATCH(K$1,products!$A$1:$G$1,0))</f>
        <v>0.5</v>
      </c>
      <c r="L345" s="9">
        <f>INDEX(products!$A:$G,MATCH(orders!$D345,products!$A:$A,0),MATCH(L$1,products!$A$1:$G$1,0))</f>
        <v>5.3699999999999992</v>
      </c>
      <c r="M345" s="9">
        <f t="shared" si="15"/>
        <v>32.22</v>
      </c>
      <c r="N345" t="str">
        <f t="shared" si="16"/>
        <v>Robusta</v>
      </c>
      <c r="O345" t="str">
        <f t="shared" si="17"/>
        <v>Dark</v>
      </c>
      <c r="P345" t="str">
        <f>VLOOKUP(Orders[[#This Row],[Customer ID]],customers!$A:$I,9,FALSE)</f>
        <v>No</v>
      </c>
    </row>
    <row r="346" spans="1:16" x14ac:dyDescent="0.25">
      <c r="A346" s="2" t="s">
        <v>2429</v>
      </c>
      <c r="B346" s="6">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INDEX(products!$A:$G,MATCH(orders!$D346,products!$A:$A,0),MATCH(I$1,products!$A$1:$G$1,0))</f>
        <v>Rob</v>
      </c>
      <c r="J346" t="str">
        <f>INDEX(products!$A:$G,MATCH(orders!$D346,products!$A:$A,0),MATCH(J$1,products!$A$1:$G$1,0))</f>
        <v>M</v>
      </c>
      <c r="K346" s="8">
        <f>INDEX(products!$A:$G,MATCH(orders!$D346,products!$A:$A,0),MATCH(K$1,products!$A$1:$G$1,0))</f>
        <v>1</v>
      </c>
      <c r="L346" s="9">
        <f>INDEX(products!$A:$G,MATCH(orders!$D346,products!$A:$A,0),MATCH(L$1,products!$A$1:$G$1,0))</f>
        <v>9.9499999999999993</v>
      </c>
      <c r="M346" s="9">
        <f t="shared" si="15"/>
        <v>19.899999999999999</v>
      </c>
      <c r="N346" t="str">
        <f t="shared" si="16"/>
        <v>Robusta</v>
      </c>
      <c r="O346" t="str">
        <f t="shared" si="17"/>
        <v>Medium</v>
      </c>
      <c r="P346" t="str">
        <f>VLOOKUP(Orders[[#This Row],[Customer ID]],customers!$A:$I,9,FALSE)</f>
        <v>Yes</v>
      </c>
    </row>
    <row r="347" spans="1:16" x14ac:dyDescent="0.25">
      <c r="A347" s="2" t="s">
        <v>2434</v>
      </c>
      <c r="B347" s="6">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INDEX(products!$A:$G,MATCH(orders!$D347,products!$A:$A,0),MATCH(I$1,products!$A$1:$G$1,0))</f>
        <v>Rob</v>
      </c>
      <c r="J347" t="str">
        <f>INDEX(products!$A:$G,MATCH(orders!$D347,products!$A:$A,0),MATCH(J$1,products!$A$1:$G$1,0))</f>
        <v>L</v>
      </c>
      <c r="K347" s="8">
        <f>INDEX(products!$A:$G,MATCH(orders!$D347,products!$A:$A,0),MATCH(K$1,products!$A$1:$G$1,0))</f>
        <v>1</v>
      </c>
      <c r="L347" s="9">
        <f>INDEX(products!$A:$G,MATCH(orders!$D347,products!$A:$A,0),MATCH(L$1,products!$A$1:$G$1,0))</f>
        <v>11.95</v>
      </c>
      <c r="M347" s="9">
        <f t="shared" si="15"/>
        <v>59.75</v>
      </c>
      <c r="N347" t="str">
        <f t="shared" si="16"/>
        <v>Robusta</v>
      </c>
      <c r="O347" t="str">
        <f t="shared" si="17"/>
        <v>Light</v>
      </c>
      <c r="P347" t="str">
        <f>VLOOKUP(Orders[[#This Row],[Customer ID]],customers!$A:$I,9,FALSE)</f>
        <v>No</v>
      </c>
    </row>
    <row r="348" spans="1:16" x14ac:dyDescent="0.25">
      <c r="A348" s="2" t="s">
        <v>2440</v>
      </c>
      <c r="B348" s="6">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INDEX(products!$A:$G,MATCH(orders!$D348,products!$A:$A,0),MATCH(I$1,products!$A$1:$G$1,0))</f>
        <v>Ara</v>
      </c>
      <c r="J348" t="str">
        <f>INDEX(products!$A:$G,MATCH(orders!$D348,products!$A:$A,0),MATCH(J$1,products!$A$1:$G$1,0))</f>
        <v>L</v>
      </c>
      <c r="K348" s="8">
        <f>INDEX(products!$A:$G,MATCH(orders!$D348,products!$A:$A,0),MATCH(K$1,products!$A$1:$G$1,0))</f>
        <v>0.5</v>
      </c>
      <c r="L348" s="9">
        <f>INDEX(products!$A:$G,MATCH(orders!$D348,products!$A:$A,0),MATCH(L$1,products!$A$1:$G$1,0))</f>
        <v>7.77</v>
      </c>
      <c r="M348" s="9">
        <f t="shared" si="15"/>
        <v>23.31</v>
      </c>
      <c r="N348" t="str">
        <f t="shared" si="16"/>
        <v>Arabica</v>
      </c>
      <c r="O348" t="str">
        <f t="shared" si="17"/>
        <v>Light</v>
      </c>
      <c r="P348" t="str">
        <f>VLOOKUP(Orders[[#This Row],[Customer ID]],customers!$A:$I,9,FALSE)</f>
        <v>Yes</v>
      </c>
    </row>
    <row r="349" spans="1:16" x14ac:dyDescent="0.25">
      <c r="A349" s="2" t="s">
        <v>2446</v>
      </c>
      <c r="B349" s="6">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INDEX(products!$A:$G,MATCH(orders!$D349,products!$A:$A,0),MATCH(I$1,products!$A$1:$G$1,0))</f>
        <v>Lib</v>
      </c>
      <c r="J349" t="str">
        <f>INDEX(products!$A:$G,MATCH(orders!$D349,products!$A:$A,0),MATCH(J$1,products!$A$1:$G$1,0))</f>
        <v>M</v>
      </c>
      <c r="K349" s="8">
        <f>INDEX(products!$A:$G,MATCH(orders!$D349,products!$A:$A,0),MATCH(K$1,products!$A$1:$G$1,0))</f>
        <v>1</v>
      </c>
      <c r="L349" s="9">
        <f>INDEX(products!$A:$G,MATCH(orders!$D349,products!$A:$A,0),MATCH(L$1,products!$A$1:$G$1,0))</f>
        <v>14.55</v>
      </c>
      <c r="M349" s="9">
        <f t="shared" si="15"/>
        <v>43.650000000000006</v>
      </c>
      <c r="N349" t="str">
        <f t="shared" si="16"/>
        <v>Liberica</v>
      </c>
      <c r="O349" t="str">
        <f t="shared" si="17"/>
        <v>Medium</v>
      </c>
      <c r="P349" t="str">
        <f>VLOOKUP(Orders[[#This Row],[Customer ID]],customers!$A:$I,9,FALSE)</f>
        <v>No</v>
      </c>
    </row>
    <row r="350" spans="1:16" x14ac:dyDescent="0.25">
      <c r="A350" s="2" t="s">
        <v>2452</v>
      </c>
      <c r="B350" s="6">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INDEX(products!$A:$G,MATCH(orders!$D350,products!$A:$A,0),MATCH(I$1,products!$A$1:$G$1,0))</f>
        <v>Exc</v>
      </c>
      <c r="J350" t="str">
        <f>INDEX(products!$A:$G,MATCH(orders!$D350,products!$A:$A,0),MATCH(J$1,products!$A$1:$G$1,0))</f>
        <v>L</v>
      </c>
      <c r="K350" s="8">
        <f>INDEX(products!$A:$G,MATCH(orders!$D350,products!$A:$A,0),MATCH(K$1,products!$A$1:$G$1,0))</f>
        <v>2.5</v>
      </c>
      <c r="L350" s="9">
        <f>INDEX(products!$A:$G,MATCH(orders!$D350,products!$A:$A,0),MATCH(L$1,products!$A$1:$G$1,0))</f>
        <v>34.154999999999994</v>
      </c>
      <c r="M350" s="9">
        <f t="shared" si="15"/>
        <v>204.92999999999995</v>
      </c>
      <c r="N350" t="str">
        <f t="shared" si="16"/>
        <v>Excelsa</v>
      </c>
      <c r="O350" t="str">
        <f t="shared" si="17"/>
        <v>Light</v>
      </c>
      <c r="P350" t="str">
        <f>VLOOKUP(Orders[[#This Row],[Customer ID]],customers!$A:$I,9,FALSE)</f>
        <v>No</v>
      </c>
    </row>
    <row r="351" spans="1:16" x14ac:dyDescent="0.25">
      <c r="A351" s="2" t="s">
        <v>2458</v>
      </c>
      <c r="B351" s="6">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INDEX(products!$A:$G,MATCH(orders!$D351,products!$A:$A,0),MATCH(I$1,products!$A$1:$G$1,0))</f>
        <v>Rob</v>
      </c>
      <c r="J351" t="str">
        <f>INDEX(products!$A:$G,MATCH(orders!$D351,products!$A:$A,0),MATCH(J$1,products!$A$1:$G$1,0))</f>
        <v>L</v>
      </c>
      <c r="K351" s="8">
        <f>INDEX(products!$A:$G,MATCH(orders!$D351,products!$A:$A,0),MATCH(K$1,products!$A$1:$G$1,0))</f>
        <v>0.2</v>
      </c>
      <c r="L351" s="9">
        <f>INDEX(products!$A:$G,MATCH(orders!$D351,products!$A:$A,0),MATCH(L$1,products!$A$1:$G$1,0))</f>
        <v>3.5849999999999995</v>
      </c>
      <c r="M351" s="9">
        <f t="shared" si="15"/>
        <v>14.339999999999998</v>
      </c>
      <c r="N351" t="str">
        <f t="shared" si="16"/>
        <v>Robusta</v>
      </c>
      <c r="O351" t="str">
        <f t="shared" si="17"/>
        <v>Light</v>
      </c>
      <c r="P351" t="str">
        <f>VLOOKUP(Orders[[#This Row],[Customer ID]],customers!$A:$I,9,FALSE)</f>
        <v>No</v>
      </c>
    </row>
    <row r="352" spans="1:16" x14ac:dyDescent="0.25">
      <c r="A352" s="2" t="s">
        <v>2464</v>
      </c>
      <c r="B352" s="6">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INDEX(products!$A:$G,MATCH(orders!$D352,products!$A:$A,0),MATCH(I$1,products!$A$1:$G$1,0))</f>
        <v>Ara</v>
      </c>
      <c r="J352" t="str">
        <f>INDEX(products!$A:$G,MATCH(orders!$D352,products!$A:$A,0),MATCH(J$1,products!$A$1:$G$1,0))</f>
        <v>D</v>
      </c>
      <c r="K352" s="8">
        <f>INDEX(products!$A:$G,MATCH(orders!$D352,products!$A:$A,0),MATCH(K$1,products!$A$1:$G$1,0))</f>
        <v>0.5</v>
      </c>
      <c r="L352" s="9">
        <f>INDEX(products!$A:$G,MATCH(orders!$D352,products!$A:$A,0),MATCH(L$1,products!$A$1:$G$1,0))</f>
        <v>5.97</v>
      </c>
      <c r="M352" s="9">
        <f t="shared" si="15"/>
        <v>23.88</v>
      </c>
      <c r="N352" t="str">
        <f t="shared" si="16"/>
        <v>Arabica</v>
      </c>
      <c r="O352" t="str">
        <f t="shared" si="17"/>
        <v>Dark</v>
      </c>
      <c r="P352" t="str">
        <f>VLOOKUP(Orders[[#This Row],[Customer ID]],customers!$A:$I,9,FALSE)</f>
        <v>No</v>
      </c>
    </row>
    <row r="353" spans="1:16" x14ac:dyDescent="0.25">
      <c r="A353" s="2" t="s">
        <v>2470</v>
      </c>
      <c r="B353" s="6">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INDEX(products!$A:$G,MATCH(orders!$D353,products!$A:$A,0),MATCH(I$1,products!$A$1:$G$1,0))</f>
        <v>Ara</v>
      </c>
      <c r="J353" t="str">
        <f>INDEX(products!$A:$G,MATCH(orders!$D353,products!$A:$A,0),MATCH(J$1,products!$A$1:$G$1,0))</f>
        <v>M</v>
      </c>
      <c r="K353" s="8">
        <f>INDEX(products!$A:$G,MATCH(orders!$D353,products!$A:$A,0),MATCH(K$1,products!$A$1:$G$1,0))</f>
        <v>1</v>
      </c>
      <c r="L353" s="9">
        <f>INDEX(products!$A:$G,MATCH(orders!$D353,products!$A:$A,0),MATCH(L$1,products!$A$1:$G$1,0))</f>
        <v>11.25</v>
      </c>
      <c r="M353" s="9">
        <f t="shared" si="15"/>
        <v>22.5</v>
      </c>
      <c r="N353" t="str">
        <f t="shared" si="16"/>
        <v>Arabica</v>
      </c>
      <c r="O353" t="str">
        <f t="shared" si="17"/>
        <v>Medium</v>
      </c>
      <c r="P353" t="str">
        <f>VLOOKUP(Orders[[#This Row],[Customer ID]],customers!$A:$I,9,FALSE)</f>
        <v>No</v>
      </c>
    </row>
    <row r="354" spans="1:16" x14ac:dyDescent="0.25">
      <c r="A354" s="2" t="s">
        <v>2476</v>
      </c>
      <c r="B354" s="6">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INDEX(products!$A:$G,MATCH(orders!$D354,products!$A:$A,0),MATCH(I$1,products!$A$1:$G$1,0))</f>
        <v>Exc</v>
      </c>
      <c r="J354" t="str">
        <f>INDEX(products!$A:$G,MATCH(orders!$D354,products!$A:$A,0),MATCH(J$1,products!$A$1:$G$1,0))</f>
        <v>D</v>
      </c>
      <c r="K354" s="8">
        <f>INDEX(products!$A:$G,MATCH(orders!$D354,products!$A:$A,0),MATCH(K$1,products!$A$1:$G$1,0))</f>
        <v>0.5</v>
      </c>
      <c r="L354" s="9">
        <f>INDEX(products!$A:$G,MATCH(orders!$D354,products!$A:$A,0),MATCH(L$1,products!$A$1:$G$1,0))</f>
        <v>7.29</v>
      </c>
      <c r="M354" s="9">
        <f t="shared" si="15"/>
        <v>36.450000000000003</v>
      </c>
      <c r="N354" t="str">
        <f t="shared" si="16"/>
        <v>Excelsa</v>
      </c>
      <c r="O354" t="str">
        <f t="shared" si="17"/>
        <v>Dark</v>
      </c>
      <c r="P354" t="str">
        <f>VLOOKUP(Orders[[#This Row],[Customer ID]],customers!$A:$I,9,FALSE)</f>
        <v>No</v>
      </c>
    </row>
    <row r="355" spans="1:16" x14ac:dyDescent="0.25">
      <c r="A355" s="2" t="s">
        <v>2482</v>
      </c>
      <c r="B355" s="6">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INDEX(products!$A:$G,MATCH(orders!$D355,products!$A:$A,0),MATCH(I$1,products!$A$1:$G$1,0))</f>
        <v>Ara</v>
      </c>
      <c r="J355" t="str">
        <f>INDEX(products!$A:$G,MATCH(orders!$D355,products!$A:$A,0),MATCH(J$1,products!$A$1:$G$1,0))</f>
        <v>M</v>
      </c>
      <c r="K355" s="8">
        <f>INDEX(products!$A:$G,MATCH(orders!$D355,products!$A:$A,0),MATCH(K$1,products!$A$1:$G$1,0))</f>
        <v>0.5</v>
      </c>
      <c r="L355" s="9">
        <f>INDEX(products!$A:$G,MATCH(orders!$D355,products!$A:$A,0),MATCH(L$1,products!$A$1:$G$1,0))</f>
        <v>6.75</v>
      </c>
      <c r="M355" s="9">
        <f t="shared" si="15"/>
        <v>27</v>
      </c>
      <c r="N355" t="str">
        <f t="shared" si="16"/>
        <v>Arabica</v>
      </c>
      <c r="O355" t="str">
        <f t="shared" si="17"/>
        <v>Medium</v>
      </c>
      <c r="P355" t="str">
        <f>VLOOKUP(Orders[[#This Row],[Customer ID]],customers!$A:$I,9,FALSE)</f>
        <v>Yes</v>
      </c>
    </row>
    <row r="356" spans="1:16" x14ac:dyDescent="0.25">
      <c r="A356" s="2" t="s">
        <v>2487</v>
      </c>
      <c r="B356" s="6">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INDEX(products!$A:$G,MATCH(orders!$D356,products!$A:$A,0),MATCH(I$1,products!$A$1:$G$1,0))</f>
        <v>Ara</v>
      </c>
      <c r="J356" t="str">
        <f>INDEX(products!$A:$G,MATCH(orders!$D356,products!$A:$A,0),MATCH(J$1,products!$A$1:$G$1,0))</f>
        <v>M</v>
      </c>
      <c r="K356" s="8">
        <f>INDEX(products!$A:$G,MATCH(orders!$D356,products!$A:$A,0),MATCH(K$1,products!$A$1:$G$1,0))</f>
        <v>2.5</v>
      </c>
      <c r="L356" s="9">
        <f>INDEX(products!$A:$G,MATCH(orders!$D356,products!$A:$A,0),MATCH(L$1,products!$A$1:$G$1,0))</f>
        <v>25.874999999999996</v>
      </c>
      <c r="M356" s="9">
        <f t="shared" si="15"/>
        <v>155.24999999999997</v>
      </c>
      <c r="N356" t="str">
        <f t="shared" si="16"/>
        <v>Arabica</v>
      </c>
      <c r="O356" t="str">
        <f t="shared" si="17"/>
        <v>Medium</v>
      </c>
      <c r="P356" t="str">
        <f>VLOOKUP(Orders[[#This Row],[Customer ID]],customers!$A:$I,9,FALSE)</f>
        <v>No</v>
      </c>
    </row>
    <row r="357" spans="1:16" x14ac:dyDescent="0.25">
      <c r="A357" s="2" t="s">
        <v>2492</v>
      </c>
      <c r="B357" s="6">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INDEX(products!$A:$G,MATCH(orders!$D357,products!$A:$A,0),MATCH(I$1,products!$A$1:$G$1,0))</f>
        <v>Ara</v>
      </c>
      <c r="J357" t="str">
        <f>INDEX(products!$A:$G,MATCH(orders!$D357,products!$A:$A,0),MATCH(J$1,products!$A$1:$G$1,0))</f>
        <v>D</v>
      </c>
      <c r="K357" s="8">
        <f>INDEX(products!$A:$G,MATCH(orders!$D357,products!$A:$A,0),MATCH(K$1,products!$A$1:$G$1,0))</f>
        <v>2.5</v>
      </c>
      <c r="L357" s="9">
        <f>INDEX(products!$A:$G,MATCH(orders!$D357,products!$A:$A,0),MATCH(L$1,products!$A$1:$G$1,0))</f>
        <v>22.884999999999998</v>
      </c>
      <c r="M357" s="9">
        <f t="shared" si="15"/>
        <v>114.42499999999998</v>
      </c>
      <c r="N357" t="str">
        <f t="shared" si="16"/>
        <v>Arabica</v>
      </c>
      <c r="O357" t="str">
        <f t="shared" si="17"/>
        <v>Dark</v>
      </c>
      <c r="P357" t="str">
        <f>VLOOKUP(Orders[[#This Row],[Customer ID]],customers!$A:$I,9,FALSE)</f>
        <v>Yes</v>
      </c>
    </row>
    <row r="358" spans="1:16" x14ac:dyDescent="0.25">
      <c r="A358" s="2" t="s">
        <v>2498</v>
      </c>
      <c r="B358" s="6">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INDEX(products!$A:$G,MATCH(orders!$D358,products!$A:$A,0),MATCH(I$1,products!$A$1:$G$1,0))</f>
        <v>Lib</v>
      </c>
      <c r="J358" t="str">
        <f>INDEX(products!$A:$G,MATCH(orders!$D358,products!$A:$A,0),MATCH(J$1,products!$A$1:$G$1,0))</f>
        <v>D</v>
      </c>
      <c r="K358" s="8">
        <f>INDEX(products!$A:$G,MATCH(orders!$D358,products!$A:$A,0),MATCH(K$1,products!$A$1:$G$1,0))</f>
        <v>1</v>
      </c>
      <c r="L358" s="9">
        <f>INDEX(products!$A:$G,MATCH(orders!$D358,products!$A:$A,0),MATCH(L$1,products!$A$1:$G$1,0))</f>
        <v>12.95</v>
      </c>
      <c r="M358" s="9">
        <f t="shared" si="15"/>
        <v>51.8</v>
      </c>
      <c r="N358" t="str">
        <f t="shared" si="16"/>
        <v>Liberica</v>
      </c>
      <c r="O358" t="str">
        <f t="shared" si="17"/>
        <v>Dark</v>
      </c>
      <c r="P358" t="str">
        <f>VLOOKUP(Orders[[#This Row],[Customer ID]],customers!$A:$I,9,FALSE)</f>
        <v>Yes</v>
      </c>
    </row>
    <row r="359" spans="1:16" x14ac:dyDescent="0.25">
      <c r="A359" s="2" t="s">
        <v>2504</v>
      </c>
      <c r="B359" s="6">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INDEX(products!$A:$G,MATCH(orders!$D359,products!$A:$A,0),MATCH(I$1,products!$A$1:$G$1,0))</f>
        <v>Ara</v>
      </c>
      <c r="J359" t="str">
        <f>INDEX(products!$A:$G,MATCH(orders!$D359,products!$A:$A,0),MATCH(J$1,products!$A$1:$G$1,0))</f>
        <v>M</v>
      </c>
      <c r="K359" s="8">
        <f>INDEX(products!$A:$G,MATCH(orders!$D359,products!$A:$A,0),MATCH(K$1,products!$A$1:$G$1,0))</f>
        <v>2.5</v>
      </c>
      <c r="L359" s="9">
        <f>INDEX(products!$A:$G,MATCH(orders!$D359,products!$A:$A,0),MATCH(L$1,products!$A$1:$G$1,0))</f>
        <v>25.874999999999996</v>
      </c>
      <c r="M359" s="9">
        <f t="shared" si="15"/>
        <v>155.24999999999997</v>
      </c>
      <c r="N359" t="str">
        <f t="shared" si="16"/>
        <v>Arabica</v>
      </c>
      <c r="O359" t="str">
        <f t="shared" si="17"/>
        <v>Medium</v>
      </c>
      <c r="P359" t="str">
        <f>VLOOKUP(Orders[[#This Row],[Customer ID]],customers!$A:$I,9,FALSE)</f>
        <v>No</v>
      </c>
    </row>
    <row r="360" spans="1:16" x14ac:dyDescent="0.25">
      <c r="A360" s="2" t="s">
        <v>2509</v>
      </c>
      <c r="B360" s="6">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INDEX(products!$A:$G,MATCH(orders!$D360,products!$A:$A,0),MATCH(I$1,products!$A$1:$G$1,0))</f>
        <v>Ara</v>
      </c>
      <c r="J360" t="str">
        <f>INDEX(products!$A:$G,MATCH(orders!$D360,products!$A:$A,0),MATCH(J$1,products!$A$1:$G$1,0))</f>
        <v>L</v>
      </c>
      <c r="K360" s="8">
        <f>INDEX(products!$A:$G,MATCH(orders!$D360,products!$A:$A,0),MATCH(K$1,products!$A$1:$G$1,0))</f>
        <v>2.5</v>
      </c>
      <c r="L360" s="9">
        <f>INDEX(products!$A:$G,MATCH(orders!$D360,products!$A:$A,0),MATCH(L$1,products!$A$1:$G$1,0))</f>
        <v>29.784999999999997</v>
      </c>
      <c r="M360" s="9">
        <f t="shared" si="15"/>
        <v>29.784999999999997</v>
      </c>
      <c r="N360" t="str">
        <f t="shared" si="16"/>
        <v>Arabica</v>
      </c>
      <c r="O360" t="str">
        <f t="shared" si="17"/>
        <v>Light</v>
      </c>
      <c r="P360" t="str">
        <f>VLOOKUP(Orders[[#This Row],[Customer ID]],customers!$A:$I,9,FALSE)</f>
        <v>No</v>
      </c>
    </row>
    <row r="361" spans="1:16" x14ac:dyDescent="0.25">
      <c r="A361" s="2" t="s">
        <v>2515</v>
      </c>
      <c r="B361" s="6">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INDEX(products!$A:$G,MATCH(orders!$D361,products!$A:$A,0),MATCH(I$1,products!$A$1:$G$1,0))</f>
        <v>Rob</v>
      </c>
      <c r="J361" t="str">
        <f>INDEX(products!$A:$G,MATCH(orders!$D361,products!$A:$A,0),MATCH(J$1,products!$A$1:$G$1,0))</f>
        <v>L</v>
      </c>
      <c r="K361" s="8">
        <f>INDEX(products!$A:$G,MATCH(orders!$D361,products!$A:$A,0),MATCH(K$1,products!$A$1:$G$1,0))</f>
        <v>0.2</v>
      </c>
      <c r="L361" s="9">
        <f>INDEX(products!$A:$G,MATCH(orders!$D361,products!$A:$A,0),MATCH(L$1,products!$A$1:$G$1,0))</f>
        <v>3.5849999999999995</v>
      </c>
      <c r="M361" s="9">
        <f t="shared" si="15"/>
        <v>21.509999999999998</v>
      </c>
      <c r="N361" t="str">
        <f t="shared" si="16"/>
        <v>Robusta</v>
      </c>
      <c r="O361" t="str">
        <f t="shared" si="17"/>
        <v>Light</v>
      </c>
      <c r="P361" t="str">
        <f>VLOOKUP(Orders[[#This Row],[Customer ID]],customers!$A:$I,9,FALSE)</f>
        <v>No</v>
      </c>
    </row>
    <row r="362" spans="1:16" x14ac:dyDescent="0.25">
      <c r="A362" s="2" t="s">
        <v>2521</v>
      </c>
      <c r="B362" s="6">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INDEX(products!$A:$G,MATCH(orders!$D362,products!$A:$A,0),MATCH(I$1,products!$A$1:$G$1,0))</f>
        <v>Rob</v>
      </c>
      <c r="J362" t="str">
        <f>INDEX(products!$A:$G,MATCH(orders!$D362,products!$A:$A,0),MATCH(J$1,products!$A$1:$G$1,0))</f>
        <v>D</v>
      </c>
      <c r="K362" s="8">
        <f>INDEX(products!$A:$G,MATCH(orders!$D362,products!$A:$A,0),MATCH(K$1,products!$A$1:$G$1,0))</f>
        <v>2.5</v>
      </c>
      <c r="L362" s="9">
        <f>INDEX(products!$A:$G,MATCH(orders!$D362,products!$A:$A,0),MATCH(L$1,products!$A$1:$G$1,0))</f>
        <v>20.584999999999997</v>
      </c>
      <c r="M362" s="9">
        <f t="shared" si="15"/>
        <v>41.169999999999995</v>
      </c>
      <c r="N362" t="str">
        <f t="shared" si="16"/>
        <v>Robusta</v>
      </c>
      <c r="O362" t="str">
        <f t="shared" si="17"/>
        <v>Dark</v>
      </c>
      <c r="P362" t="str">
        <f>VLOOKUP(Orders[[#This Row],[Customer ID]],customers!$A:$I,9,FALSE)</f>
        <v>No</v>
      </c>
    </row>
    <row r="363" spans="1:16" x14ac:dyDescent="0.25">
      <c r="A363" s="2" t="s">
        <v>2521</v>
      </c>
      <c r="B363" s="6">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INDEX(products!$A:$G,MATCH(orders!$D363,products!$A:$A,0),MATCH(I$1,products!$A$1:$G$1,0))</f>
        <v>Rob</v>
      </c>
      <c r="J363" t="str">
        <f>INDEX(products!$A:$G,MATCH(orders!$D363,products!$A:$A,0),MATCH(J$1,products!$A$1:$G$1,0))</f>
        <v>M</v>
      </c>
      <c r="K363" s="8">
        <f>INDEX(products!$A:$G,MATCH(orders!$D363,products!$A:$A,0),MATCH(K$1,products!$A$1:$G$1,0))</f>
        <v>0.5</v>
      </c>
      <c r="L363" s="9">
        <f>INDEX(products!$A:$G,MATCH(orders!$D363,products!$A:$A,0),MATCH(L$1,products!$A$1:$G$1,0))</f>
        <v>5.97</v>
      </c>
      <c r="M363" s="9">
        <f t="shared" si="15"/>
        <v>5.97</v>
      </c>
      <c r="N363" t="str">
        <f t="shared" si="16"/>
        <v>Robusta</v>
      </c>
      <c r="O363" t="str">
        <f t="shared" si="17"/>
        <v>Medium</v>
      </c>
      <c r="P363" t="str">
        <f>VLOOKUP(Orders[[#This Row],[Customer ID]],customers!$A:$I,9,FALSE)</f>
        <v>No</v>
      </c>
    </row>
    <row r="364" spans="1:16" x14ac:dyDescent="0.25">
      <c r="A364" s="2" t="s">
        <v>2532</v>
      </c>
      <c r="B364" s="6">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INDEX(products!$A:$G,MATCH(orders!$D364,products!$A:$A,0),MATCH(I$1,products!$A$1:$G$1,0))</f>
        <v>Exc</v>
      </c>
      <c r="J364" t="str">
        <f>INDEX(products!$A:$G,MATCH(orders!$D364,products!$A:$A,0),MATCH(J$1,products!$A$1:$G$1,0))</f>
        <v>L</v>
      </c>
      <c r="K364" s="8">
        <f>INDEX(products!$A:$G,MATCH(orders!$D364,products!$A:$A,0),MATCH(K$1,products!$A$1:$G$1,0))</f>
        <v>1</v>
      </c>
      <c r="L364" s="9">
        <f>INDEX(products!$A:$G,MATCH(orders!$D364,products!$A:$A,0),MATCH(L$1,products!$A$1:$G$1,0))</f>
        <v>14.85</v>
      </c>
      <c r="M364" s="9">
        <f t="shared" si="15"/>
        <v>74.25</v>
      </c>
      <c r="N364" t="str">
        <f t="shared" si="16"/>
        <v>Excelsa</v>
      </c>
      <c r="O364" t="str">
        <f t="shared" si="17"/>
        <v>Light</v>
      </c>
      <c r="P364" t="str">
        <f>VLOOKUP(Orders[[#This Row],[Customer ID]],customers!$A:$I,9,FALSE)</f>
        <v>Yes</v>
      </c>
    </row>
    <row r="365" spans="1:16" x14ac:dyDescent="0.25">
      <c r="A365" s="2" t="s">
        <v>2538</v>
      </c>
      <c r="B365" s="6">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INDEX(products!$A:$G,MATCH(orders!$D365,products!$A:$A,0),MATCH(I$1,products!$A$1:$G$1,0))</f>
        <v>Lib</v>
      </c>
      <c r="J365" t="str">
        <f>INDEX(products!$A:$G,MATCH(orders!$D365,products!$A:$A,0),MATCH(J$1,products!$A$1:$G$1,0))</f>
        <v>M</v>
      </c>
      <c r="K365" s="8">
        <f>INDEX(products!$A:$G,MATCH(orders!$D365,products!$A:$A,0),MATCH(K$1,products!$A$1:$G$1,0))</f>
        <v>1</v>
      </c>
      <c r="L365" s="9">
        <f>INDEX(products!$A:$G,MATCH(orders!$D365,products!$A:$A,0),MATCH(L$1,products!$A$1:$G$1,0))</f>
        <v>14.55</v>
      </c>
      <c r="M365" s="9">
        <f t="shared" si="15"/>
        <v>87.300000000000011</v>
      </c>
      <c r="N365" t="str">
        <f t="shared" si="16"/>
        <v>Liberica</v>
      </c>
      <c r="O365" t="str">
        <f t="shared" si="17"/>
        <v>Medium</v>
      </c>
      <c r="P365" t="str">
        <f>VLOOKUP(Orders[[#This Row],[Customer ID]],customers!$A:$I,9,FALSE)</f>
        <v>No</v>
      </c>
    </row>
    <row r="366" spans="1:16" x14ac:dyDescent="0.25">
      <c r="A366" s="2" t="s">
        <v>2543</v>
      </c>
      <c r="B366" s="6">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INDEX(products!$A:$G,MATCH(orders!$D366,products!$A:$A,0),MATCH(I$1,products!$A$1:$G$1,0))</f>
        <v>Exc</v>
      </c>
      <c r="J366" t="str">
        <f>INDEX(products!$A:$G,MATCH(orders!$D366,products!$A:$A,0),MATCH(J$1,products!$A$1:$G$1,0))</f>
        <v>D</v>
      </c>
      <c r="K366" s="8">
        <f>INDEX(products!$A:$G,MATCH(orders!$D366,products!$A:$A,0),MATCH(K$1,products!$A$1:$G$1,0))</f>
        <v>1</v>
      </c>
      <c r="L366" s="9">
        <f>INDEX(products!$A:$G,MATCH(orders!$D366,products!$A:$A,0),MATCH(L$1,products!$A$1:$G$1,0))</f>
        <v>12.15</v>
      </c>
      <c r="M366" s="9">
        <f t="shared" si="15"/>
        <v>72.900000000000006</v>
      </c>
      <c r="N366" t="str">
        <f t="shared" si="16"/>
        <v>Excelsa</v>
      </c>
      <c r="O366" t="str">
        <f t="shared" si="17"/>
        <v>Dark</v>
      </c>
      <c r="P366" t="str">
        <f>VLOOKUP(Orders[[#This Row],[Customer ID]],customers!$A:$I,9,FALSE)</f>
        <v>Yes</v>
      </c>
    </row>
    <row r="367" spans="1:16" x14ac:dyDescent="0.25">
      <c r="A367" s="2" t="s">
        <v>2549</v>
      </c>
      <c r="B367" s="6">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INDEX(products!$A:$G,MATCH(orders!$D367,products!$A:$A,0),MATCH(I$1,products!$A$1:$G$1,0))</f>
        <v>Lib</v>
      </c>
      <c r="J367" t="str">
        <f>INDEX(products!$A:$G,MATCH(orders!$D367,products!$A:$A,0),MATCH(J$1,products!$A$1:$G$1,0))</f>
        <v>D</v>
      </c>
      <c r="K367" s="8">
        <f>INDEX(products!$A:$G,MATCH(orders!$D367,products!$A:$A,0),MATCH(K$1,products!$A$1:$G$1,0))</f>
        <v>0.5</v>
      </c>
      <c r="L367" s="9">
        <f>INDEX(products!$A:$G,MATCH(orders!$D367,products!$A:$A,0),MATCH(L$1,products!$A$1:$G$1,0))</f>
        <v>7.77</v>
      </c>
      <c r="M367" s="9">
        <f t="shared" si="15"/>
        <v>7.77</v>
      </c>
      <c r="N367" t="str">
        <f t="shared" si="16"/>
        <v>Liberica</v>
      </c>
      <c r="O367" t="str">
        <f t="shared" si="17"/>
        <v>Dark</v>
      </c>
      <c r="P367" t="str">
        <f>VLOOKUP(Orders[[#This Row],[Customer ID]],customers!$A:$I,9,FALSE)</f>
        <v>No</v>
      </c>
    </row>
    <row r="368" spans="1:16" x14ac:dyDescent="0.25">
      <c r="A368" s="2" t="s">
        <v>2554</v>
      </c>
      <c r="B368" s="6">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INDEX(products!$A:$G,MATCH(orders!$D368,products!$A:$A,0),MATCH(I$1,products!$A$1:$G$1,0))</f>
        <v>Exc</v>
      </c>
      <c r="J368" t="str">
        <f>INDEX(products!$A:$G,MATCH(orders!$D368,products!$A:$A,0),MATCH(J$1,products!$A$1:$G$1,0))</f>
        <v>D</v>
      </c>
      <c r="K368" s="8">
        <f>INDEX(products!$A:$G,MATCH(orders!$D368,products!$A:$A,0),MATCH(K$1,products!$A$1:$G$1,0))</f>
        <v>0.5</v>
      </c>
      <c r="L368" s="9">
        <f>INDEX(products!$A:$G,MATCH(orders!$D368,products!$A:$A,0),MATCH(L$1,products!$A$1:$G$1,0))</f>
        <v>7.29</v>
      </c>
      <c r="M368" s="9">
        <f t="shared" si="15"/>
        <v>43.74</v>
      </c>
      <c r="N368" t="str">
        <f t="shared" si="16"/>
        <v>Excelsa</v>
      </c>
      <c r="O368" t="str">
        <f t="shared" si="17"/>
        <v>Dark</v>
      </c>
      <c r="P368" t="str">
        <f>VLOOKUP(Orders[[#This Row],[Customer ID]],customers!$A:$I,9,FALSE)</f>
        <v>No</v>
      </c>
    </row>
    <row r="369" spans="1:16" x14ac:dyDescent="0.25">
      <c r="A369" s="2" t="s">
        <v>2559</v>
      </c>
      <c r="B369" s="6">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INDEX(products!$A:$G,MATCH(orders!$D369,products!$A:$A,0),MATCH(I$1,products!$A$1:$G$1,0))</f>
        <v>Lib</v>
      </c>
      <c r="J369" t="str">
        <f>INDEX(products!$A:$G,MATCH(orders!$D369,products!$A:$A,0),MATCH(J$1,products!$A$1:$G$1,0))</f>
        <v>M</v>
      </c>
      <c r="K369" s="8">
        <f>INDEX(products!$A:$G,MATCH(orders!$D369,products!$A:$A,0),MATCH(K$1,products!$A$1:$G$1,0))</f>
        <v>0.2</v>
      </c>
      <c r="L369" s="9">
        <f>INDEX(products!$A:$G,MATCH(orders!$D369,products!$A:$A,0),MATCH(L$1,products!$A$1:$G$1,0))</f>
        <v>4.3650000000000002</v>
      </c>
      <c r="M369" s="9">
        <f t="shared" si="15"/>
        <v>8.73</v>
      </c>
      <c r="N369" t="str">
        <f t="shared" si="16"/>
        <v>Liberica</v>
      </c>
      <c r="O369" t="str">
        <f t="shared" si="17"/>
        <v>Medium</v>
      </c>
      <c r="P369" t="str">
        <f>VLOOKUP(Orders[[#This Row],[Customer ID]],customers!$A:$I,9,FALSE)</f>
        <v>Yes</v>
      </c>
    </row>
    <row r="370" spans="1:16" x14ac:dyDescent="0.25">
      <c r="A370" s="2" t="s">
        <v>2563</v>
      </c>
      <c r="B370" s="6">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INDEX(products!$A:$G,MATCH(orders!$D370,products!$A:$A,0),MATCH(I$1,products!$A$1:$G$1,0))</f>
        <v>Exc</v>
      </c>
      <c r="J370" t="str">
        <f>INDEX(products!$A:$G,MATCH(orders!$D370,products!$A:$A,0),MATCH(J$1,products!$A$1:$G$1,0))</f>
        <v>M</v>
      </c>
      <c r="K370" s="8">
        <f>INDEX(products!$A:$G,MATCH(orders!$D370,products!$A:$A,0),MATCH(K$1,products!$A$1:$G$1,0))</f>
        <v>2.5</v>
      </c>
      <c r="L370" s="9">
        <f>INDEX(products!$A:$G,MATCH(orders!$D370,products!$A:$A,0),MATCH(L$1,products!$A$1:$G$1,0))</f>
        <v>31.624999999999996</v>
      </c>
      <c r="M370" s="9">
        <f t="shared" si="15"/>
        <v>63.249999999999993</v>
      </c>
      <c r="N370" t="str">
        <f t="shared" si="16"/>
        <v>Excelsa</v>
      </c>
      <c r="O370" t="str">
        <f t="shared" si="17"/>
        <v>Medium</v>
      </c>
      <c r="P370" t="str">
        <f>VLOOKUP(Orders[[#This Row],[Customer ID]],customers!$A:$I,9,FALSE)</f>
        <v>No</v>
      </c>
    </row>
    <row r="371" spans="1:16" x14ac:dyDescent="0.25">
      <c r="A371" s="2" t="s">
        <v>2569</v>
      </c>
      <c r="B371" s="6">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INDEX(products!$A:$G,MATCH(orders!$D371,products!$A:$A,0),MATCH(I$1,products!$A$1:$G$1,0))</f>
        <v>Exc</v>
      </c>
      <c r="J371" t="str">
        <f>INDEX(products!$A:$G,MATCH(orders!$D371,products!$A:$A,0),MATCH(J$1,products!$A$1:$G$1,0))</f>
        <v>L</v>
      </c>
      <c r="K371" s="8">
        <f>INDEX(products!$A:$G,MATCH(orders!$D371,products!$A:$A,0),MATCH(K$1,products!$A$1:$G$1,0))</f>
        <v>0.5</v>
      </c>
      <c r="L371" s="9">
        <f>INDEX(products!$A:$G,MATCH(orders!$D371,products!$A:$A,0),MATCH(L$1,products!$A$1:$G$1,0))</f>
        <v>8.91</v>
      </c>
      <c r="M371" s="9">
        <f t="shared" si="15"/>
        <v>8.91</v>
      </c>
      <c r="N371" t="str">
        <f t="shared" si="16"/>
        <v>Excelsa</v>
      </c>
      <c r="O371" t="str">
        <f t="shared" si="17"/>
        <v>Light</v>
      </c>
      <c r="P371" t="str">
        <f>VLOOKUP(Orders[[#This Row],[Customer ID]],customers!$A:$I,9,FALSE)</f>
        <v>Yes</v>
      </c>
    </row>
    <row r="372" spans="1:16" x14ac:dyDescent="0.25">
      <c r="A372" s="2" t="s">
        <v>2573</v>
      </c>
      <c r="B372" s="6">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INDEX(products!$A:$G,MATCH(orders!$D372,products!$A:$A,0),MATCH(I$1,products!$A$1:$G$1,0))</f>
        <v>Exc</v>
      </c>
      <c r="J372" t="str">
        <f>INDEX(products!$A:$G,MATCH(orders!$D372,products!$A:$A,0),MATCH(J$1,products!$A$1:$G$1,0))</f>
        <v>D</v>
      </c>
      <c r="K372" s="8">
        <f>INDEX(products!$A:$G,MATCH(orders!$D372,products!$A:$A,0),MATCH(K$1,products!$A$1:$G$1,0))</f>
        <v>1</v>
      </c>
      <c r="L372" s="9">
        <f>INDEX(products!$A:$G,MATCH(orders!$D372,products!$A:$A,0),MATCH(L$1,products!$A$1:$G$1,0))</f>
        <v>12.15</v>
      </c>
      <c r="M372" s="9">
        <f t="shared" si="15"/>
        <v>24.3</v>
      </c>
      <c r="N372" t="str">
        <f t="shared" si="16"/>
        <v>Excelsa</v>
      </c>
      <c r="O372" t="str">
        <f t="shared" si="17"/>
        <v>Dark</v>
      </c>
      <c r="P372" t="str">
        <f>VLOOKUP(Orders[[#This Row],[Customer ID]],customers!$A:$I,9,FALSE)</f>
        <v>Yes</v>
      </c>
    </row>
    <row r="373" spans="1:16" x14ac:dyDescent="0.25">
      <c r="A373" s="2" t="s">
        <v>2579</v>
      </c>
      <c r="B373" s="6">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INDEX(products!$A:$G,MATCH(orders!$D373,products!$A:$A,0),MATCH(I$1,products!$A$1:$G$1,0))</f>
        <v>Ara</v>
      </c>
      <c r="J373" t="str">
        <f>INDEX(products!$A:$G,MATCH(orders!$D373,products!$A:$A,0),MATCH(J$1,products!$A$1:$G$1,0))</f>
        <v>L</v>
      </c>
      <c r="K373" s="8">
        <f>INDEX(products!$A:$G,MATCH(orders!$D373,products!$A:$A,0),MATCH(K$1,products!$A$1:$G$1,0))</f>
        <v>0.5</v>
      </c>
      <c r="L373" s="9">
        <f>INDEX(products!$A:$G,MATCH(orders!$D373,products!$A:$A,0),MATCH(L$1,products!$A$1:$G$1,0))</f>
        <v>7.77</v>
      </c>
      <c r="M373" s="9">
        <f t="shared" si="15"/>
        <v>46.62</v>
      </c>
      <c r="N373" t="str">
        <f t="shared" si="16"/>
        <v>Arabica</v>
      </c>
      <c r="O373" t="str">
        <f t="shared" si="17"/>
        <v>Light</v>
      </c>
      <c r="P373" t="str">
        <f>VLOOKUP(Orders[[#This Row],[Customer ID]],customers!$A:$I,9,FALSE)</f>
        <v>Yes</v>
      </c>
    </row>
    <row r="374" spans="1:16" x14ac:dyDescent="0.25">
      <c r="A374" s="2" t="s">
        <v>2585</v>
      </c>
      <c r="B374" s="6">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INDEX(products!$A:$G,MATCH(orders!$D374,products!$A:$A,0),MATCH(I$1,products!$A$1:$G$1,0))</f>
        <v>Rob</v>
      </c>
      <c r="J374" t="str">
        <f>INDEX(products!$A:$G,MATCH(orders!$D374,products!$A:$A,0),MATCH(J$1,products!$A$1:$G$1,0))</f>
        <v>L</v>
      </c>
      <c r="K374" s="8">
        <f>INDEX(products!$A:$G,MATCH(orders!$D374,products!$A:$A,0),MATCH(K$1,products!$A$1:$G$1,0))</f>
        <v>0.5</v>
      </c>
      <c r="L374" s="9">
        <f>INDEX(products!$A:$G,MATCH(orders!$D374,products!$A:$A,0),MATCH(L$1,products!$A$1:$G$1,0))</f>
        <v>7.169999999999999</v>
      </c>
      <c r="M374" s="9">
        <f t="shared" si="15"/>
        <v>43.019999999999996</v>
      </c>
      <c r="N374" t="str">
        <f t="shared" si="16"/>
        <v>Robusta</v>
      </c>
      <c r="O374" t="str">
        <f t="shared" si="17"/>
        <v>Light</v>
      </c>
      <c r="P374" t="str">
        <f>VLOOKUP(Orders[[#This Row],[Customer ID]],customers!$A:$I,9,FALSE)</f>
        <v>No</v>
      </c>
    </row>
    <row r="375" spans="1:16" x14ac:dyDescent="0.25">
      <c r="A375" s="2" t="s">
        <v>2591</v>
      </c>
      <c r="B375" s="6">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INDEX(products!$A:$G,MATCH(orders!$D375,products!$A:$A,0),MATCH(I$1,products!$A$1:$G$1,0))</f>
        <v>Ara</v>
      </c>
      <c r="J375" t="str">
        <f>INDEX(products!$A:$G,MATCH(orders!$D375,products!$A:$A,0),MATCH(J$1,products!$A$1:$G$1,0))</f>
        <v>D</v>
      </c>
      <c r="K375" s="8">
        <f>INDEX(products!$A:$G,MATCH(orders!$D375,products!$A:$A,0),MATCH(K$1,products!$A$1:$G$1,0))</f>
        <v>0.5</v>
      </c>
      <c r="L375" s="9">
        <f>INDEX(products!$A:$G,MATCH(orders!$D375,products!$A:$A,0),MATCH(L$1,products!$A$1:$G$1,0))</f>
        <v>5.97</v>
      </c>
      <c r="M375" s="9">
        <f t="shared" si="15"/>
        <v>17.91</v>
      </c>
      <c r="N375" t="str">
        <f t="shared" si="16"/>
        <v>Arabica</v>
      </c>
      <c r="O375" t="str">
        <f t="shared" si="17"/>
        <v>Dark</v>
      </c>
      <c r="P375" t="str">
        <f>VLOOKUP(Orders[[#This Row],[Customer ID]],customers!$A:$I,9,FALSE)</f>
        <v>Yes</v>
      </c>
    </row>
    <row r="376" spans="1:16" x14ac:dyDescent="0.25">
      <c r="A376" s="2" t="s">
        <v>2597</v>
      </c>
      <c r="B376" s="6">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INDEX(products!$A:$G,MATCH(orders!$D376,products!$A:$A,0),MATCH(I$1,products!$A$1:$G$1,0))</f>
        <v>Lib</v>
      </c>
      <c r="J376" t="str">
        <f>INDEX(products!$A:$G,MATCH(orders!$D376,products!$A:$A,0),MATCH(J$1,products!$A$1:$G$1,0))</f>
        <v>L</v>
      </c>
      <c r="K376" s="8">
        <f>INDEX(products!$A:$G,MATCH(orders!$D376,products!$A:$A,0),MATCH(K$1,products!$A$1:$G$1,0))</f>
        <v>0.5</v>
      </c>
      <c r="L376" s="9">
        <f>INDEX(products!$A:$G,MATCH(orders!$D376,products!$A:$A,0),MATCH(L$1,products!$A$1:$G$1,0))</f>
        <v>9.51</v>
      </c>
      <c r="M376" s="9">
        <f t="shared" si="15"/>
        <v>38.04</v>
      </c>
      <c r="N376" t="str">
        <f t="shared" si="16"/>
        <v>Liberica</v>
      </c>
      <c r="O376" t="str">
        <f t="shared" si="17"/>
        <v>Light</v>
      </c>
      <c r="P376" t="str">
        <f>VLOOKUP(Orders[[#This Row],[Customer ID]],customers!$A:$I,9,FALSE)</f>
        <v>Yes</v>
      </c>
    </row>
    <row r="377" spans="1:16" x14ac:dyDescent="0.25">
      <c r="A377" s="2" t="s">
        <v>2603</v>
      </c>
      <c r="B377" s="6">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INDEX(products!$A:$G,MATCH(orders!$D377,products!$A:$A,0),MATCH(I$1,products!$A$1:$G$1,0))</f>
        <v>Ara</v>
      </c>
      <c r="J377" t="str">
        <f>INDEX(products!$A:$G,MATCH(orders!$D377,products!$A:$A,0),MATCH(J$1,products!$A$1:$G$1,0))</f>
        <v>M</v>
      </c>
      <c r="K377" s="8">
        <f>INDEX(products!$A:$G,MATCH(orders!$D377,products!$A:$A,0),MATCH(K$1,products!$A$1:$G$1,0))</f>
        <v>0.2</v>
      </c>
      <c r="L377" s="9">
        <f>INDEX(products!$A:$G,MATCH(orders!$D377,products!$A:$A,0),MATCH(L$1,products!$A$1:$G$1,0))</f>
        <v>3.375</v>
      </c>
      <c r="M377" s="9">
        <f t="shared" si="15"/>
        <v>6.75</v>
      </c>
      <c r="N377" t="str">
        <f t="shared" si="16"/>
        <v>Arabica</v>
      </c>
      <c r="O377" t="str">
        <f t="shared" si="17"/>
        <v>Medium</v>
      </c>
      <c r="P377" t="str">
        <f>VLOOKUP(Orders[[#This Row],[Customer ID]],customers!$A:$I,9,FALSE)</f>
        <v>Yes</v>
      </c>
    </row>
    <row r="378" spans="1:16" x14ac:dyDescent="0.25">
      <c r="A378" s="2" t="s">
        <v>2609</v>
      </c>
      <c r="B378" s="6">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INDEX(products!$A:$G,MATCH(orders!$D378,products!$A:$A,0),MATCH(I$1,products!$A$1:$G$1,0))</f>
        <v>Rob</v>
      </c>
      <c r="J378" t="str">
        <f>INDEX(products!$A:$G,MATCH(orders!$D378,products!$A:$A,0),MATCH(J$1,products!$A$1:$G$1,0))</f>
        <v>M</v>
      </c>
      <c r="K378" s="8">
        <f>INDEX(products!$A:$G,MATCH(orders!$D378,products!$A:$A,0),MATCH(K$1,products!$A$1:$G$1,0))</f>
        <v>0.5</v>
      </c>
      <c r="L378" s="9">
        <f>INDEX(products!$A:$G,MATCH(orders!$D378,products!$A:$A,0),MATCH(L$1,products!$A$1:$G$1,0))</f>
        <v>5.97</v>
      </c>
      <c r="M378" s="9">
        <f t="shared" si="15"/>
        <v>5.97</v>
      </c>
      <c r="N378" t="str">
        <f t="shared" si="16"/>
        <v>Robusta</v>
      </c>
      <c r="O378" t="str">
        <f t="shared" si="17"/>
        <v>Medium</v>
      </c>
      <c r="P378" t="str">
        <f>VLOOKUP(Orders[[#This Row],[Customer ID]],customers!$A:$I,9,FALSE)</f>
        <v>Yes</v>
      </c>
    </row>
    <row r="379" spans="1:16" x14ac:dyDescent="0.25">
      <c r="A379" s="2" t="s">
        <v>2615</v>
      </c>
      <c r="B379" s="6">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INDEX(products!$A:$G,MATCH(orders!$D379,products!$A:$A,0),MATCH(I$1,products!$A$1:$G$1,0))</f>
        <v>Rob</v>
      </c>
      <c r="J379" t="str">
        <f>INDEX(products!$A:$G,MATCH(orders!$D379,products!$A:$A,0),MATCH(J$1,products!$A$1:$G$1,0))</f>
        <v>D</v>
      </c>
      <c r="K379" s="8">
        <f>INDEX(products!$A:$G,MATCH(orders!$D379,products!$A:$A,0),MATCH(K$1,products!$A$1:$G$1,0))</f>
        <v>0.2</v>
      </c>
      <c r="L379" s="9">
        <f>INDEX(products!$A:$G,MATCH(orders!$D379,products!$A:$A,0),MATCH(L$1,products!$A$1:$G$1,0))</f>
        <v>2.6849999999999996</v>
      </c>
      <c r="M379" s="9">
        <f t="shared" si="15"/>
        <v>8.0549999999999997</v>
      </c>
      <c r="N379" t="str">
        <f t="shared" si="16"/>
        <v>Robusta</v>
      </c>
      <c r="O379" t="str">
        <f t="shared" si="17"/>
        <v>Dark</v>
      </c>
      <c r="P379" t="str">
        <f>VLOOKUP(Orders[[#This Row],[Customer ID]],customers!$A:$I,9,FALSE)</f>
        <v>No</v>
      </c>
    </row>
    <row r="380" spans="1:16" x14ac:dyDescent="0.25">
      <c r="A380" s="2" t="s">
        <v>2621</v>
      </c>
      <c r="B380" s="6">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INDEX(products!$A:$G,MATCH(orders!$D380,products!$A:$A,0),MATCH(I$1,products!$A$1:$G$1,0))</f>
        <v>Ara</v>
      </c>
      <c r="J380" t="str">
        <f>INDEX(products!$A:$G,MATCH(orders!$D380,products!$A:$A,0),MATCH(J$1,products!$A$1:$G$1,0))</f>
        <v>L</v>
      </c>
      <c r="K380" s="8">
        <f>INDEX(products!$A:$G,MATCH(orders!$D380,products!$A:$A,0),MATCH(K$1,products!$A$1:$G$1,0))</f>
        <v>0.5</v>
      </c>
      <c r="L380" s="9">
        <f>INDEX(products!$A:$G,MATCH(orders!$D380,products!$A:$A,0),MATCH(L$1,products!$A$1:$G$1,0))</f>
        <v>7.77</v>
      </c>
      <c r="M380" s="9">
        <f t="shared" si="15"/>
        <v>23.31</v>
      </c>
      <c r="N380" t="str">
        <f t="shared" si="16"/>
        <v>Arabica</v>
      </c>
      <c r="O380" t="str">
        <f t="shared" si="17"/>
        <v>Light</v>
      </c>
      <c r="P380" t="str">
        <f>VLOOKUP(Orders[[#This Row],[Customer ID]],customers!$A:$I,9,FALSE)</f>
        <v>Yes</v>
      </c>
    </row>
    <row r="381" spans="1:16" x14ac:dyDescent="0.25">
      <c r="A381" s="2" t="s">
        <v>2627</v>
      </c>
      <c r="B381" s="6">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INDEX(products!$A:$G,MATCH(orders!$D381,products!$A:$A,0),MATCH(I$1,products!$A$1:$G$1,0))</f>
        <v>Rob</v>
      </c>
      <c r="J381" t="str">
        <f>INDEX(products!$A:$G,MATCH(orders!$D381,products!$A:$A,0),MATCH(J$1,products!$A$1:$G$1,0))</f>
        <v>L</v>
      </c>
      <c r="K381" s="8">
        <f>INDEX(products!$A:$G,MATCH(orders!$D381,products!$A:$A,0),MATCH(K$1,products!$A$1:$G$1,0))</f>
        <v>0.5</v>
      </c>
      <c r="L381" s="9">
        <f>INDEX(products!$A:$G,MATCH(orders!$D381,products!$A:$A,0),MATCH(L$1,products!$A$1:$G$1,0))</f>
        <v>7.169999999999999</v>
      </c>
      <c r="M381" s="9">
        <f t="shared" si="15"/>
        <v>43.019999999999996</v>
      </c>
      <c r="N381" t="str">
        <f t="shared" si="16"/>
        <v>Robusta</v>
      </c>
      <c r="O381" t="str">
        <f t="shared" si="17"/>
        <v>Light</v>
      </c>
      <c r="P381" t="str">
        <f>VLOOKUP(Orders[[#This Row],[Customer ID]],customers!$A:$I,9,FALSE)</f>
        <v>Yes</v>
      </c>
    </row>
    <row r="382" spans="1:16" x14ac:dyDescent="0.25">
      <c r="A382" s="2" t="s">
        <v>2632</v>
      </c>
      <c r="B382" s="6">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INDEX(products!$A:$G,MATCH(orders!$D382,products!$A:$A,0),MATCH(I$1,products!$A$1:$G$1,0))</f>
        <v>Lib</v>
      </c>
      <c r="J382" t="str">
        <f>INDEX(products!$A:$G,MATCH(orders!$D382,products!$A:$A,0),MATCH(J$1,products!$A$1:$G$1,0))</f>
        <v>D</v>
      </c>
      <c r="K382" s="8">
        <f>INDEX(products!$A:$G,MATCH(orders!$D382,products!$A:$A,0),MATCH(K$1,products!$A$1:$G$1,0))</f>
        <v>0.5</v>
      </c>
      <c r="L382" s="9">
        <f>INDEX(products!$A:$G,MATCH(orders!$D382,products!$A:$A,0),MATCH(L$1,products!$A$1:$G$1,0))</f>
        <v>7.77</v>
      </c>
      <c r="M382" s="9">
        <f t="shared" si="15"/>
        <v>23.31</v>
      </c>
      <c r="N382" t="str">
        <f t="shared" si="16"/>
        <v>Liberica</v>
      </c>
      <c r="O382" t="str">
        <f t="shared" si="17"/>
        <v>Dark</v>
      </c>
      <c r="P382" t="str">
        <f>VLOOKUP(Orders[[#This Row],[Customer ID]],customers!$A:$I,9,FALSE)</f>
        <v>No</v>
      </c>
    </row>
    <row r="383" spans="1:16" x14ac:dyDescent="0.25">
      <c r="A383" s="2" t="s">
        <v>2638</v>
      </c>
      <c r="B383" s="6">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INDEX(products!$A:$G,MATCH(orders!$D383,products!$A:$A,0),MATCH(I$1,products!$A$1:$G$1,0))</f>
        <v>Ara</v>
      </c>
      <c r="J383" t="str">
        <f>INDEX(products!$A:$G,MATCH(orders!$D383,products!$A:$A,0),MATCH(J$1,products!$A$1:$G$1,0))</f>
        <v>D</v>
      </c>
      <c r="K383" s="8">
        <f>INDEX(products!$A:$G,MATCH(orders!$D383,products!$A:$A,0),MATCH(K$1,products!$A$1:$G$1,0))</f>
        <v>0.2</v>
      </c>
      <c r="L383" s="9">
        <f>INDEX(products!$A:$G,MATCH(orders!$D383,products!$A:$A,0),MATCH(L$1,products!$A$1:$G$1,0))</f>
        <v>2.9849999999999999</v>
      </c>
      <c r="M383" s="9">
        <f t="shared" si="15"/>
        <v>14.924999999999999</v>
      </c>
      <c r="N383" t="str">
        <f t="shared" si="16"/>
        <v>Arabica</v>
      </c>
      <c r="O383" t="str">
        <f t="shared" si="17"/>
        <v>Dark</v>
      </c>
      <c r="P383" t="str">
        <f>VLOOKUP(Orders[[#This Row],[Customer ID]],customers!$A:$I,9,FALSE)</f>
        <v>Yes</v>
      </c>
    </row>
    <row r="384" spans="1:16" x14ac:dyDescent="0.25">
      <c r="A384" s="2" t="s">
        <v>2644</v>
      </c>
      <c r="B384" s="6">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INDEX(products!$A:$G,MATCH(orders!$D384,products!$A:$A,0),MATCH(I$1,products!$A$1:$G$1,0))</f>
        <v>Exc</v>
      </c>
      <c r="J384" t="str">
        <f>INDEX(products!$A:$G,MATCH(orders!$D384,products!$A:$A,0),MATCH(J$1,products!$A$1:$G$1,0))</f>
        <v>D</v>
      </c>
      <c r="K384" s="8">
        <f>INDEX(products!$A:$G,MATCH(orders!$D384,products!$A:$A,0),MATCH(K$1,products!$A$1:$G$1,0))</f>
        <v>0.5</v>
      </c>
      <c r="L384" s="9">
        <f>INDEX(products!$A:$G,MATCH(orders!$D384,products!$A:$A,0),MATCH(L$1,products!$A$1:$G$1,0))</f>
        <v>7.29</v>
      </c>
      <c r="M384" s="9">
        <f t="shared" si="15"/>
        <v>21.87</v>
      </c>
      <c r="N384" t="str">
        <f t="shared" si="16"/>
        <v>Excelsa</v>
      </c>
      <c r="O384" t="str">
        <f t="shared" si="17"/>
        <v>Dark</v>
      </c>
      <c r="P384" t="str">
        <f>VLOOKUP(Orders[[#This Row],[Customer ID]],customers!$A:$I,9,FALSE)</f>
        <v>No</v>
      </c>
    </row>
    <row r="385" spans="1:16" x14ac:dyDescent="0.25">
      <c r="A385" s="2" t="s">
        <v>2650</v>
      </c>
      <c r="B385" s="6">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INDEX(products!$A:$G,MATCH(orders!$D385,products!$A:$A,0),MATCH(I$1,products!$A$1:$G$1,0))</f>
        <v>Exc</v>
      </c>
      <c r="J385" t="str">
        <f>INDEX(products!$A:$G,MATCH(orders!$D385,products!$A:$A,0),MATCH(J$1,products!$A$1:$G$1,0))</f>
        <v>L</v>
      </c>
      <c r="K385" s="8">
        <f>INDEX(products!$A:$G,MATCH(orders!$D385,products!$A:$A,0),MATCH(K$1,products!$A$1:$G$1,0))</f>
        <v>0.5</v>
      </c>
      <c r="L385" s="9">
        <f>INDEX(products!$A:$G,MATCH(orders!$D385,products!$A:$A,0),MATCH(L$1,products!$A$1:$G$1,0))</f>
        <v>8.91</v>
      </c>
      <c r="M385" s="9">
        <f t="shared" si="15"/>
        <v>53.46</v>
      </c>
      <c r="N385" t="str">
        <f t="shared" si="16"/>
        <v>Excelsa</v>
      </c>
      <c r="O385" t="str">
        <f t="shared" si="17"/>
        <v>Light</v>
      </c>
      <c r="P385" t="str">
        <f>VLOOKUP(Orders[[#This Row],[Customer ID]],customers!$A:$I,9,FALSE)</f>
        <v>Yes</v>
      </c>
    </row>
    <row r="386" spans="1:16" x14ac:dyDescent="0.25">
      <c r="A386" s="2" t="s">
        <v>2655</v>
      </c>
      <c r="B386" s="6">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INDEX(products!$A:$G,MATCH(orders!$D386,products!$A:$A,0),MATCH(I$1,products!$A$1:$G$1,0))</f>
        <v>Ara</v>
      </c>
      <c r="J386" t="str">
        <f>INDEX(products!$A:$G,MATCH(orders!$D386,products!$A:$A,0),MATCH(J$1,products!$A$1:$G$1,0))</f>
        <v>L</v>
      </c>
      <c r="K386" s="8">
        <f>INDEX(products!$A:$G,MATCH(orders!$D386,products!$A:$A,0),MATCH(K$1,products!$A$1:$G$1,0))</f>
        <v>2.5</v>
      </c>
      <c r="L386" s="9">
        <f>INDEX(products!$A:$G,MATCH(orders!$D386,products!$A:$A,0),MATCH(L$1,products!$A$1:$G$1,0))</f>
        <v>29.784999999999997</v>
      </c>
      <c r="M386" s="9">
        <f t="shared" si="15"/>
        <v>119.13999999999999</v>
      </c>
      <c r="N386" t="str">
        <f t="shared" si="16"/>
        <v>Arabica</v>
      </c>
      <c r="O386" t="str">
        <f t="shared" si="17"/>
        <v>Light</v>
      </c>
      <c r="P386" t="str">
        <f>VLOOKUP(Orders[[#This Row],[Customer ID]],customers!$A:$I,9,FALSE)</f>
        <v>No</v>
      </c>
    </row>
    <row r="387" spans="1:16" x14ac:dyDescent="0.25">
      <c r="A387" s="2" t="s">
        <v>2660</v>
      </c>
      <c r="B387" s="6">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INDEX(products!$A:$G,MATCH(orders!$D387,products!$A:$A,0),MATCH(I$1,products!$A$1:$G$1,0))</f>
        <v>Lib</v>
      </c>
      <c r="J387" t="str">
        <f>INDEX(products!$A:$G,MATCH(orders!$D387,products!$A:$A,0),MATCH(J$1,products!$A$1:$G$1,0))</f>
        <v>M</v>
      </c>
      <c r="K387" s="8">
        <f>INDEX(products!$A:$G,MATCH(orders!$D387,products!$A:$A,0),MATCH(K$1,products!$A$1:$G$1,0))</f>
        <v>0.5</v>
      </c>
      <c r="L387" s="9">
        <f>INDEX(products!$A:$G,MATCH(orders!$D387,products!$A:$A,0),MATCH(L$1,products!$A$1:$G$1,0))</f>
        <v>8.73</v>
      </c>
      <c r="M387" s="9">
        <f t="shared" ref="M387:M450" si="18">E387*L387</f>
        <v>43.650000000000006</v>
      </c>
      <c r="N387" t="str">
        <f t="shared" ref="N387:N450" si="19">IF(I387="Rob","Robusta",IF(I387="Exc","Excelsa",IF(I387="Ara","Arabica",IF(I387="Lib","Liberica",""))))</f>
        <v>Liberica</v>
      </c>
      <c r="O387" t="str">
        <f t="shared" ref="O387:O450" si="20">IF(J387="L","Light",IF(J387="M","Medium",IF(J387="D","Dark","")))</f>
        <v>Medium</v>
      </c>
      <c r="P387" t="str">
        <f>VLOOKUP(Orders[[#This Row],[Customer ID]],customers!$A:$I,9,FALSE)</f>
        <v>Yes</v>
      </c>
    </row>
    <row r="388" spans="1:16" x14ac:dyDescent="0.25">
      <c r="A388" s="2" t="s">
        <v>2666</v>
      </c>
      <c r="B388" s="6">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INDEX(products!$A:$G,MATCH(orders!$D388,products!$A:$A,0),MATCH(I$1,products!$A$1:$G$1,0))</f>
        <v>Ara</v>
      </c>
      <c r="J388" t="str">
        <f>INDEX(products!$A:$G,MATCH(orders!$D388,products!$A:$A,0),MATCH(J$1,products!$A$1:$G$1,0))</f>
        <v>D</v>
      </c>
      <c r="K388" s="8">
        <f>INDEX(products!$A:$G,MATCH(orders!$D388,products!$A:$A,0),MATCH(K$1,products!$A$1:$G$1,0))</f>
        <v>0.2</v>
      </c>
      <c r="L388" s="9">
        <f>INDEX(products!$A:$G,MATCH(orders!$D388,products!$A:$A,0),MATCH(L$1,products!$A$1:$G$1,0))</f>
        <v>2.9849999999999999</v>
      </c>
      <c r="M388" s="9">
        <f t="shared" si="18"/>
        <v>17.91</v>
      </c>
      <c r="N388" t="str">
        <f t="shared" si="19"/>
        <v>Arabica</v>
      </c>
      <c r="O388" t="str">
        <f t="shared" si="20"/>
        <v>Dark</v>
      </c>
      <c r="P388" t="str">
        <f>VLOOKUP(Orders[[#This Row],[Customer ID]],customers!$A:$I,9,FALSE)</f>
        <v>Yes</v>
      </c>
    </row>
    <row r="389" spans="1:16" x14ac:dyDescent="0.25">
      <c r="A389" s="2" t="s">
        <v>2671</v>
      </c>
      <c r="B389" s="6">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INDEX(products!$A:$G,MATCH(orders!$D389,products!$A:$A,0),MATCH(I$1,products!$A$1:$G$1,0))</f>
        <v>Exc</v>
      </c>
      <c r="J389" t="str">
        <f>INDEX(products!$A:$G,MATCH(orders!$D389,products!$A:$A,0),MATCH(J$1,products!$A$1:$G$1,0))</f>
        <v>L</v>
      </c>
      <c r="K389" s="8">
        <f>INDEX(products!$A:$G,MATCH(orders!$D389,products!$A:$A,0),MATCH(K$1,products!$A$1:$G$1,0))</f>
        <v>1</v>
      </c>
      <c r="L389" s="9">
        <f>INDEX(products!$A:$G,MATCH(orders!$D389,products!$A:$A,0),MATCH(L$1,products!$A$1:$G$1,0))</f>
        <v>14.85</v>
      </c>
      <c r="M389" s="9">
        <f t="shared" si="18"/>
        <v>74.25</v>
      </c>
      <c r="N389" t="str">
        <f t="shared" si="19"/>
        <v>Excelsa</v>
      </c>
      <c r="O389" t="str">
        <f t="shared" si="20"/>
        <v>Light</v>
      </c>
      <c r="P389" t="str">
        <f>VLOOKUP(Orders[[#This Row],[Customer ID]],customers!$A:$I,9,FALSE)</f>
        <v>Yes</v>
      </c>
    </row>
    <row r="390" spans="1:16" x14ac:dyDescent="0.25">
      <c r="A390" s="2" t="s">
        <v>2677</v>
      </c>
      <c r="B390" s="6">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INDEX(products!$A:$G,MATCH(orders!$D390,products!$A:$A,0),MATCH(I$1,products!$A$1:$G$1,0))</f>
        <v>Lib</v>
      </c>
      <c r="J390" t="str">
        <f>INDEX(products!$A:$G,MATCH(orders!$D390,products!$A:$A,0),MATCH(J$1,products!$A$1:$G$1,0))</f>
        <v>D</v>
      </c>
      <c r="K390" s="8">
        <f>INDEX(products!$A:$G,MATCH(orders!$D390,products!$A:$A,0),MATCH(K$1,products!$A$1:$G$1,0))</f>
        <v>0.2</v>
      </c>
      <c r="L390" s="9">
        <f>INDEX(products!$A:$G,MATCH(orders!$D390,products!$A:$A,0),MATCH(L$1,products!$A$1:$G$1,0))</f>
        <v>3.8849999999999998</v>
      </c>
      <c r="M390" s="9">
        <f t="shared" si="18"/>
        <v>11.654999999999999</v>
      </c>
      <c r="N390" t="str">
        <f t="shared" si="19"/>
        <v>Liberica</v>
      </c>
      <c r="O390" t="str">
        <f t="shared" si="20"/>
        <v>Dark</v>
      </c>
      <c r="P390" t="str">
        <f>VLOOKUP(Orders[[#This Row],[Customer ID]],customers!$A:$I,9,FALSE)</f>
        <v>Yes</v>
      </c>
    </row>
    <row r="391" spans="1:16" x14ac:dyDescent="0.25">
      <c r="A391" s="2" t="s">
        <v>2683</v>
      </c>
      <c r="B391" s="6">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INDEX(products!$A:$G,MATCH(orders!$D391,products!$A:$A,0),MATCH(I$1,products!$A$1:$G$1,0))</f>
        <v>Lib</v>
      </c>
      <c r="J391" t="str">
        <f>INDEX(products!$A:$G,MATCH(orders!$D391,products!$A:$A,0),MATCH(J$1,products!$A$1:$G$1,0))</f>
        <v>D</v>
      </c>
      <c r="K391" s="8">
        <f>INDEX(products!$A:$G,MATCH(orders!$D391,products!$A:$A,0),MATCH(K$1,products!$A$1:$G$1,0))</f>
        <v>0.5</v>
      </c>
      <c r="L391" s="9">
        <f>INDEX(products!$A:$G,MATCH(orders!$D391,products!$A:$A,0),MATCH(L$1,products!$A$1:$G$1,0))</f>
        <v>7.77</v>
      </c>
      <c r="M391" s="9">
        <f t="shared" si="18"/>
        <v>23.31</v>
      </c>
      <c r="N391" t="str">
        <f t="shared" si="19"/>
        <v>Liberica</v>
      </c>
      <c r="O391" t="str">
        <f t="shared" si="20"/>
        <v>Dark</v>
      </c>
      <c r="P391" t="str">
        <f>VLOOKUP(Orders[[#This Row],[Customer ID]],customers!$A:$I,9,FALSE)</f>
        <v>Yes</v>
      </c>
    </row>
    <row r="392" spans="1:16" x14ac:dyDescent="0.25">
      <c r="A392" s="2" t="s">
        <v>2689</v>
      </c>
      <c r="B392" s="6">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INDEX(products!$A:$G,MATCH(orders!$D392,products!$A:$A,0),MATCH(I$1,products!$A$1:$G$1,0))</f>
        <v>Exc</v>
      </c>
      <c r="J392" t="str">
        <f>INDEX(products!$A:$G,MATCH(orders!$D392,products!$A:$A,0),MATCH(J$1,products!$A$1:$G$1,0))</f>
        <v>D</v>
      </c>
      <c r="K392" s="8">
        <f>INDEX(products!$A:$G,MATCH(orders!$D392,products!$A:$A,0),MATCH(K$1,products!$A$1:$G$1,0))</f>
        <v>0.5</v>
      </c>
      <c r="L392" s="9">
        <f>INDEX(products!$A:$G,MATCH(orders!$D392,products!$A:$A,0),MATCH(L$1,products!$A$1:$G$1,0))</f>
        <v>7.29</v>
      </c>
      <c r="M392" s="9">
        <f t="shared" si="18"/>
        <v>14.58</v>
      </c>
      <c r="N392" t="str">
        <f t="shared" si="19"/>
        <v>Excelsa</v>
      </c>
      <c r="O392" t="str">
        <f t="shared" si="20"/>
        <v>Dark</v>
      </c>
      <c r="P392" t="str">
        <f>VLOOKUP(Orders[[#This Row],[Customer ID]],customers!$A:$I,9,FALSE)</f>
        <v>Yes</v>
      </c>
    </row>
    <row r="393" spans="1:16" x14ac:dyDescent="0.25">
      <c r="A393" s="2" t="s">
        <v>2694</v>
      </c>
      <c r="B393" s="6">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INDEX(products!$A:$G,MATCH(orders!$D393,products!$A:$A,0),MATCH(I$1,products!$A$1:$G$1,0))</f>
        <v>Ara</v>
      </c>
      <c r="J393" t="str">
        <f>INDEX(products!$A:$G,MATCH(orders!$D393,products!$A:$A,0),MATCH(J$1,products!$A$1:$G$1,0))</f>
        <v>M</v>
      </c>
      <c r="K393" s="8">
        <f>INDEX(products!$A:$G,MATCH(orders!$D393,products!$A:$A,0),MATCH(K$1,products!$A$1:$G$1,0))</f>
        <v>0.5</v>
      </c>
      <c r="L393" s="9">
        <f>INDEX(products!$A:$G,MATCH(orders!$D393,products!$A:$A,0),MATCH(L$1,products!$A$1:$G$1,0))</f>
        <v>6.75</v>
      </c>
      <c r="M393" s="9">
        <f t="shared" si="18"/>
        <v>13.5</v>
      </c>
      <c r="N393" t="str">
        <f t="shared" si="19"/>
        <v>Arabica</v>
      </c>
      <c r="O393" t="str">
        <f t="shared" si="20"/>
        <v>Medium</v>
      </c>
      <c r="P393" t="str">
        <f>VLOOKUP(Orders[[#This Row],[Customer ID]],customers!$A:$I,9,FALSE)</f>
        <v>No</v>
      </c>
    </row>
    <row r="394" spans="1:16" x14ac:dyDescent="0.25">
      <c r="A394" s="2" t="s">
        <v>2699</v>
      </c>
      <c r="B394" s="6">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INDEX(products!$A:$G,MATCH(orders!$D394,products!$A:$A,0),MATCH(I$1,products!$A$1:$G$1,0))</f>
        <v>Exc</v>
      </c>
      <c r="J394" t="str">
        <f>INDEX(products!$A:$G,MATCH(orders!$D394,products!$A:$A,0),MATCH(J$1,products!$A$1:$G$1,0))</f>
        <v>L</v>
      </c>
      <c r="K394" s="8">
        <f>INDEX(products!$A:$G,MATCH(orders!$D394,products!$A:$A,0),MATCH(K$1,products!$A$1:$G$1,0))</f>
        <v>1</v>
      </c>
      <c r="L394" s="9">
        <f>INDEX(products!$A:$G,MATCH(orders!$D394,products!$A:$A,0),MATCH(L$1,products!$A$1:$G$1,0))</f>
        <v>14.85</v>
      </c>
      <c r="M394" s="9">
        <f t="shared" si="18"/>
        <v>89.1</v>
      </c>
      <c r="N394" t="str">
        <f t="shared" si="19"/>
        <v>Excelsa</v>
      </c>
      <c r="O394" t="str">
        <f t="shared" si="20"/>
        <v>Light</v>
      </c>
      <c r="P394" t="str">
        <f>VLOOKUP(Orders[[#This Row],[Customer ID]],customers!$A:$I,9,FALSE)</f>
        <v>No</v>
      </c>
    </row>
    <row r="395" spans="1:16" x14ac:dyDescent="0.25">
      <c r="A395" s="2" t="s">
        <v>2699</v>
      </c>
      <c r="B395" s="6">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INDEX(products!$A:$G,MATCH(orders!$D395,products!$A:$A,0),MATCH(I$1,products!$A$1:$G$1,0))</f>
        <v>Ara</v>
      </c>
      <c r="J395" t="str">
        <f>INDEX(products!$A:$G,MATCH(orders!$D395,products!$A:$A,0),MATCH(J$1,products!$A$1:$G$1,0))</f>
        <v>L</v>
      </c>
      <c r="K395" s="8">
        <f>INDEX(products!$A:$G,MATCH(orders!$D395,products!$A:$A,0),MATCH(K$1,products!$A$1:$G$1,0))</f>
        <v>0.2</v>
      </c>
      <c r="L395" s="9">
        <f>INDEX(products!$A:$G,MATCH(orders!$D395,products!$A:$A,0),MATCH(L$1,products!$A$1:$G$1,0))</f>
        <v>3.8849999999999998</v>
      </c>
      <c r="M395" s="9">
        <f t="shared" si="18"/>
        <v>3.8849999999999998</v>
      </c>
      <c r="N395" t="str">
        <f t="shared" si="19"/>
        <v>Arabica</v>
      </c>
      <c r="O395" t="str">
        <f t="shared" si="20"/>
        <v>Light</v>
      </c>
      <c r="P395" t="str">
        <f>VLOOKUP(Orders[[#This Row],[Customer ID]],customers!$A:$I,9,FALSE)</f>
        <v>No</v>
      </c>
    </row>
    <row r="396" spans="1:16" x14ac:dyDescent="0.25">
      <c r="A396" s="2" t="s">
        <v>2710</v>
      </c>
      <c r="B396" s="6">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INDEX(products!$A:$G,MATCH(orders!$D396,products!$A:$A,0),MATCH(I$1,products!$A$1:$G$1,0))</f>
        <v>Rob</v>
      </c>
      <c r="J396" t="str">
        <f>INDEX(products!$A:$G,MATCH(orders!$D396,products!$A:$A,0),MATCH(J$1,products!$A$1:$G$1,0))</f>
        <v>L</v>
      </c>
      <c r="K396" s="8">
        <f>INDEX(products!$A:$G,MATCH(orders!$D396,products!$A:$A,0),MATCH(K$1,products!$A$1:$G$1,0))</f>
        <v>2.5</v>
      </c>
      <c r="L396" s="9">
        <f>INDEX(products!$A:$G,MATCH(orders!$D396,products!$A:$A,0),MATCH(L$1,products!$A$1:$G$1,0))</f>
        <v>27.484999999999996</v>
      </c>
      <c r="M396" s="9">
        <f t="shared" si="18"/>
        <v>109.93999999999998</v>
      </c>
      <c r="N396" t="str">
        <f t="shared" si="19"/>
        <v>Robusta</v>
      </c>
      <c r="O396" t="str">
        <f t="shared" si="20"/>
        <v>Light</v>
      </c>
      <c r="P396" t="str">
        <f>VLOOKUP(Orders[[#This Row],[Customer ID]],customers!$A:$I,9,FALSE)</f>
        <v>No</v>
      </c>
    </row>
    <row r="397" spans="1:16" x14ac:dyDescent="0.25">
      <c r="A397" s="2" t="s">
        <v>2716</v>
      </c>
      <c r="B397" s="6">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INDEX(products!$A:$G,MATCH(orders!$D397,products!$A:$A,0),MATCH(I$1,products!$A$1:$G$1,0))</f>
        <v>Lib</v>
      </c>
      <c r="J397" t="str">
        <f>INDEX(products!$A:$G,MATCH(orders!$D397,products!$A:$A,0),MATCH(J$1,products!$A$1:$G$1,0))</f>
        <v>D</v>
      </c>
      <c r="K397" s="8">
        <f>INDEX(products!$A:$G,MATCH(orders!$D397,products!$A:$A,0),MATCH(K$1,products!$A$1:$G$1,0))</f>
        <v>0.5</v>
      </c>
      <c r="L397" s="9">
        <f>INDEX(products!$A:$G,MATCH(orders!$D397,products!$A:$A,0),MATCH(L$1,products!$A$1:$G$1,0))</f>
        <v>7.77</v>
      </c>
      <c r="M397" s="9">
        <f t="shared" si="18"/>
        <v>46.62</v>
      </c>
      <c r="N397" t="str">
        <f t="shared" si="19"/>
        <v>Liberica</v>
      </c>
      <c r="O397" t="str">
        <f t="shared" si="20"/>
        <v>Dark</v>
      </c>
      <c r="P397" t="str">
        <f>VLOOKUP(Orders[[#This Row],[Customer ID]],customers!$A:$I,9,FALSE)</f>
        <v>Yes</v>
      </c>
    </row>
    <row r="398" spans="1:16" x14ac:dyDescent="0.25">
      <c r="A398" s="2" t="s">
        <v>2721</v>
      </c>
      <c r="B398" s="6">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INDEX(products!$A:$G,MATCH(orders!$D398,products!$A:$A,0),MATCH(I$1,products!$A$1:$G$1,0))</f>
        <v>Ara</v>
      </c>
      <c r="J398" t="str">
        <f>INDEX(products!$A:$G,MATCH(orders!$D398,products!$A:$A,0),MATCH(J$1,products!$A$1:$G$1,0))</f>
        <v>L</v>
      </c>
      <c r="K398" s="8">
        <f>INDEX(products!$A:$G,MATCH(orders!$D398,products!$A:$A,0),MATCH(K$1,products!$A$1:$G$1,0))</f>
        <v>0.5</v>
      </c>
      <c r="L398" s="9">
        <f>INDEX(products!$A:$G,MATCH(orders!$D398,products!$A:$A,0),MATCH(L$1,products!$A$1:$G$1,0))</f>
        <v>7.77</v>
      </c>
      <c r="M398" s="9">
        <f t="shared" si="18"/>
        <v>38.849999999999994</v>
      </c>
      <c r="N398" t="str">
        <f t="shared" si="19"/>
        <v>Arabica</v>
      </c>
      <c r="O398" t="str">
        <f t="shared" si="20"/>
        <v>Light</v>
      </c>
      <c r="P398" t="str">
        <f>VLOOKUP(Orders[[#This Row],[Customer ID]],customers!$A:$I,9,FALSE)</f>
        <v>No</v>
      </c>
    </row>
    <row r="399" spans="1:16" x14ac:dyDescent="0.25">
      <c r="A399" s="2" t="s">
        <v>2727</v>
      </c>
      <c r="B399" s="6">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INDEX(products!$A:$G,MATCH(orders!$D399,products!$A:$A,0),MATCH(I$1,products!$A$1:$G$1,0))</f>
        <v>Lib</v>
      </c>
      <c r="J399" t="str">
        <f>INDEX(products!$A:$G,MATCH(orders!$D399,products!$A:$A,0),MATCH(J$1,products!$A$1:$G$1,0))</f>
        <v>D</v>
      </c>
      <c r="K399" s="8">
        <f>INDEX(products!$A:$G,MATCH(orders!$D399,products!$A:$A,0),MATCH(K$1,products!$A$1:$G$1,0))</f>
        <v>0.5</v>
      </c>
      <c r="L399" s="9">
        <f>INDEX(products!$A:$G,MATCH(orders!$D399,products!$A:$A,0),MATCH(L$1,products!$A$1:$G$1,0))</f>
        <v>7.77</v>
      </c>
      <c r="M399" s="9">
        <f t="shared" si="18"/>
        <v>31.08</v>
      </c>
      <c r="N399" t="str">
        <f t="shared" si="19"/>
        <v>Liberica</v>
      </c>
      <c r="O399" t="str">
        <f t="shared" si="20"/>
        <v>Dark</v>
      </c>
      <c r="P399" t="str">
        <f>VLOOKUP(Orders[[#This Row],[Customer ID]],customers!$A:$I,9,FALSE)</f>
        <v>Yes</v>
      </c>
    </row>
    <row r="400" spans="1:16" x14ac:dyDescent="0.25">
      <c r="A400" s="2" t="s">
        <v>2733</v>
      </c>
      <c r="B400" s="6">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INDEX(products!$A:$G,MATCH(orders!$D400,products!$A:$A,0),MATCH(I$1,products!$A$1:$G$1,0))</f>
        <v>Ara</v>
      </c>
      <c r="J400" t="str">
        <f>INDEX(products!$A:$G,MATCH(orders!$D400,products!$A:$A,0),MATCH(J$1,products!$A$1:$G$1,0))</f>
        <v>D</v>
      </c>
      <c r="K400" s="8">
        <f>INDEX(products!$A:$G,MATCH(orders!$D400,products!$A:$A,0),MATCH(K$1,products!$A$1:$G$1,0))</f>
        <v>0.2</v>
      </c>
      <c r="L400" s="9">
        <f>INDEX(products!$A:$G,MATCH(orders!$D400,products!$A:$A,0),MATCH(L$1,products!$A$1:$G$1,0))</f>
        <v>2.9849999999999999</v>
      </c>
      <c r="M400" s="9">
        <f t="shared" si="18"/>
        <v>17.91</v>
      </c>
      <c r="N400" t="str">
        <f t="shared" si="19"/>
        <v>Arabica</v>
      </c>
      <c r="O400" t="str">
        <f t="shared" si="20"/>
        <v>Dark</v>
      </c>
      <c r="P400" t="str">
        <f>VLOOKUP(Orders[[#This Row],[Customer ID]],customers!$A:$I,9,FALSE)</f>
        <v>Yes</v>
      </c>
    </row>
    <row r="401" spans="1:16" x14ac:dyDescent="0.25">
      <c r="A401" s="2" t="s">
        <v>2739</v>
      </c>
      <c r="B401" s="6">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INDEX(products!$A:$G,MATCH(orders!$D401,products!$A:$A,0),MATCH(I$1,products!$A$1:$G$1,0))</f>
        <v>Exc</v>
      </c>
      <c r="J401" t="str">
        <f>INDEX(products!$A:$G,MATCH(orders!$D401,products!$A:$A,0),MATCH(J$1,products!$A$1:$G$1,0))</f>
        <v>D</v>
      </c>
      <c r="K401" s="8">
        <f>INDEX(products!$A:$G,MATCH(orders!$D401,products!$A:$A,0),MATCH(K$1,products!$A$1:$G$1,0))</f>
        <v>2.5</v>
      </c>
      <c r="L401" s="9">
        <f>INDEX(products!$A:$G,MATCH(orders!$D401,products!$A:$A,0),MATCH(L$1,products!$A$1:$G$1,0))</f>
        <v>27.945</v>
      </c>
      <c r="M401" s="9">
        <f t="shared" si="18"/>
        <v>167.67000000000002</v>
      </c>
      <c r="N401" t="str">
        <f t="shared" si="19"/>
        <v>Excelsa</v>
      </c>
      <c r="O401" t="str">
        <f t="shared" si="20"/>
        <v>Dark</v>
      </c>
      <c r="P401" t="str">
        <f>VLOOKUP(Orders[[#This Row],[Customer ID]],customers!$A:$I,9,FALSE)</f>
        <v>No</v>
      </c>
    </row>
    <row r="402" spans="1:16" x14ac:dyDescent="0.25">
      <c r="A402" s="2" t="s">
        <v>2745</v>
      </c>
      <c r="B402" s="6">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INDEX(products!$A:$G,MATCH(orders!$D402,products!$A:$A,0),MATCH(I$1,products!$A$1:$G$1,0))</f>
        <v>Lib</v>
      </c>
      <c r="J402" t="str">
        <f>INDEX(products!$A:$G,MATCH(orders!$D402,products!$A:$A,0),MATCH(J$1,products!$A$1:$G$1,0))</f>
        <v>L</v>
      </c>
      <c r="K402" s="8">
        <f>INDEX(products!$A:$G,MATCH(orders!$D402,products!$A:$A,0),MATCH(K$1,products!$A$1:$G$1,0))</f>
        <v>1</v>
      </c>
      <c r="L402" s="9">
        <f>INDEX(products!$A:$G,MATCH(orders!$D402,products!$A:$A,0),MATCH(L$1,products!$A$1:$G$1,0))</f>
        <v>15.85</v>
      </c>
      <c r="M402" s="9">
        <f t="shared" si="18"/>
        <v>63.4</v>
      </c>
      <c r="N402" t="str">
        <f t="shared" si="19"/>
        <v>Liberica</v>
      </c>
      <c r="O402" t="str">
        <f t="shared" si="20"/>
        <v>Light</v>
      </c>
      <c r="P402" t="str">
        <f>VLOOKUP(Orders[[#This Row],[Customer ID]],customers!$A:$I,9,FALSE)</f>
        <v>No</v>
      </c>
    </row>
    <row r="403" spans="1:16" x14ac:dyDescent="0.25">
      <c r="A403" s="2" t="s">
        <v>2751</v>
      </c>
      <c r="B403" s="6">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INDEX(products!$A:$G,MATCH(orders!$D403,products!$A:$A,0),MATCH(I$1,products!$A$1:$G$1,0))</f>
        <v>Lib</v>
      </c>
      <c r="J403" t="str">
        <f>INDEX(products!$A:$G,MATCH(orders!$D403,products!$A:$A,0),MATCH(J$1,products!$A$1:$G$1,0))</f>
        <v>M</v>
      </c>
      <c r="K403" s="8">
        <f>INDEX(products!$A:$G,MATCH(orders!$D403,products!$A:$A,0),MATCH(K$1,products!$A$1:$G$1,0))</f>
        <v>0.2</v>
      </c>
      <c r="L403" s="9">
        <f>INDEX(products!$A:$G,MATCH(orders!$D403,products!$A:$A,0),MATCH(L$1,products!$A$1:$G$1,0))</f>
        <v>4.3650000000000002</v>
      </c>
      <c r="M403" s="9">
        <f t="shared" si="18"/>
        <v>8.73</v>
      </c>
      <c r="N403" t="str">
        <f t="shared" si="19"/>
        <v>Liberica</v>
      </c>
      <c r="O403" t="str">
        <f t="shared" si="20"/>
        <v>Medium</v>
      </c>
      <c r="P403" t="str">
        <f>VLOOKUP(Orders[[#This Row],[Customer ID]],customers!$A:$I,9,FALSE)</f>
        <v>Yes</v>
      </c>
    </row>
    <row r="404" spans="1:16" x14ac:dyDescent="0.25">
      <c r="A404" s="2" t="s">
        <v>2757</v>
      </c>
      <c r="B404" s="6">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INDEX(products!$A:$G,MATCH(orders!$D404,products!$A:$A,0),MATCH(I$1,products!$A$1:$G$1,0))</f>
        <v>Rob</v>
      </c>
      <c r="J404" t="str">
        <f>INDEX(products!$A:$G,MATCH(orders!$D404,products!$A:$A,0),MATCH(J$1,products!$A$1:$G$1,0))</f>
        <v>D</v>
      </c>
      <c r="K404" s="8">
        <f>INDEX(products!$A:$G,MATCH(orders!$D404,products!$A:$A,0),MATCH(K$1,products!$A$1:$G$1,0))</f>
        <v>1</v>
      </c>
      <c r="L404" s="9">
        <f>INDEX(products!$A:$G,MATCH(orders!$D404,products!$A:$A,0),MATCH(L$1,products!$A$1:$G$1,0))</f>
        <v>8.9499999999999993</v>
      </c>
      <c r="M404" s="9">
        <f t="shared" si="18"/>
        <v>26.849999999999998</v>
      </c>
      <c r="N404" t="str">
        <f t="shared" si="19"/>
        <v>Robusta</v>
      </c>
      <c r="O404" t="str">
        <f t="shared" si="20"/>
        <v>Dark</v>
      </c>
      <c r="P404" t="str">
        <f>VLOOKUP(Orders[[#This Row],[Customer ID]],customers!$A:$I,9,FALSE)</f>
        <v>Yes</v>
      </c>
    </row>
    <row r="405" spans="1:16" x14ac:dyDescent="0.25">
      <c r="A405" s="2" t="s">
        <v>2763</v>
      </c>
      <c r="B405" s="6">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INDEX(products!$A:$G,MATCH(orders!$D405,products!$A:$A,0),MATCH(I$1,products!$A$1:$G$1,0))</f>
        <v>Lib</v>
      </c>
      <c r="J405" t="str">
        <f>INDEX(products!$A:$G,MATCH(orders!$D405,products!$A:$A,0),MATCH(J$1,products!$A$1:$G$1,0))</f>
        <v>L</v>
      </c>
      <c r="K405" s="8">
        <f>INDEX(products!$A:$G,MATCH(orders!$D405,products!$A:$A,0),MATCH(K$1,products!$A$1:$G$1,0))</f>
        <v>0.2</v>
      </c>
      <c r="L405" s="9">
        <f>INDEX(products!$A:$G,MATCH(orders!$D405,products!$A:$A,0),MATCH(L$1,products!$A$1:$G$1,0))</f>
        <v>4.7549999999999999</v>
      </c>
      <c r="M405" s="9">
        <f t="shared" si="18"/>
        <v>9.51</v>
      </c>
      <c r="N405" t="str">
        <f t="shared" si="19"/>
        <v>Liberica</v>
      </c>
      <c r="O405" t="str">
        <f t="shared" si="20"/>
        <v>Light</v>
      </c>
      <c r="P405" t="str">
        <f>VLOOKUP(Orders[[#This Row],[Customer ID]],customers!$A:$I,9,FALSE)</f>
        <v>No</v>
      </c>
    </row>
    <row r="406" spans="1:16" x14ac:dyDescent="0.25">
      <c r="A406" s="2" t="s">
        <v>2769</v>
      </c>
      <c r="B406" s="6">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INDEX(products!$A:$G,MATCH(orders!$D406,products!$A:$A,0),MATCH(I$1,products!$A$1:$G$1,0))</f>
        <v>Ara</v>
      </c>
      <c r="J406" t="str">
        <f>INDEX(products!$A:$G,MATCH(orders!$D406,products!$A:$A,0),MATCH(J$1,products!$A$1:$G$1,0))</f>
        <v>D</v>
      </c>
      <c r="K406" s="8">
        <f>INDEX(products!$A:$G,MATCH(orders!$D406,products!$A:$A,0),MATCH(K$1,products!$A$1:$G$1,0))</f>
        <v>1</v>
      </c>
      <c r="L406" s="9">
        <f>INDEX(products!$A:$G,MATCH(orders!$D406,products!$A:$A,0),MATCH(L$1,products!$A$1:$G$1,0))</f>
        <v>9.9499999999999993</v>
      </c>
      <c r="M406" s="9">
        <f t="shared" si="18"/>
        <v>39.799999999999997</v>
      </c>
      <c r="N406" t="str">
        <f t="shared" si="19"/>
        <v>Arabica</v>
      </c>
      <c r="O406" t="str">
        <f t="shared" si="20"/>
        <v>Dark</v>
      </c>
      <c r="P406" t="str">
        <f>VLOOKUP(Orders[[#This Row],[Customer ID]],customers!$A:$I,9,FALSE)</f>
        <v>No</v>
      </c>
    </row>
    <row r="407" spans="1:16" x14ac:dyDescent="0.25">
      <c r="A407" s="2" t="s">
        <v>2775</v>
      </c>
      <c r="B407" s="6">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INDEX(products!$A:$G,MATCH(orders!$D407,products!$A:$A,0),MATCH(I$1,products!$A$1:$G$1,0))</f>
        <v>Exc</v>
      </c>
      <c r="J407" t="str">
        <f>INDEX(products!$A:$G,MATCH(orders!$D407,products!$A:$A,0),MATCH(J$1,products!$A$1:$G$1,0))</f>
        <v>M</v>
      </c>
      <c r="K407" s="8">
        <f>INDEX(products!$A:$G,MATCH(orders!$D407,products!$A:$A,0),MATCH(K$1,products!$A$1:$G$1,0))</f>
        <v>0.5</v>
      </c>
      <c r="L407" s="9">
        <f>INDEX(products!$A:$G,MATCH(orders!$D407,products!$A:$A,0),MATCH(L$1,products!$A$1:$G$1,0))</f>
        <v>8.25</v>
      </c>
      <c r="M407" s="9">
        <f t="shared" si="18"/>
        <v>24.75</v>
      </c>
      <c r="N407" t="str">
        <f t="shared" si="19"/>
        <v>Excelsa</v>
      </c>
      <c r="O407" t="str">
        <f t="shared" si="20"/>
        <v>Medium</v>
      </c>
      <c r="P407" t="str">
        <f>VLOOKUP(Orders[[#This Row],[Customer ID]],customers!$A:$I,9,FALSE)</f>
        <v>Yes</v>
      </c>
    </row>
    <row r="408" spans="1:16" x14ac:dyDescent="0.25">
      <c r="A408" s="2" t="s">
        <v>2781</v>
      </c>
      <c r="B408" s="6">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INDEX(products!$A:$G,MATCH(orders!$D408,products!$A:$A,0),MATCH(I$1,products!$A$1:$G$1,0))</f>
        <v>Exc</v>
      </c>
      <c r="J408" t="str">
        <f>INDEX(products!$A:$G,MATCH(orders!$D408,products!$A:$A,0),MATCH(J$1,products!$A$1:$G$1,0))</f>
        <v>M</v>
      </c>
      <c r="K408" s="8">
        <f>INDEX(products!$A:$G,MATCH(orders!$D408,products!$A:$A,0),MATCH(K$1,products!$A$1:$G$1,0))</f>
        <v>1</v>
      </c>
      <c r="L408" s="9">
        <f>INDEX(products!$A:$G,MATCH(orders!$D408,products!$A:$A,0),MATCH(L$1,products!$A$1:$G$1,0))</f>
        <v>13.75</v>
      </c>
      <c r="M408" s="9">
        <f t="shared" si="18"/>
        <v>68.75</v>
      </c>
      <c r="N408" t="str">
        <f t="shared" si="19"/>
        <v>Excelsa</v>
      </c>
      <c r="O408" t="str">
        <f t="shared" si="20"/>
        <v>Medium</v>
      </c>
      <c r="P408" t="str">
        <f>VLOOKUP(Orders[[#This Row],[Customer ID]],customers!$A:$I,9,FALSE)</f>
        <v>Yes</v>
      </c>
    </row>
    <row r="409" spans="1:16" x14ac:dyDescent="0.25">
      <c r="A409" s="2" t="s">
        <v>2787</v>
      </c>
      <c r="B409" s="6">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INDEX(products!$A:$G,MATCH(orders!$D409,products!$A:$A,0),MATCH(I$1,products!$A$1:$G$1,0))</f>
        <v>Exc</v>
      </c>
      <c r="J409" t="str">
        <f>INDEX(products!$A:$G,MATCH(orders!$D409,products!$A:$A,0),MATCH(J$1,products!$A$1:$G$1,0))</f>
        <v>M</v>
      </c>
      <c r="K409" s="8">
        <f>INDEX(products!$A:$G,MATCH(orders!$D409,products!$A:$A,0),MATCH(K$1,products!$A$1:$G$1,0))</f>
        <v>0.5</v>
      </c>
      <c r="L409" s="9">
        <f>INDEX(products!$A:$G,MATCH(orders!$D409,products!$A:$A,0),MATCH(L$1,products!$A$1:$G$1,0))</f>
        <v>8.25</v>
      </c>
      <c r="M409" s="9">
        <f t="shared" si="18"/>
        <v>49.5</v>
      </c>
      <c r="N409" t="str">
        <f t="shared" si="19"/>
        <v>Excelsa</v>
      </c>
      <c r="O409" t="str">
        <f t="shared" si="20"/>
        <v>Medium</v>
      </c>
      <c r="P409" t="str">
        <f>VLOOKUP(Orders[[#This Row],[Customer ID]],customers!$A:$I,9,FALSE)</f>
        <v>No</v>
      </c>
    </row>
    <row r="410" spans="1:16" x14ac:dyDescent="0.25">
      <c r="A410" s="2" t="s">
        <v>2792</v>
      </c>
      <c r="B410" s="6">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INDEX(products!$A:$G,MATCH(orders!$D410,products!$A:$A,0),MATCH(I$1,products!$A$1:$G$1,0))</f>
        <v>Ara</v>
      </c>
      <c r="J410" t="str">
        <f>INDEX(products!$A:$G,MATCH(orders!$D410,products!$A:$A,0),MATCH(J$1,products!$A$1:$G$1,0))</f>
        <v>M</v>
      </c>
      <c r="K410" s="8">
        <f>INDEX(products!$A:$G,MATCH(orders!$D410,products!$A:$A,0),MATCH(K$1,products!$A$1:$G$1,0))</f>
        <v>2.5</v>
      </c>
      <c r="L410" s="9">
        <f>INDEX(products!$A:$G,MATCH(orders!$D410,products!$A:$A,0),MATCH(L$1,products!$A$1:$G$1,0))</f>
        <v>25.874999999999996</v>
      </c>
      <c r="M410" s="9">
        <f t="shared" si="18"/>
        <v>51.749999999999993</v>
      </c>
      <c r="N410" t="str">
        <f t="shared" si="19"/>
        <v>Arabica</v>
      </c>
      <c r="O410" t="str">
        <f t="shared" si="20"/>
        <v>Medium</v>
      </c>
      <c r="P410" t="str">
        <f>VLOOKUP(Orders[[#This Row],[Customer ID]],customers!$A:$I,9,FALSE)</f>
        <v>Yes</v>
      </c>
    </row>
    <row r="411" spans="1:16" x14ac:dyDescent="0.25">
      <c r="A411" s="2" t="s">
        <v>2798</v>
      </c>
      <c r="B411" s="6">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INDEX(products!$A:$G,MATCH(orders!$D411,products!$A:$A,0),MATCH(I$1,products!$A$1:$G$1,0))</f>
        <v>Lib</v>
      </c>
      <c r="J411" t="str">
        <f>INDEX(products!$A:$G,MATCH(orders!$D411,products!$A:$A,0),MATCH(J$1,products!$A$1:$G$1,0))</f>
        <v>L</v>
      </c>
      <c r="K411" s="8">
        <f>INDEX(products!$A:$G,MATCH(orders!$D411,products!$A:$A,0),MATCH(K$1,products!$A$1:$G$1,0))</f>
        <v>1</v>
      </c>
      <c r="L411" s="9">
        <f>INDEX(products!$A:$G,MATCH(orders!$D411,products!$A:$A,0),MATCH(L$1,products!$A$1:$G$1,0))</f>
        <v>15.85</v>
      </c>
      <c r="M411" s="9">
        <f t="shared" si="18"/>
        <v>47.55</v>
      </c>
      <c r="N411" t="str">
        <f t="shared" si="19"/>
        <v>Liberica</v>
      </c>
      <c r="O411" t="str">
        <f t="shared" si="20"/>
        <v>Light</v>
      </c>
      <c r="P411" t="str">
        <f>VLOOKUP(Orders[[#This Row],[Customer ID]],customers!$A:$I,9,FALSE)</f>
        <v>Yes</v>
      </c>
    </row>
    <row r="412" spans="1:16" x14ac:dyDescent="0.25">
      <c r="A412" s="2" t="s">
        <v>2803</v>
      </c>
      <c r="B412" s="6">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INDEX(products!$A:$G,MATCH(orders!$D412,products!$A:$A,0),MATCH(I$1,products!$A$1:$G$1,0))</f>
        <v>Ara</v>
      </c>
      <c r="J412" t="str">
        <f>INDEX(products!$A:$G,MATCH(orders!$D412,products!$A:$A,0),MATCH(J$1,products!$A$1:$G$1,0))</f>
        <v>L</v>
      </c>
      <c r="K412" s="8">
        <f>INDEX(products!$A:$G,MATCH(orders!$D412,products!$A:$A,0),MATCH(K$1,products!$A$1:$G$1,0))</f>
        <v>0.2</v>
      </c>
      <c r="L412" s="9">
        <f>INDEX(products!$A:$G,MATCH(orders!$D412,products!$A:$A,0),MATCH(L$1,products!$A$1:$G$1,0))</f>
        <v>3.8849999999999998</v>
      </c>
      <c r="M412" s="9">
        <f t="shared" si="18"/>
        <v>15.54</v>
      </c>
      <c r="N412" t="str">
        <f t="shared" si="19"/>
        <v>Arabica</v>
      </c>
      <c r="O412" t="str">
        <f t="shared" si="20"/>
        <v>Light</v>
      </c>
      <c r="P412" t="str">
        <f>VLOOKUP(Orders[[#This Row],[Customer ID]],customers!$A:$I,9,FALSE)</f>
        <v>No</v>
      </c>
    </row>
    <row r="413" spans="1:16" x14ac:dyDescent="0.25">
      <c r="A413" s="2" t="s">
        <v>2808</v>
      </c>
      <c r="B413" s="6">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INDEX(products!$A:$G,MATCH(orders!$D413,products!$A:$A,0),MATCH(I$1,products!$A$1:$G$1,0))</f>
        <v>Lib</v>
      </c>
      <c r="J413" t="str">
        <f>INDEX(products!$A:$G,MATCH(orders!$D413,products!$A:$A,0),MATCH(J$1,products!$A$1:$G$1,0))</f>
        <v>M</v>
      </c>
      <c r="K413" s="8">
        <f>INDEX(products!$A:$G,MATCH(orders!$D413,products!$A:$A,0),MATCH(K$1,products!$A$1:$G$1,0))</f>
        <v>1</v>
      </c>
      <c r="L413" s="9">
        <f>INDEX(products!$A:$G,MATCH(orders!$D413,products!$A:$A,0),MATCH(L$1,products!$A$1:$G$1,0))</f>
        <v>14.55</v>
      </c>
      <c r="M413" s="9">
        <f t="shared" si="18"/>
        <v>87.300000000000011</v>
      </c>
      <c r="N413" t="str">
        <f t="shared" si="19"/>
        <v>Liberica</v>
      </c>
      <c r="O413" t="str">
        <f t="shared" si="20"/>
        <v>Medium</v>
      </c>
      <c r="P413" t="str">
        <f>VLOOKUP(Orders[[#This Row],[Customer ID]],customers!$A:$I,9,FALSE)</f>
        <v>Yes</v>
      </c>
    </row>
    <row r="414" spans="1:16" x14ac:dyDescent="0.25">
      <c r="A414" s="2" t="s">
        <v>2813</v>
      </c>
      <c r="B414" s="6">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INDEX(products!$A:$G,MATCH(orders!$D414,products!$A:$A,0),MATCH(I$1,products!$A$1:$G$1,0))</f>
        <v>Ara</v>
      </c>
      <c r="J414" t="str">
        <f>INDEX(products!$A:$G,MATCH(orders!$D414,products!$A:$A,0),MATCH(J$1,products!$A$1:$G$1,0))</f>
        <v>M</v>
      </c>
      <c r="K414" s="8">
        <f>INDEX(products!$A:$G,MATCH(orders!$D414,products!$A:$A,0),MATCH(K$1,products!$A$1:$G$1,0))</f>
        <v>1</v>
      </c>
      <c r="L414" s="9">
        <f>INDEX(products!$A:$G,MATCH(orders!$D414,products!$A:$A,0),MATCH(L$1,products!$A$1:$G$1,0))</f>
        <v>11.25</v>
      </c>
      <c r="M414" s="9">
        <f t="shared" si="18"/>
        <v>56.25</v>
      </c>
      <c r="N414" t="str">
        <f t="shared" si="19"/>
        <v>Arabica</v>
      </c>
      <c r="O414" t="str">
        <f t="shared" si="20"/>
        <v>Medium</v>
      </c>
      <c r="P414" t="str">
        <f>VLOOKUP(Orders[[#This Row],[Customer ID]],customers!$A:$I,9,FALSE)</f>
        <v>Yes</v>
      </c>
    </row>
    <row r="415" spans="1:16" x14ac:dyDescent="0.25">
      <c r="A415" s="2" t="s">
        <v>2818</v>
      </c>
      <c r="B415" s="6">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INDEX(products!$A:$G,MATCH(orders!$D415,products!$A:$A,0),MATCH(I$1,products!$A$1:$G$1,0))</f>
        <v>Lib</v>
      </c>
      <c r="J415" t="str">
        <f>INDEX(products!$A:$G,MATCH(orders!$D415,products!$A:$A,0),MATCH(J$1,products!$A$1:$G$1,0))</f>
        <v>L</v>
      </c>
      <c r="K415" s="8">
        <f>INDEX(products!$A:$G,MATCH(orders!$D415,products!$A:$A,0),MATCH(K$1,products!$A$1:$G$1,0))</f>
        <v>2.5</v>
      </c>
      <c r="L415" s="9">
        <f>INDEX(products!$A:$G,MATCH(orders!$D415,products!$A:$A,0),MATCH(L$1,products!$A$1:$G$1,0))</f>
        <v>36.454999999999998</v>
      </c>
      <c r="M415" s="9">
        <f t="shared" si="18"/>
        <v>36.454999999999998</v>
      </c>
      <c r="N415" t="str">
        <f t="shared" si="19"/>
        <v>Liberica</v>
      </c>
      <c r="O415" t="str">
        <f t="shared" si="20"/>
        <v>Light</v>
      </c>
      <c r="P415" t="str">
        <f>VLOOKUP(Orders[[#This Row],[Customer ID]],customers!$A:$I,9,FALSE)</f>
        <v>Yes</v>
      </c>
    </row>
    <row r="416" spans="1:16" x14ac:dyDescent="0.25">
      <c r="A416" s="2" t="s">
        <v>2824</v>
      </c>
      <c r="B416" s="6">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INDEX(products!$A:$G,MATCH(orders!$D416,products!$A:$A,0),MATCH(I$1,products!$A$1:$G$1,0))</f>
        <v>Rob</v>
      </c>
      <c r="J416" t="str">
        <f>INDEX(products!$A:$G,MATCH(orders!$D416,products!$A:$A,0),MATCH(J$1,products!$A$1:$G$1,0))</f>
        <v>L</v>
      </c>
      <c r="K416" s="8">
        <f>INDEX(products!$A:$G,MATCH(orders!$D416,products!$A:$A,0),MATCH(K$1,products!$A$1:$G$1,0))</f>
        <v>0.2</v>
      </c>
      <c r="L416" s="9">
        <f>INDEX(products!$A:$G,MATCH(orders!$D416,products!$A:$A,0),MATCH(L$1,products!$A$1:$G$1,0))</f>
        <v>3.5849999999999995</v>
      </c>
      <c r="M416" s="9">
        <f t="shared" si="18"/>
        <v>10.754999999999999</v>
      </c>
      <c r="N416" t="str">
        <f t="shared" si="19"/>
        <v>Robusta</v>
      </c>
      <c r="O416" t="str">
        <f t="shared" si="20"/>
        <v>Light</v>
      </c>
      <c r="P416" t="str">
        <f>VLOOKUP(Orders[[#This Row],[Customer ID]],customers!$A:$I,9,FALSE)</f>
        <v>Yes</v>
      </c>
    </row>
    <row r="417" spans="1:16" x14ac:dyDescent="0.25">
      <c r="A417" s="2" t="s">
        <v>2829</v>
      </c>
      <c r="B417" s="6">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INDEX(products!$A:$G,MATCH(orders!$D417,products!$A:$A,0),MATCH(I$1,products!$A$1:$G$1,0))</f>
        <v>Rob</v>
      </c>
      <c r="J417" t="str">
        <f>INDEX(products!$A:$G,MATCH(orders!$D417,products!$A:$A,0),MATCH(J$1,products!$A$1:$G$1,0))</f>
        <v>M</v>
      </c>
      <c r="K417" s="8">
        <f>INDEX(products!$A:$G,MATCH(orders!$D417,products!$A:$A,0),MATCH(K$1,products!$A$1:$G$1,0))</f>
        <v>0.2</v>
      </c>
      <c r="L417" s="9">
        <f>INDEX(products!$A:$G,MATCH(orders!$D417,products!$A:$A,0),MATCH(L$1,products!$A$1:$G$1,0))</f>
        <v>2.9849999999999999</v>
      </c>
      <c r="M417" s="9">
        <f t="shared" si="18"/>
        <v>8.9550000000000001</v>
      </c>
      <c r="N417" t="str">
        <f t="shared" si="19"/>
        <v>Robusta</v>
      </c>
      <c r="O417" t="str">
        <f t="shared" si="20"/>
        <v>Medium</v>
      </c>
      <c r="P417" t="str">
        <f>VLOOKUP(Orders[[#This Row],[Customer ID]],customers!$A:$I,9,FALSE)</f>
        <v>No</v>
      </c>
    </row>
    <row r="418" spans="1:16" x14ac:dyDescent="0.25">
      <c r="A418" s="2" t="s">
        <v>2834</v>
      </c>
      <c r="B418" s="6">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INDEX(products!$A:$G,MATCH(orders!$D418,products!$A:$A,0),MATCH(I$1,products!$A$1:$G$1,0))</f>
        <v>Ara</v>
      </c>
      <c r="J418" t="str">
        <f>INDEX(products!$A:$G,MATCH(orders!$D418,products!$A:$A,0),MATCH(J$1,products!$A$1:$G$1,0))</f>
        <v>L</v>
      </c>
      <c r="K418" s="8">
        <f>INDEX(products!$A:$G,MATCH(orders!$D418,products!$A:$A,0),MATCH(K$1,products!$A$1:$G$1,0))</f>
        <v>0.5</v>
      </c>
      <c r="L418" s="9">
        <f>INDEX(products!$A:$G,MATCH(orders!$D418,products!$A:$A,0),MATCH(L$1,products!$A$1:$G$1,0))</f>
        <v>7.77</v>
      </c>
      <c r="M418" s="9">
        <f t="shared" si="18"/>
        <v>23.31</v>
      </c>
      <c r="N418" t="str">
        <f t="shared" si="19"/>
        <v>Arabica</v>
      </c>
      <c r="O418" t="str">
        <f t="shared" si="20"/>
        <v>Light</v>
      </c>
      <c r="P418" t="str">
        <f>VLOOKUP(Orders[[#This Row],[Customer ID]],customers!$A:$I,9,FALSE)</f>
        <v>Yes</v>
      </c>
    </row>
    <row r="419" spans="1:16" x14ac:dyDescent="0.25">
      <c r="A419" s="2" t="s">
        <v>2839</v>
      </c>
      <c r="B419" s="6">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INDEX(products!$A:$G,MATCH(orders!$D419,products!$A:$A,0),MATCH(I$1,products!$A$1:$G$1,0))</f>
        <v>Ara</v>
      </c>
      <c r="J419" t="str">
        <f>INDEX(products!$A:$G,MATCH(orders!$D419,products!$A:$A,0),MATCH(J$1,products!$A$1:$G$1,0))</f>
        <v>L</v>
      </c>
      <c r="K419" s="8">
        <f>INDEX(products!$A:$G,MATCH(orders!$D419,products!$A:$A,0),MATCH(K$1,products!$A$1:$G$1,0))</f>
        <v>2.5</v>
      </c>
      <c r="L419" s="9">
        <f>INDEX(products!$A:$G,MATCH(orders!$D419,products!$A:$A,0),MATCH(L$1,products!$A$1:$G$1,0))</f>
        <v>29.784999999999997</v>
      </c>
      <c r="M419" s="9">
        <f t="shared" si="18"/>
        <v>29.784999999999997</v>
      </c>
      <c r="N419" t="str">
        <f t="shared" si="19"/>
        <v>Arabica</v>
      </c>
      <c r="O419" t="str">
        <f t="shared" si="20"/>
        <v>Light</v>
      </c>
      <c r="P419" t="str">
        <f>VLOOKUP(Orders[[#This Row],[Customer ID]],customers!$A:$I,9,FALSE)</f>
        <v>Yes</v>
      </c>
    </row>
    <row r="420" spans="1:16" x14ac:dyDescent="0.25">
      <c r="A420" s="2" t="s">
        <v>2844</v>
      </c>
      <c r="B420" s="6">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INDEX(products!$A:$G,MATCH(orders!$D420,products!$A:$A,0),MATCH(I$1,products!$A$1:$G$1,0))</f>
        <v>Ara</v>
      </c>
      <c r="J420" t="str">
        <f>INDEX(products!$A:$G,MATCH(orders!$D420,products!$A:$A,0),MATCH(J$1,products!$A$1:$G$1,0))</f>
        <v>L</v>
      </c>
      <c r="K420" s="8">
        <f>INDEX(products!$A:$G,MATCH(orders!$D420,products!$A:$A,0),MATCH(K$1,products!$A$1:$G$1,0))</f>
        <v>2.5</v>
      </c>
      <c r="L420" s="9">
        <f>INDEX(products!$A:$G,MATCH(orders!$D420,products!$A:$A,0),MATCH(L$1,products!$A$1:$G$1,0))</f>
        <v>29.784999999999997</v>
      </c>
      <c r="M420" s="9">
        <f t="shared" si="18"/>
        <v>148.92499999999998</v>
      </c>
      <c r="N420" t="str">
        <f t="shared" si="19"/>
        <v>Arabica</v>
      </c>
      <c r="O420" t="str">
        <f t="shared" si="20"/>
        <v>Light</v>
      </c>
      <c r="P420" t="str">
        <f>VLOOKUP(Orders[[#This Row],[Customer ID]],customers!$A:$I,9,FALSE)</f>
        <v>Yes</v>
      </c>
    </row>
    <row r="421" spans="1:16" x14ac:dyDescent="0.25">
      <c r="A421" s="2" t="s">
        <v>2849</v>
      </c>
      <c r="B421" s="6">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INDEX(products!$A:$G,MATCH(orders!$D421,products!$A:$A,0),MATCH(I$1,products!$A$1:$G$1,0))</f>
        <v>Lib</v>
      </c>
      <c r="J421" t="str">
        <f>INDEX(products!$A:$G,MATCH(orders!$D421,products!$A:$A,0),MATCH(J$1,products!$A$1:$G$1,0))</f>
        <v>M</v>
      </c>
      <c r="K421" s="8">
        <f>INDEX(products!$A:$G,MATCH(orders!$D421,products!$A:$A,0),MATCH(K$1,products!$A$1:$G$1,0))</f>
        <v>0.5</v>
      </c>
      <c r="L421" s="9">
        <f>INDEX(products!$A:$G,MATCH(orders!$D421,products!$A:$A,0),MATCH(L$1,products!$A$1:$G$1,0))</f>
        <v>8.73</v>
      </c>
      <c r="M421" s="9">
        <f t="shared" si="18"/>
        <v>8.73</v>
      </c>
      <c r="N421" t="str">
        <f t="shared" si="19"/>
        <v>Liberica</v>
      </c>
      <c r="O421" t="str">
        <f t="shared" si="20"/>
        <v>Medium</v>
      </c>
      <c r="P421" t="str">
        <f>VLOOKUP(Orders[[#This Row],[Customer ID]],customers!$A:$I,9,FALSE)</f>
        <v>Yes</v>
      </c>
    </row>
    <row r="422" spans="1:16" x14ac:dyDescent="0.25">
      <c r="A422" s="2" t="s">
        <v>2855</v>
      </c>
      <c r="B422" s="6">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INDEX(products!$A:$G,MATCH(orders!$D422,products!$A:$A,0),MATCH(I$1,products!$A$1:$G$1,0))</f>
        <v>Lib</v>
      </c>
      <c r="J422" t="str">
        <f>INDEX(products!$A:$G,MATCH(orders!$D422,products!$A:$A,0),MATCH(J$1,products!$A$1:$G$1,0))</f>
        <v>D</v>
      </c>
      <c r="K422" s="8">
        <f>INDEX(products!$A:$G,MATCH(orders!$D422,products!$A:$A,0),MATCH(K$1,products!$A$1:$G$1,0))</f>
        <v>0.5</v>
      </c>
      <c r="L422" s="9">
        <f>INDEX(products!$A:$G,MATCH(orders!$D422,products!$A:$A,0),MATCH(L$1,products!$A$1:$G$1,0))</f>
        <v>7.77</v>
      </c>
      <c r="M422" s="9">
        <f t="shared" si="18"/>
        <v>31.08</v>
      </c>
      <c r="N422" t="str">
        <f t="shared" si="19"/>
        <v>Liberica</v>
      </c>
      <c r="O422" t="str">
        <f t="shared" si="20"/>
        <v>Dark</v>
      </c>
      <c r="P422" t="str">
        <f>VLOOKUP(Orders[[#This Row],[Customer ID]],customers!$A:$I,9,FALSE)</f>
        <v>No</v>
      </c>
    </row>
    <row r="423" spans="1:16" x14ac:dyDescent="0.25">
      <c r="A423" s="2" t="s">
        <v>2855</v>
      </c>
      <c r="B423" s="6">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INDEX(products!$A:$G,MATCH(orders!$D423,products!$A:$A,0),MATCH(I$1,products!$A$1:$G$1,0))</f>
        <v>Ara</v>
      </c>
      <c r="J423" t="str">
        <f>INDEX(products!$A:$G,MATCH(orders!$D423,products!$A:$A,0),MATCH(J$1,products!$A$1:$G$1,0))</f>
        <v>D</v>
      </c>
      <c r="K423" s="8">
        <f>INDEX(products!$A:$G,MATCH(orders!$D423,products!$A:$A,0),MATCH(K$1,products!$A$1:$G$1,0))</f>
        <v>2.5</v>
      </c>
      <c r="L423" s="9">
        <f>INDEX(products!$A:$G,MATCH(orders!$D423,products!$A:$A,0),MATCH(L$1,products!$A$1:$G$1,0))</f>
        <v>22.884999999999998</v>
      </c>
      <c r="M423" s="9">
        <f t="shared" si="18"/>
        <v>137.31</v>
      </c>
      <c r="N423" t="str">
        <f t="shared" si="19"/>
        <v>Arabica</v>
      </c>
      <c r="O423" t="str">
        <f t="shared" si="20"/>
        <v>Dark</v>
      </c>
      <c r="P423" t="str">
        <f>VLOOKUP(Orders[[#This Row],[Customer ID]],customers!$A:$I,9,FALSE)</f>
        <v>No</v>
      </c>
    </row>
    <row r="424" spans="1:16" x14ac:dyDescent="0.25">
      <c r="A424" s="2" t="s">
        <v>2866</v>
      </c>
      <c r="B424" s="6">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INDEX(products!$A:$G,MATCH(orders!$D424,products!$A:$A,0),MATCH(I$1,products!$A$1:$G$1,0))</f>
        <v>Ara</v>
      </c>
      <c r="J424" t="str">
        <f>INDEX(products!$A:$G,MATCH(orders!$D424,products!$A:$A,0),MATCH(J$1,products!$A$1:$G$1,0))</f>
        <v>D</v>
      </c>
      <c r="K424" s="8">
        <f>INDEX(products!$A:$G,MATCH(orders!$D424,products!$A:$A,0),MATCH(K$1,products!$A$1:$G$1,0))</f>
        <v>0.5</v>
      </c>
      <c r="L424" s="9">
        <f>INDEX(products!$A:$G,MATCH(orders!$D424,products!$A:$A,0),MATCH(L$1,products!$A$1:$G$1,0))</f>
        <v>5.97</v>
      </c>
      <c r="M424" s="9">
        <f t="shared" si="18"/>
        <v>29.849999999999998</v>
      </c>
      <c r="N424" t="str">
        <f t="shared" si="19"/>
        <v>Arabica</v>
      </c>
      <c r="O424" t="str">
        <f t="shared" si="20"/>
        <v>Dark</v>
      </c>
      <c r="P424" t="str">
        <f>VLOOKUP(Orders[[#This Row],[Customer ID]],customers!$A:$I,9,FALSE)</f>
        <v>No</v>
      </c>
    </row>
    <row r="425" spans="1:16" x14ac:dyDescent="0.25">
      <c r="A425" s="2" t="s">
        <v>2871</v>
      </c>
      <c r="B425" s="6">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INDEX(products!$A:$G,MATCH(orders!$D425,products!$A:$A,0),MATCH(I$1,products!$A$1:$G$1,0))</f>
        <v>Rob</v>
      </c>
      <c r="J425" t="str">
        <f>INDEX(products!$A:$G,MATCH(orders!$D425,products!$A:$A,0),MATCH(J$1,products!$A$1:$G$1,0))</f>
        <v>M</v>
      </c>
      <c r="K425" s="8">
        <f>INDEX(products!$A:$G,MATCH(orders!$D425,products!$A:$A,0),MATCH(K$1,products!$A$1:$G$1,0))</f>
        <v>0.5</v>
      </c>
      <c r="L425" s="9">
        <f>INDEX(products!$A:$G,MATCH(orders!$D425,products!$A:$A,0),MATCH(L$1,products!$A$1:$G$1,0))</f>
        <v>5.97</v>
      </c>
      <c r="M425" s="9">
        <f t="shared" si="18"/>
        <v>17.91</v>
      </c>
      <c r="N425" t="str">
        <f t="shared" si="19"/>
        <v>Robusta</v>
      </c>
      <c r="O425" t="str">
        <f t="shared" si="20"/>
        <v>Medium</v>
      </c>
      <c r="P425" t="str">
        <f>VLOOKUP(Orders[[#This Row],[Customer ID]],customers!$A:$I,9,FALSE)</f>
        <v>No</v>
      </c>
    </row>
    <row r="426" spans="1:16" x14ac:dyDescent="0.25">
      <c r="A426" s="2" t="s">
        <v>2876</v>
      </c>
      <c r="B426" s="6">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INDEX(products!$A:$G,MATCH(orders!$D426,products!$A:$A,0),MATCH(I$1,products!$A$1:$G$1,0))</f>
        <v>Exc</v>
      </c>
      <c r="J426" t="str">
        <f>INDEX(products!$A:$G,MATCH(orders!$D426,products!$A:$A,0),MATCH(J$1,products!$A$1:$G$1,0))</f>
        <v>L</v>
      </c>
      <c r="K426" s="8">
        <f>INDEX(products!$A:$G,MATCH(orders!$D426,products!$A:$A,0),MATCH(K$1,products!$A$1:$G$1,0))</f>
        <v>0.5</v>
      </c>
      <c r="L426" s="9">
        <f>INDEX(products!$A:$G,MATCH(orders!$D426,products!$A:$A,0),MATCH(L$1,products!$A$1:$G$1,0))</f>
        <v>8.91</v>
      </c>
      <c r="M426" s="9">
        <f t="shared" si="18"/>
        <v>26.73</v>
      </c>
      <c r="N426" t="str">
        <f t="shared" si="19"/>
        <v>Excelsa</v>
      </c>
      <c r="O426" t="str">
        <f t="shared" si="20"/>
        <v>Light</v>
      </c>
      <c r="P426" t="str">
        <f>VLOOKUP(Orders[[#This Row],[Customer ID]],customers!$A:$I,9,FALSE)</f>
        <v>Yes</v>
      </c>
    </row>
    <row r="427" spans="1:16" x14ac:dyDescent="0.25">
      <c r="A427" s="2" t="s">
        <v>2882</v>
      </c>
      <c r="B427" s="6">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INDEX(products!$A:$G,MATCH(orders!$D427,products!$A:$A,0),MATCH(I$1,products!$A$1:$G$1,0))</f>
        <v>Rob</v>
      </c>
      <c r="J427" t="str">
        <f>INDEX(products!$A:$G,MATCH(orders!$D427,products!$A:$A,0),MATCH(J$1,products!$A$1:$G$1,0))</f>
        <v>D</v>
      </c>
      <c r="K427" s="8">
        <f>INDEX(products!$A:$G,MATCH(orders!$D427,products!$A:$A,0),MATCH(K$1,products!$A$1:$G$1,0))</f>
        <v>1</v>
      </c>
      <c r="L427" s="9">
        <f>INDEX(products!$A:$G,MATCH(orders!$D427,products!$A:$A,0),MATCH(L$1,products!$A$1:$G$1,0))</f>
        <v>8.9499999999999993</v>
      </c>
      <c r="M427" s="9">
        <f t="shared" si="18"/>
        <v>17.899999999999999</v>
      </c>
      <c r="N427" t="str">
        <f t="shared" si="19"/>
        <v>Robusta</v>
      </c>
      <c r="O427" t="str">
        <f t="shared" si="20"/>
        <v>Dark</v>
      </c>
      <c r="P427" t="str">
        <f>VLOOKUP(Orders[[#This Row],[Customer ID]],customers!$A:$I,9,FALSE)</f>
        <v>No</v>
      </c>
    </row>
    <row r="428" spans="1:16" x14ac:dyDescent="0.25">
      <c r="A428" s="2" t="s">
        <v>2888</v>
      </c>
      <c r="B428" s="6">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INDEX(products!$A:$G,MATCH(orders!$D428,products!$A:$A,0),MATCH(I$1,products!$A$1:$G$1,0))</f>
        <v>Rob</v>
      </c>
      <c r="J428" t="str">
        <f>INDEX(products!$A:$G,MATCH(orders!$D428,products!$A:$A,0),MATCH(J$1,products!$A$1:$G$1,0))</f>
        <v>L</v>
      </c>
      <c r="K428" s="8">
        <f>INDEX(products!$A:$G,MATCH(orders!$D428,products!$A:$A,0),MATCH(K$1,products!$A$1:$G$1,0))</f>
        <v>0.2</v>
      </c>
      <c r="L428" s="9">
        <f>INDEX(products!$A:$G,MATCH(orders!$D428,products!$A:$A,0),MATCH(L$1,products!$A$1:$G$1,0))</f>
        <v>3.5849999999999995</v>
      </c>
      <c r="M428" s="9">
        <f t="shared" si="18"/>
        <v>14.339999999999998</v>
      </c>
      <c r="N428" t="str">
        <f t="shared" si="19"/>
        <v>Robusta</v>
      </c>
      <c r="O428" t="str">
        <f t="shared" si="20"/>
        <v>Light</v>
      </c>
      <c r="P428" t="str">
        <f>VLOOKUP(Orders[[#This Row],[Customer ID]],customers!$A:$I,9,FALSE)</f>
        <v>Yes</v>
      </c>
    </row>
    <row r="429" spans="1:16" x14ac:dyDescent="0.25">
      <c r="A429" s="2" t="s">
        <v>2894</v>
      </c>
      <c r="B429" s="6">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INDEX(products!$A:$G,MATCH(orders!$D429,products!$A:$A,0),MATCH(I$1,products!$A$1:$G$1,0))</f>
        <v>Ara</v>
      </c>
      <c r="J429" t="str">
        <f>INDEX(products!$A:$G,MATCH(orders!$D429,products!$A:$A,0),MATCH(J$1,products!$A$1:$G$1,0))</f>
        <v>M</v>
      </c>
      <c r="K429" s="8">
        <f>INDEX(products!$A:$G,MATCH(orders!$D429,products!$A:$A,0),MATCH(K$1,products!$A$1:$G$1,0))</f>
        <v>2.5</v>
      </c>
      <c r="L429" s="9">
        <f>INDEX(products!$A:$G,MATCH(orders!$D429,products!$A:$A,0),MATCH(L$1,products!$A$1:$G$1,0))</f>
        <v>25.874999999999996</v>
      </c>
      <c r="M429" s="9">
        <f t="shared" si="18"/>
        <v>77.624999999999986</v>
      </c>
      <c r="N429" t="str">
        <f t="shared" si="19"/>
        <v>Arabica</v>
      </c>
      <c r="O429" t="str">
        <f t="shared" si="20"/>
        <v>Medium</v>
      </c>
      <c r="P429" t="str">
        <f>VLOOKUP(Orders[[#This Row],[Customer ID]],customers!$A:$I,9,FALSE)</f>
        <v>Yes</v>
      </c>
    </row>
    <row r="430" spans="1:16" x14ac:dyDescent="0.25">
      <c r="A430" s="2" t="s">
        <v>2899</v>
      </c>
      <c r="B430" s="6">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INDEX(products!$A:$G,MATCH(orders!$D430,products!$A:$A,0),MATCH(I$1,products!$A$1:$G$1,0))</f>
        <v>Rob</v>
      </c>
      <c r="J430" t="str">
        <f>INDEX(products!$A:$G,MATCH(orders!$D430,products!$A:$A,0),MATCH(J$1,products!$A$1:$G$1,0))</f>
        <v>L</v>
      </c>
      <c r="K430" s="8">
        <f>INDEX(products!$A:$G,MATCH(orders!$D430,products!$A:$A,0),MATCH(K$1,products!$A$1:$G$1,0))</f>
        <v>1</v>
      </c>
      <c r="L430" s="9">
        <f>INDEX(products!$A:$G,MATCH(orders!$D430,products!$A:$A,0),MATCH(L$1,products!$A$1:$G$1,0))</f>
        <v>11.95</v>
      </c>
      <c r="M430" s="9">
        <f t="shared" si="18"/>
        <v>59.75</v>
      </c>
      <c r="N430" t="str">
        <f t="shared" si="19"/>
        <v>Robusta</v>
      </c>
      <c r="O430" t="str">
        <f t="shared" si="20"/>
        <v>Light</v>
      </c>
      <c r="P430" t="str">
        <f>VLOOKUP(Orders[[#This Row],[Customer ID]],customers!$A:$I,9,FALSE)</f>
        <v>No</v>
      </c>
    </row>
    <row r="431" spans="1:16" x14ac:dyDescent="0.25">
      <c r="A431" s="2" t="s">
        <v>2905</v>
      </c>
      <c r="B431" s="6">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INDEX(products!$A:$G,MATCH(orders!$D431,products!$A:$A,0),MATCH(I$1,products!$A$1:$G$1,0))</f>
        <v>Ara</v>
      </c>
      <c r="J431" t="str">
        <f>INDEX(products!$A:$G,MATCH(orders!$D431,products!$A:$A,0),MATCH(J$1,products!$A$1:$G$1,0))</f>
        <v>L</v>
      </c>
      <c r="K431" s="8">
        <f>INDEX(products!$A:$G,MATCH(orders!$D431,products!$A:$A,0),MATCH(K$1,products!$A$1:$G$1,0))</f>
        <v>1</v>
      </c>
      <c r="L431" s="9">
        <f>INDEX(products!$A:$G,MATCH(orders!$D431,products!$A:$A,0),MATCH(L$1,products!$A$1:$G$1,0))</f>
        <v>12.95</v>
      </c>
      <c r="M431" s="9">
        <f t="shared" si="18"/>
        <v>77.699999999999989</v>
      </c>
      <c r="N431" t="str">
        <f t="shared" si="19"/>
        <v>Arabica</v>
      </c>
      <c r="O431" t="str">
        <f t="shared" si="20"/>
        <v>Light</v>
      </c>
      <c r="P431" t="str">
        <f>VLOOKUP(Orders[[#This Row],[Customer ID]],customers!$A:$I,9,FALSE)</f>
        <v>No</v>
      </c>
    </row>
    <row r="432" spans="1:16" x14ac:dyDescent="0.25">
      <c r="A432" s="2" t="s">
        <v>2911</v>
      </c>
      <c r="B432" s="6">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INDEX(products!$A:$G,MATCH(orders!$D432,products!$A:$A,0),MATCH(I$1,products!$A$1:$G$1,0))</f>
        <v>Rob</v>
      </c>
      <c r="J432" t="str">
        <f>INDEX(products!$A:$G,MATCH(orders!$D432,products!$A:$A,0),MATCH(J$1,products!$A$1:$G$1,0))</f>
        <v>D</v>
      </c>
      <c r="K432" s="8">
        <f>INDEX(products!$A:$G,MATCH(orders!$D432,products!$A:$A,0),MATCH(K$1,products!$A$1:$G$1,0))</f>
        <v>0.2</v>
      </c>
      <c r="L432" s="9">
        <f>INDEX(products!$A:$G,MATCH(orders!$D432,products!$A:$A,0),MATCH(L$1,products!$A$1:$G$1,0))</f>
        <v>2.6849999999999996</v>
      </c>
      <c r="M432" s="9">
        <f t="shared" si="18"/>
        <v>5.3699999999999992</v>
      </c>
      <c r="N432" t="str">
        <f t="shared" si="19"/>
        <v>Robusta</v>
      </c>
      <c r="O432" t="str">
        <f t="shared" si="20"/>
        <v>Dark</v>
      </c>
      <c r="P432" t="str">
        <f>VLOOKUP(Orders[[#This Row],[Customer ID]],customers!$A:$I,9,FALSE)</f>
        <v>Yes</v>
      </c>
    </row>
    <row r="433" spans="1:16" x14ac:dyDescent="0.25">
      <c r="A433" s="2" t="s">
        <v>2917</v>
      </c>
      <c r="B433" s="6">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INDEX(products!$A:$G,MATCH(orders!$D433,products!$A:$A,0),MATCH(I$1,products!$A$1:$G$1,0))</f>
        <v>Exc</v>
      </c>
      <c r="J433" t="str">
        <f>INDEX(products!$A:$G,MATCH(orders!$D433,products!$A:$A,0),MATCH(J$1,products!$A$1:$G$1,0))</f>
        <v>D</v>
      </c>
      <c r="K433" s="8">
        <f>INDEX(products!$A:$G,MATCH(orders!$D433,products!$A:$A,0),MATCH(K$1,products!$A$1:$G$1,0))</f>
        <v>2.5</v>
      </c>
      <c r="L433" s="9">
        <f>INDEX(products!$A:$G,MATCH(orders!$D433,products!$A:$A,0),MATCH(L$1,products!$A$1:$G$1,0))</f>
        <v>27.945</v>
      </c>
      <c r="M433" s="9">
        <f t="shared" si="18"/>
        <v>83.835000000000008</v>
      </c>
      <c r="N433" t="str">
        <f t="shared" si="19"/>
        <v>Excelsa</v>
      </c>
      <c r="O433" t="str">
        <f t="shared" si="20"/>
        <v>Dark</v>
      </c>
      <c r="P433" t="str">
        <f>VLOOKUP(Orders[[#This Row],[Customer ID]],customers!$A:$I,9,FALSE)</f>
        <v>Yes</v>
      </c>
    </row>
    <row r="434" spans="1:16" x14ac:dyDescent="0.25">
      <c r="A434" s="2" t="s">
        <v>2923</v>
      </c>
      <c r="B434" s="6">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INDEX(products!$A:$G,MATCH(orders!$D434,products!$A:$A,0),MATCH(I$1,products!$A$1:$G$1,0))</f>
        <v>Ara</v>
      </c>
      <c r="J434" t="str">
        <f>INDEX(products!$A:$G,MATCH(orders!$D434,products!$A:$A,0),MATCH(J$1,products!$A$1:$G$1,0))</f>
        <v>M</v>
      </c>
      <c r="K434" s="8">
        <f>INDEX(products!$A:$G,MATCH(orders!$D434,products!$A:$A,0),MATCH(K$1,products!$A$1:$G$1,0))</f>
        <v>1</v>
      </c>
      <c r="L434" s="9">
        <f>INDEX(products!$A:$G,MATCH(orders!$D434,products!$A:$A,0),MATCH(L$1,products!$A$1:$G$1,0))</f>
        <v>11.25</v>
      </c>
      <c r="M434" s="9">
        <f t="shared" si="18"/>
        <v>22.5</v>
      </c>
      <c r="N434" t="str">
        <f t="shared" si="19"/>
        <v>Arabica</v>
      </c>
      <c r="O434" t="str">
        <f t="shared" si="20"/>
        <v>Medium</v>
      </c>
      <c r="P434" t="str">
        <f>VLOOKUP(Orders[[#This Row],[Customer ID]],customers!$A:$I,9,FALSE)</f>
        <v>No</v>
      </c>
    </row>
    <row r="435" spans="1:16" x14ac:dyDescent="0.25">
      <c r="A435" s="2" t="s">
        <v>2928</v>
      </c>
      <c r="B435" s="6">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INDEX(products!$A:$G,MATCH(orders!$D435,products!$A:$A,0),MATCH(I$1,products!$A$1:$G$1,0))</f>
        <v>Lib</v>
      </c>
      <c r="J435" t="str">
        <f>INDEX(products!$A:$G,MATCH(orders!$D435,products!$A:$A,0),MATCH(J$1,products!$A$1:$G$1,0))</f>
        <v>M</v>
      </c>
      <c r="K435" s="8">
        <f>INDEX(products!$A:$G,MATCH(orders!$D435,products!$A:$A,0),MATCH(K$1,products!$A$1:$G$1,0))</f>
        <v>2.5</v>
      </c>
      <c r="L435" s="9">
        <f>INDEX(products!$A:$G,MATCH(orders!$D435,products!$A:$A,0),MATCH(L$1,products!$A$1:$G$1,0))</f>
        <v>33.464999999999996</v>
      </c>
      <c r="M435" s="9">
        <f t="shared" si="18"/>
        <v>200.78999999999996</v>
      </c>
      <c r="N435" t="str">
        <f t="shared" si="19"/>
        <v>Liberica</v>
      </c>
      <c r="O435" t="str">
        <f t="shared" si="20"/>
        <v>Medium</v>
      </c>
      <c r="P435" t="str">
        <f>VLOOKUP(Orders[[#This Row],[Customer ID]],customers!$A:$I,9,FALSE)</f>
        <v>Yes</v>
      </c>
    </row>
    <row r="436" spans="1:16" x14ac:dyDescent="0.25">
      <c r="A436" s="2" t="s">
        <v>2934</v>
      </c>
      <c r="B436" s="6">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INDEX(products!$A:$G,MATCH(orders!$D436,products!$A:$A,0),MATCH(I$1,products!$A$1:$G$1,0))</f>
        <v>Ara</v>
      </c>
      <c r="J436" t="str">
        <f>INDEX(products!$A:$G,MATCH(orders!$D436,products!$A:$A,0),MATCH(J$1,products!$A$1:$G$1,0))</f>
        <v>M</v>
      </c>
      <c r="K436" s="8">
        <f>INDEX(products!$A:$G,MATCH(orders!$D436,products!$A:$A,0),MATCH(K$1,products!$A$1:$G$1,0))</f>
        <v>1</v>
      </c>
      <c r="L436" s="9">
        <f>INDEX(products!$A:$G,MATCH(orders!$D436,products!$A:$A,0),MATCH(L$1,products!$A$1:$G$1,0))</f>
        <v>11.25</v>
      </c>
      <c r="M436" s="9">
        <f t="shared" si="18"/>
        <v>67.5</v>
      </c>
      <c r="N436" t="str">
        <f t="shared" si="19"/>
        <v>Arabica</v>
      </c>
      <c r="O436" t="str">
        <f t="shared" si="20"/>
        <v>Medium</v>
      </c>
      <c r="P436" t="str">
        <f>VLOOKUP(Orders[[#This Row],[Customer ID]],customers!$A:$I,9,FALSE)</f>
        <v>No</v>
      </c>
    </row>
    <row r="437" spans="1:16" x14ac:dyDescent="0.25">
      <c r="A437" s="2" t="s">
        <v>2939</v>
      </c>
      <c r="B437" s="6">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INDEX(products!$A:$G,MATCH(orders!$D437,products!$A:$A,0),MATCH(I$1,products!$A$1:$G$1,0))</f>
        <v>Exc</v>
      </c>
      <c r="J437" t="str">
        <f>INDEX(products!$A:$G,MATCH(orders!$D437,products!$A:$A,0),MATCH(J$1,products!$A$1:$G$1,0))</f>
        <v>M</v>
      </c>
      <c r="K437" s="8">
        <f>INDEX(products!$A:$G,MATCH(orders!$D437,products!$A:$A,0),MATCH(K$1,products!$A$1:$G$1,0))</f>
        <v>0.5</v>
      </c>
      <c r="L437" s="9">
        <f>INDEX(products!$A:$G,MATCH(orders!$D437,products!$A:$A,0),MATCH(L$1,products!$A$1:$G$1,0))</f>
        <v>8.25</v>
      </c>
      <c r="M437" s="9">
        <f t="shared" si="18"/>
        <v>8.25</v>
      </c>
      <c r="N437" t="str">
        <f t="shared" si="19"/>
        <v>Excelsa</v>
      </c>
      <c r="O437" t="str">
        <f t="shared" si="20"/>
        <v>Medium</v>
      </c>
      <c r="P437" t="str">
        <f>VLOOKUP(Orders[[#This Row],[Customer ID]],customers!$A:$I,9,FALSE)</f>
        <v>No</v>
      </c>
    </row>
    <row r="438" spans="1:16" x14ac:dyDescent="0.25">
      <c r="A438" s="2" t="s">
        <v>2945</v>
      </c>
      <c r="B438" s="6">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INDEX(products!$A:$G,MATCH(orders!$D438,products!$A:$A,0),MATCH(I$1,products!$A$1:$G$1,0))</f>
        <v>Lib</v>
      </c>
      <c r="J438" t="str">
        <f>INDEX(products!$A:$G,MATCH(orders!$D438,products!$A:$A,0),MATCH(J$1,products!$A$1:$G$1,0))</f>
        <v>L</v>
      </c>
      <c r="K438" s="8">
        <f>INDEX(products!$A:$G,MATCH(orders!$D438,products!$A:$A,0),MATCH(K$1,products!$A$1:$G$1,0))</f>
        <v>0.2</v>
      </c>
      <c r="L438" s="9">
        <f>INDEX(products!$A:$G,MATCH(orders!$D438,products!$A:$A,0),MATCH(L$1,products!$A$1:$G$1,0))</f>
        <v>4.7549999999999999</v>
      </c>
      <c r="M438" s="9">
        <f t="shared" si="18"/>
        <v>9.51</v>
      </c>
      <c r="N438" t="str">
        <f t="shared" si="19"/>
        <v>Liberica</v>
      </c>
      <c r="O438" t="str">
        <f t="shared" si="20"/>
        <v>Light</v>
      </c>
      <c r="P438" t="str">
        <f>VLOOKUP(Orders[[#This Row],[Customer ID]],customers!$A:$I,9,FALSE)</f>
        <v>Yes</v>
      </c>
    </row>
    <row r="439" spans="1:16" x14ac:dyDescent="0.25">
      <c r="A439" s="2" t="s">
        <v>2951</v>
      </c>
      <c r="B439" s="6">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INDEX(products!$A:$G,MATCH(orders!$D439,products!$A:$A,0),MATCH(I$1,products!$A$1:$G$1,0))</f>
        <v>Lib</v>
      </c>
      <c r="J439" t="str">
        <f>INDEX(products!$A:$G,MATCH(orders!$D439,products!$A:$A,0),MATCH(J$1,products!$A$1:$G$1,0))</f>
        <v>D</v>
      </c>
      <c r="K439" s="8">
        <f>INDEX(products!$A:$G,MATCH(orders!$D439,products!$A:$A,0),MATCH(K$1,products!$A$1:$G$1,0))</f>
        <v>2.5</v>
      </c>
      <c r="L439" s="9">
        <f>INDEX(products!$A:$G,MATCH(orders!$D439,products!$A:$A,0),MATCH(L$1,products!$A$1:$G$1,0))</f>
        <v>29.784999999999997</v>
      </c>
      <c r="M439" s="9">
        <f t="shared" si="18"/>
        <v>29.784999999999997</v>
      </c>
      <c r="N439" t="str">
        <f t="shared" si="19"/>
        <v>Liberica</v>
      </c>
      <c r="O439" t="str">
        <f t="shared" si="20"/>
        <v>Dark</v>
      </c>
      <c r="P439" t="str">
        <f>VLOOKUP(Orders[[#This Row],[Customer ID]],customers!$A:$I,9,FALSE)</f>
        <v>No</v>
      </c>
    </row>
    <row r="440" spans="1:16" x14ac:dyDescent="0.25">
      <c r="A440" s="2" t="s">
        <v>2956</v>
      </c>
      <c r="B440" s="6">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INDEX(products!$A:$G,MATCH(orders!$D440,products!$A:$A,0),MATCH(I$1,products!$A$1:$G$1,0))</f>
        <v>Lib</v>
      </c>
      <c r="J440" t="str">
        <f>INDEX(products!$A:$G,MATCH(orders!$D440,products!$A:$A,0),MATCH(J$1,products!$A$1:$G$1,0))</f>
        <v>D</v>
      </c>
      <c r="K440" s="8">
        <f>INDEX(products!$A:$G,MATCH(orders!$D440,products!$A:$A,0),MATCH(K$1,products!$A$1:$G$1,0))</f>
        <v>0.5</v>
      </c>
      <c r="L440" s="9">
        <f>INDEX(products!$A:$G,MATCH(orders!$D440,products!$A:$A,0),MATCH(L$1,products!$A$1:$G$1,0))</f>
        <v>7.77</v>
      </c>
      <c r="M440" s="9">
        <f t="shared" si="18"/>
        <v>15.54</v>
      </c>
      <c r="N440" t="str">
        <f t="shared" si="19"/>
        <v>Liberica</v>
      </c>
      <c r="O440" t="str">
        <f t="shared" si="20"/>
        <v>Dark</v>
      </c>
      <c r="P440" t="str">
        <f>VLOOKUP(Orders[[#This Row],[Customer ID]],customers!$A:$I,9,FALSE)</f>
        <v>No</v>
      </c>
    </row>
    <row r="441" spans="1:16" x14ac:dyDescent="0.25">
      <c r="A441" s="2" t="s">
        <v>2962</v>
      </c>
      <c r="B441" s="6">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INDEX(products!$A:$G,MATCH(orders!$D441,products!$A:$A,0),MATCH(I$1,products!$A$1:$G$1,0))</f>
        <v>Exc</v>
      </c>
      <c r="J441" t="str">
        <f>INDEX(products!$A:$G,MATCH(orders!$D441,products!$A:$A,0),MATCH(J$1,products!$A$1:$G$1,0))</f>
        <v>L</v>
      </c>
      <c r="K441" s="8">
        <f>INDEX(products!$A:$G,MATCH(orders!$D441,products!$A:$A,0),MATCH(K$1,products!$A$1:$G$1,0))</f>
        <v>0.5</v>
      </c>
      <c r="L441" s="9">
        <f>INDEX(products!$A:$G,MATCH(orders!$D441,products!$A:$A,0),MATCH(L$1,products!$A$1:$G$1,0))</f>
        <v>8.91</v>
      </c>
      <c r="M441" s="9">
        <f t="shared" si="18"/>
        <v>35.64</v>
      </c>
      <c r="N441" t="str">
        <f t="shared" si="19"/>
        <v>Excelsa</v>
      </c>
      <c r="O441" t="str">
        <f t="shared" si="20"/>
        <v>Light</v>
      </c>
      <c r="P441" t="str">
        <f>VLOOKUP(Orders[[#This Row],[Customer ID]],customers!$A:$I,9,FALSE)</f>
        <v>No</v>
      </c>
    </row>
    <row r="442" spans="1:16" x14ac:dyDescent="0.25">
      <c r="A442" s="2" t="s">
        <v>2968</v>
      </c>
      <c r="B442" s="6">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INDEX(products!$A:$G,MATCH(orders!$D442,products!$A:$A,0),MATCH(I$1,products!$A$1:$G$1,0))</f>
        <v>Ara</v>
      </c>
      <c r="J442" t="str">
        <f>INDEX(products!$A:$G,MATCH(orders!$D442,products!$A:$A,0),MATCH(J$1,products!$A$1:$G$1,0))</f>
        <v>M</v>
      </c>
      <c r="K442" s="8">
        <f>INDEX(products!$A:$G,MATCH(orders!$D442,products!$A:$A,0),MATCH(K$1,products!$A$1:$G$1,0))</f>
        <v>2.5</v>
      </c>
      <c r="L442" s="9">
        <f>INDEX(products!$A:$G,MATCH(orders!$D442,products!$A:$A,0),MATCH(L$1,products!$A$1:$G$1,0))</f>
        <v>25.874999999999996</v>
      </c>
      <c r="M442" s="9">
        <f t="shared" si="18"/>
        <v>103.49999999999999</v>
      </c>
      <c r="N442" t="str">
        <f t="shared" si="19"/>
        <v>Arabica</v>
      </c>
      <c r="O442" t="str">
        <f t="shared" si="20"/>
        <v>Medium</v>
      </c>
      <c r="P442" t="str">
        <f>VLOOKUP(Orders[[#This Row],[Customer ID]],customers!$A:$I,9,FALSE)</f>
        <v>Yes</v>
      </c>
    </row>
    <row r="443" spans="1:16" x14ac:dyDescent="0.25">
      <c r="A443" s="2" t="s">
        <v>2974</v>
      </c>
      <c r="B443" s="6">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INDEX(products!$A:$G,MATCH(orders!$D443,products!$A:$A,0),MATCH(I$1,products!$A$1:$G$1,0))</f>
        <v>Exc</v>
      </c>
      <c r="J443" t="str">
        <f>INDEX(products!$A:$G,MATCH(orders!$D443,products!$A:$A,0),MATCH(J$1,products!$A$1:$G$1,0))</f>
        <v>D</v>
      </c>
      <c r="K443" s="8">
        <f>INDEX(products!$A:$G,MATCH(orders!$D443,products!$A:$A,0),MATCH(K$1,products!$A$1:$G$1,0))</f>
        <v>1</v>
      </c>
      <c r="L443" s="9">
        <f>INDEX(products!$A:$G,MATCH(orders!$D443,products!$A:$A,0),MATCH(L$1,products!$A$1:$G$1,0))</f>
        <v>12.15</v>
      </c>
      <c r="M443" s="9">
        <f t="shared" si="18"/>
        <v>36.450000000000003</v>
      </c>
      <c r="N443" t="str">
        <f t="shared" si="19"/>
        <v>Excelsa</v>
      </c>
      <c r="O443" t="str">
        <f t="shared" si="20"/>
        <v>Dark</v>
      </c>
      <c r="P443" t="str">
        <f>VLOOKUP(Orders[[#This Row],[Customer ID]],customers!$A:$I,9,FALSE)</f>
        <v>Yes</v>
      </c>
    </row>
    <row r="444" spans="1:16" x14ac:dyDescent="0.25">
      <c r="A444" s="2" t="s">
        <v>2980</v>
      </c>
      <c r="B444" s="6">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INDEX(products!$A:$G,MATCH(orders!$D444,products!$A:$A,0),MATCH(I$1,products!$A$1:$G$1,0))</f>
        <v>Rob</v>
      </c>
      <c r="J444" t="str">
        <f>INDEX(products!$A:$G,MATCH(orders!$D444,products!$A:$A,0),MATCH(J$1,products!$A$1:$G$1,0))</f>
        <v>L</v>
      </c>
      <c r="K444" s="8">
        <f>INDEX(products!$A:$G,MATCH(orders!$D444,products!$A:$A,0),MATCH(K$1,products!$A$1:$G$1,0))</f>
        <v>0.5</v>
      </c>
      <c r="L444" s="9">
        <f>INDEX(products!$A:$G,MATCH(orders!$D444,products!$A:$A,0),MATCH(L$1,products!$A$1:$G$1,0))</f>
        <v>7.169999999999999</v>
      </c>
      <c r="M444" s="9">
        <f t="shared" si="18"/>
        <v>35.849999999999994</v>
      </c>
      <c r="N444" t="str">
        <f t="shared" si="19"/>
        <v>Robusta</v>
      </c>
      <c r="O444" t="str">
        <f t="shared" si="20"/>
        <v>Light</v>
      </c>
      <c r="P444" t="str">
        <f>VLOOKUP(Orders[[#This Row],[Customer ID]],customers!$A:$I,9,FALSE)</f>
        <v>No</v>
      </c>
    </row>
    <row r="445" spans="1:16" x14ac:dyDescent="0.25">
      <c r="A445" s="2" t="s">
        <v>2986</v>
      </c>
      <c r="B445" s="6">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INDEX(products!$A:$G,MATCH(orders!$D445,products!$A:$A,0),MATCH(I$1,products!$A$1:$G$1,0))</f>
        <v>Exc</v>
      </c>
      <c r="J445" t="str">
        <f>INDEX(products!$A:$G,MATCH(orders!$D445,products!$A:$A,0),MATCH(J$1,products!$A$1:$G$1,0))</f>
        <v>L</v>
      </c>
      <c r="K445" s="8">
        <f>INDEX(products!$A:$G,MATCH(orders!$D445,products!$A:$A,0),MATCH(K$1,products!$A$1:$G$1,0))</f>
        <v>0.2</v>
      </c>
      <c r="L445" s="9">
        <f>INDEX(products!$A:$G,MATCH(orders!$D445,products!$A:$A,0),MATCH(L$1,products!$A$1:$G$1,0))</f>
        <v>4.4550000000000001</v>
      </c>
      <c r="M445" s="9">
        <f t="shared" si="18"/>
        <v>22.274999999999999</v>
      </c>
      <c r="N445" t="str">
        <f t="shared" si="19"/>
        <v>Excelsa</v>
      </c>
      <c r="O445" t="str">
        <f t="shared" si="20"/>
        <v>Light</v>
      </c>
      <c r="P445" t="str">
        <f>VLOOKUP(Orders[[#This Row],[Customer ID]],customers!$A:$I,9,FALSE)</f>
        <v>Yes</v>
      </c>
    </row>
    <row r="446" spans="1:16" x14ac:dyDescent="0.25">
      <c r="A446" s="2" t="s">
        <v>2992</v>
      </c>
      <c r="B446" s="6">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INDEX(products!$A:$G,MATCH(orders!$D446,products!$A:$A,0),MATCH(I$1,products!$A$1:$G$1,0))</f>
        <v>Exc</v>
      </c>
      <c r="J446" t="str">
        <f>INDEX(products!$A:$G,MATCH(orders!$D446,products!$A:$A,0),MATCH(J$1,products!$A$1:$G$1,0))</f>
        <v>M</v>
      </c>
      <c r="K446" s="8">
        <f>INDEX(products!$A:$G,MATCH(orders!$D446,products!$A:$A,0),MATCH(K$1,products!$A$1:$G$1,0))</f>
        <v>0.2</v>
      </c>
      <c r="L446" s="9">
        <f>INDEX(products!$A:$G,MATCH(orders!$D446,products!$A:$A,0),MATCH(L$1,products!$A$1:$G$1,0))</f>
        <v>4.125</v>
      </c>
      <c r="M446" s="9">
        <f t="shared" si="18"/>
        <v>24.75</v>
      </c>
      <c r="N446" t="str">
        <f t="shared" si="19"/>
        <v>Excelsa</v>
      </c>
      <c r="O446" t="str">
        <f t="shared" si="20"/>
        <v>Medium</v>
      </c>
      <c r="P446" t="str">
        <f>VLOOKUP(Orders[[#This Row],[Customer ID]],customers!$A:$I,9,FALSE)</f>
        <v>No</v>
      </c>
    </row>
    <row r="447" spans="1:16" x14ac:dyDescent="0.25">
      <c r="A447" s="2" t="s">
        <v>2999</v>
      </c>
      <c r="B447" s="6">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INDEX(products!$A:$G,MATCH(orders!$D447,products!$A:$A,0),MATCH(I$1,products!$A$1:$G$1,0))</f>
        <v>Lib</v>
      </c>
      <c r="J447" t="str">
        <f>INDEX(products!$A:$G,MATCH(orders!$D447,products!$A:$A,0),MATCH(J$1,products!$A$1:$G$1,0))</f>
        <v>M</v>
      </c>
      <c r="K447" s="8">
        <f>INDEX(products!$A:$G,MATCH(orders!$D447,products!$A:$A,0),MATCH(K$1,products!$A$1:$G$1,0))</f>
        <v>2.5</v>
      </c>
      <c r="L447" s="9">
        <f>INDEX(products!$A:$G,MATCH(orders!$D447,products!$A:$A,0),MATCH(L$1,products!$A$1:$G$1,0))</f>
        <v>33.464999999999996</v>
      </c>
      <c r="M447" s="9">
        <f t="shared" si="18"/>
        <v>66.929999999999993</v>
      </c>
      <c r="N447" t="str">
        <f t="shared" si="19"/>
        <v>Liberica</v>
      </c>
      <c r="O447" t="str">
        <f t="shared" si="20"/>
        <v>Medium</v>
      </c>
      <c r="P447" t="str">
        <f>VLOOKUP(Orders[[#This Row],[Customer ID]],customers!$A:$I,9,FALSE)</f>
        <v>Yes</v>
      </c>
    </row>
    <row r="448" spans="1:16" x14ac:dyDescent="0.25">
      <c r="A448" s="2" t="s">
        <v>3004</v>
      </c>
      <c r="B448" s="6">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INDEX(products!$A:$G,MATCH(orders!$D448,products!$A:$A,0),MATCH(I$1,products!$A$1:$G$1,0))</f>
        <v>Lib</v>
      </c>
      <c r="J448" t="str">
        <f>INDEX(products!$A:$G,MATCH(orders!$D448,products!$A:$A,0),MATCH(J$1,products!$A$1:$G$1,0))</f>
        <v>M</v>
      </c>
      <c r="K448" s="8">
        <f>INDEX(products!$A:$G,MATCH(orders!$D448,products!$A:$A,0),MATCH(K$1,products!$A$1:$G$1,0))</f>
        <v>0.5</v>
      </c>
      <c r="L448" s="9">
        <f>INDEX(products!$A:$G,MATCH(orders!$D448,products!$A:$A,0),MATCH(L$1,products!$A$1:$G$1,0))</f>
        <v>8.73</v>
      </c>
      <c r="M448" s="9">
        <f t="shared" si="18"/>
        <v>8.73</v>
      </c>
      <c r="N448" t="str">
        <f t="shared" si="19"/>
        <v>Liberica</v>
      </c>
      <c r="O448" t="str">
        <f t="shared" si="20"/>
        <v>Medium</v>
      </c>
      <c r="P448" t="str">
        <f>VLOOKUP(Orders[[#This Row],[Customer ID]],customers!$A:$I,9,FALSE)</f>
        <v>Yes</v>
      </c>
    </row>
    <row r="449" spans="1:16" x14ac:dyDescent="0.25">
      <c r="A449" s="2" t="s">
        <v>3010</v>
      </c>
      <c r="B449" s="6">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INDEX(products!$A:$G,MATCH(orders!$D449,products!$A:$A,0),MATCH(I$1,products!$A$1:$G$1,0))</f>
        <v>Rob</v>
      </c>
      <c r="J449" t="str">
        <f>INDEX(products!$A:$G,MATCH(orders!$D449,products!$A:$A,0),MATCH(J$1,products!$A$1:$G$1,0))</f>
        <v>M</v>
      </c>
      <c r="K449" s="8">
        <f>INDEX(products!$A:$G,MATCH(orders!$D449,products!$A:$A,0),MATCH(K$1,products!$A$1:$G$1,0))</f>
        <v>0.5</v>
      </c>
      <c r="L449" s="9">
        <f>INDEX(products!$A:$G,MATCH(orders!$D449,products!$A:$A,0),MATCH(L$1,products!$A$1:$G$1,0))</f>
        <v>5.97</v>
      </c>
      <c r="M449" s="9">
        <f t="shared" si="18"/>
        <v>17.91</v>
      </c>
      <c r="N449" t="str">
        <f t="shared" si="19"/>
        <v>Robusta</v>
      </c>
      <c r="O449" t="str">
        <f t="shared" si="20"/>
        <v>Medium</v>
      </c>
      <c r="P449" t="str">
        <f>VLOOKUP(Orders[[#This Row],[Customer ID]],customers!$A:$I,9,FALSE)</f>
        <v>No</v>
      </c>
    </row>
    <row r="450" spans="1:16" x14ac:dyDescent="0.25">
      <c r="A450" s="2" t="s">
        <v>3015</v>
      </c>
      <c r="B450" s="6">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INDEX(products!$A:$G,MATCH(orders!$D450,products!$A:$A,0),MATCH(I$1,products!$A$1:$G$1,0))</f>
        <v>Rob</v>
      </c>
      <c r="J450" t="str">
        <f>INDEX(products!$A:$G,MATCH(orders!$D450,products!$A:$A,0),MATCH(J$1,products!$A$1:$G$1,0))</f>
        <v>L</v>
      </c>
      <c r="K450" s="8">
        <f>INDEX(products!$A:$G,MATCH(orders!$D450,products!$A:$A,0),MATCH(K$1,products!$A$1:$G$1,0))</f>
        <v>0.5</v>
      </c>
      <c r="L450" s="9">
        <f>INDEX(products!$A:$G,MATCH(orders!$D450,products!$A:$A,0),MATCH(L$1,products!$A$1:$G$1,0))</f>
        <v>7.169999999999999</v>
      </c>
      <c r="M450" s="9">
        <f t="shared" si="18"/>
        <v>7.169999999999999</v>
      </c>
      <c r="N450" t="str">
        <f t="shared" si="19"/>
        <v>Robusta</v>
      </c>
      <c r="O450" t="str">
        <f t="shared" si="20"/>
        <v>Light</v>
      </c>
      <c r="P450" t="str">
        <f>VLOOKUP(Orders[[#This Row],[Customer ID]],customers!$A:$I,9,FALSE)</f>
        <v>No</v>
      </c>
    </row>
    <row r="451" spans="1:16" x14ac:dyDescent="0.25">
      <c r="A451" s="2" t="s">
        <v>3021</v>
      </c>
      <c r="B451" s="6">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INDEX(products!$A:$G,MATCH(orders!$D451,products!$A:$A,0),MATCH(I$1,products!$A$1:$G$1,0))</f>
        <v>Rob</v>
      </c>
      <c r="J451" t="str">
        <f>INDEX(products!$A:$G,MATCH(orders!$D451,products!$A:$A,0),MATCH(J$1,products!$A$1:$G$1,0))</f>
        <v>D</v>
      </c>
      <c r="K451" s="8">
        <f>INDEX(products!$A:$G,MATCH(orders!$D451,products!$A:$A,0),MATCH(K$1,products!$A$1:$G$1,0))</f>
        <v>0.2</v>
      </c>
      <c r="L451" s="9">
        <f>INDEX(products!$A:$G,MATCH(orders!$D451,products!$A:$A,0),MATCH(L$1,products!$A$1:$G$1,0))</f>
        <v>2.6849999999999996</v>
      </c>
      <c r="M451" s="9">
        <f t="shared" ref="M451:M514" si="21">E451*L451</f>
        <v>5.3699999999999992</v>
      </c>
      <c r="N451" t="str">
        <f t="shared" ref="N451:N514" si="22">IF(I451="Rob","Robusta",IF(I451="Exc","Excelsa",IF(I451="Ara","Arabica",IF(I451="Lib","Liberica",""))))</f>
        <v>Robusta</v>
      </c>
      <c r="O451" t="str">
        <f t="shared" ref="O451:O514" si="23">IF(J451="L","Light",IF(J451="M","Medium",IF(J451="D","Dark","")))</f>
        <v>Dark</v>
      </c>
      <c r="P451" t="str">
        <f>VLOOKUP(Orders[[#This Row],[Customer ID]],customers!$A:$I,9,FALSE)</f>
        <v>No</v>
      </c>
    </row>
    <row r="452" spans="1:16" x14ac:dyDescent="0.25">
      <c r="A452" s="2" t="s">
        <v>3027</v>
      </c>
      <c r="B452" s="6">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INDEX(products!$A:$G,MATCH(orders!$D452,products!$A:$A,0),MATCH(I$1,products!$A$1:$G$1,0))</f>
        <v>Lib</v>
      </c>
      <c r="J452" t="str">
        <f>INDEX(products!$A:$G,MATCH(orders!$D452,products!$A:$A,0),MATCH(J$1,products!$A$1:$G$1,0))</f>
        <v>L</v>
      </c>
      <c r="K452" s="8">
        <f>INDEX(products!$A:$G,MATCH(orders!$D452,products!$A:$A,0),MATCH(K$1,products!$A$1:$G$1,0))</f>
        <v>0.2</v>
      </c>
      <c r="L452" s="9">
        <f>INDEX(products!$A:$G,MATCH(orders!$D452,products!$A:$A,0),MATCH(L$1,products!$A$1:$G$1,0))</f>
        <v>4.7549999999999999</v>
      </c>
      <c r="M452" s="9">
        <f t="shared" si="21"/>
        <v>23.774999999999999</v>
      </c>
      <c r="N452" t="str">
        <f t="shared" si="22"/>
        <v>Liberica</v>
      </c>
      <c r="O452" t="str">
        <f t="shared" si="23"/>
        <v>Light</v>
      </c>
      <c r="P452" t="str">
        <f>VLOOKUP(Orders[[#This Row],[Customer ID]],customers!$A:$I,9,FALSE)</f>
        <v>No</v>
      </c>
    </row>
    <row r="453" spans="1:16" x14ac:dyDescent="0.25">
      <c r="A453" s="2" t="s">
        <v>3035</v>
      </c>
      <c r="B453" s="6">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INDEX(products!$A:$G,MATCH(orders!$D453,products!$A:$A,0),MATCH(I$1,products!$A$1:$G$1,0))</f>
        <v>Rob</v>
      </c>
      <c r="J453" t="str">
        <f>INDEX(products!$A:$G,MATCH(orders!$D453,products!$A:$A,0),MATCH(J$1,products!$A$1:$G$1,0))</f>
        <v>D</v>
      </c>
      <c r="K453" s="8">
        <f>INDEX(products!$A:$G,MATCH(orders!$D453,products!$A:$A,0),MATCH(K$1,products!$A$1:$G$1,0))</f>
        <v>2.5</v>
      </c>
      <c r="L453" s="9">
        <f>INDEX(products!$A:$G,MATCH(orders!$D453,products!$A:$A,0),MATCH(L$1,products!$A$1:$G$1,0))</f>
        <v>20.584999999999997</v>
      </c>
      <c r="M453" s="9">
        <f t="shared" si="21"/>
        <v>41.169999999999995</v>
      </c>
      <c r="N453" t="str">
        <f t="shared" si="22"/>
        <v>Robusta</v>
      </c>
      <c r="O453" t="str">
        <f t="shared" si="23"/>
        <v>Dark</v>
      </c>
      <c r="P453" t="str">
        <f>VLOOKUP(Orders[[#This Row],[Customer ID]],customers!$A:$I,9,FALSE)</f>
        <v>Yes</v>
      </c>
    </row>
    <row r="454" spans="1:16" x14ac:dyDescent="0.25">
      <c r="A454" s="2" t="s">
        <v>3041</v>
      </c>
      <c r="B454" s="6">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INDEX(products!$A:$G,MATCH(orders!$D454,products!$A:$A,0),MATCH(I$1,products!$A$1:$G$1,0))</f>
        <v>Ara</v>
      </c>
      <c r="J454" t="str">
        <f>INDEX(products!$A:$G,MATCH(orders!$D454,products!$A:$A,0),MATCH(J$1,products!$A$1:$G$1,0))</f>
        <v>L</v>
      </c>
      <c r="K454" s="8">
        <f>INDEX(products!$A:$G,MATCH(orders!$D454,products!$A:$A,0),MATCH(K$1,products!$A$1:$G$1,0))</f>
        <v>0.2</v>
      </c>
      <c r="L454" s="9">
        <f>INDEX(products!$A:$G,MATCH(orders!$D454,products!$A:$A,0),MATCH(L$1,products!$A$1:$G$1,0))</f>
        <v>3.8849999999999998</v>
      </c>
      <c r="M454" s="9">
        <f t="shared" si="21"/>
        <v>11.654999999999999</v>
      </c>
      <c r="N454" t="str">
        <f t="shared" si="22"/>
        <v>Arabica</v>
      </c>
      <c r="O454" t="str">
        <f t="shared" si="23"/>
        <v>Light</v>
      </c>
      <c r="P454" t="str">
        <f>VLOOKUP(Orders[[#This Row],[Customer ID]],customers!$A:$I,9,FALSE)</f>
        <v>No</v>
      </c>
    </row>
    <row r="455" spans="1:16" x14ac:dyDescent="0.25">
      <c r="A455" s="2" t="s">
        <v>3047</v>
      </c>
      <c r="B455" s="6">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INDEX(products!$A:$G,MATCH(orders!$D455,products!$A:$A,0),MATCH(I$1,products!$A$1:$G$1,0))</f>
        <v>Lib</v>
      </c>
      <c r="J455" t="str">
        <f>INDEX(products!$A:$G,MATCH(orders!$D455,products!$A:$A,0),MATCH(J$1,products!$A$1:$G$1,0))</f>
        <v>L</v>
      </c>
      <c r="K455" s="8">
        <f>INDEX(products!$A:$G,MATCH(orders!$D455,products!$A:$A,0),MATCH(K$1,products!$A$1:$G$1,0))</f>
        <v>0.5</v>
      </c>
      <c r="L455" s="9">
        <f>INDEX(products!$A:$G,MATCH(orders!$D455,products!$A:$A,0),MATCH(L$1,products!$A$1:$G$1,0))</f>
        <v>9.51</v>
      </c>
      <c r="M455" s="9">
        <f t="shared" si="21"/>
        <v>38.04</v>
      </c>
      <c r="N455" t="str">
        <f t="shared" si="22"/>
        <v>Liberica</v>
      </c>
      <c r="O455" t="str">
        <f t="shared" si="23"/>
        <v>Light</v>
      </c>
      <c r="P455" t="str">
        <f>VLOOKUP(Orders[[#This Row],[Customer ID]],customers!$A:$I,9,FALSE)</f>
        <v>No</v>
      </c>
    </row>
    <row r="456" spans="1:16" x14ac:dyDescent="0.25">
      <c r="A456" s="2" t="s">
        <v>3053</v>
      </c>
      <c r="B456" s="6">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INDEX(products!$A:$G,MATCH(orders!$D456,products!$A:$A,0),MATCH(I$1,products!$A$1:$G$1,0))</f>
        <v>Rob</v>
      </c>
      <c r="J456" t="str">
        <f>INDEX(products!$A:$G,MATCH(orders!$D456,products!$A:$A,0),MATCH(J$1,products!$A$1:$G$1,0))</f>
        <v>D</v>
      </c>
      <c r="K456" s="8">
        <f>INDEX(products!$A:$G,MATCH(orders!$D456,products!$A:$A,0),MATCH(K$1,products!$A$1:$G$1,0))</f>
        <v>2.5</v>
      </c>
      <c r="L456" s="9">
        <f>INDEX(products!$A:$G,MATCH(orders!$D456,products!$A:$A,0),MATCH(L$1,products!$A$1:$G$1,0))</f>
        <v>20.584999999999997</v>
      </c>
      <c r="M456" s="9">
        <f t="shared" si="21"/>
        <v>82.339999999999989</v>
      </c>
      <c r="N456" t="str">
        <f t="shared" si="22"/>
        <v>Robusta</v>
      </c>
      <c r="O456" t="str">
        <f t="shared" si="23"/>
        <v>Dark</v>
      </c>
      <c r="P456" t="str">
        <f>VLOOKUP(Orders[[#This Row],[Customer ID]],customers!$A:$I,9,FALSE)</f>
        <v>Yes</v>
      </c>
    </row>
    <row r="457" spans="1:16" x14ac:dyDescent="0.25">
      <c r="A457" s="2" t="s">
        <v>3058</v>
      </c>
      <c r="B457" s="6">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INDEX(products!$A:$G,MATCH(orders!$D457,products!$A:$A,0),MATCH(I$1,products!$A$1:$G$1,0))</f>
        <v>Lib</v>
      </c>
      <c r="J457" t="str">
        <f>INDEX(products!$A:$G,MATCH(orders!$D457,products!$A:$A,0),MATCH(J$1,products!$A$1:$G$1,0))</f>
        <v>L</v>
      </c>
      <c r="K457" s="8">
        <f>INDEX(products!$A:$G,MATCH(orders!$D457,products!$A:$A,0),MATCH(K$1,products!$A$1:$G$1,0))</f>
        <v>0.2</v>
      </c>
      <c r="L457" s="9">
        <f>INDEX(products!$A:$G,MATCH(orders!$D457,products!$A:$A,0),MATCH(L$1,products!$A$1:$G$1,0))</f>
        <v>4.7549999999999999</v>
      </c>
      <c r="M457" s="9">
        <f t="shared" si="21"/>
        <v>9.51</v>
      </c>
      <c r="N457" t="str">
        <f t="shared" si="22"/>
        <v>Liberica</v>
      </c>
      <c r="O457" t="str">
        <f t="shared" si="23"/>
        <v>Light</v>
      </c>
      <c r="P457" t="str">
        <f>VLOOKUP(Orders[[#This Row],[Customer ID]],customers!$A:$I,9,FALSE)</f>
        <v>Yes</v>
      </c>
    </row>
    <row r="458" spans="1:16" x14ac:dyDescent="0.25">
      <c r="A458" s="2" t="s">
        <v>3064</v>
      </c>
      <c r="B458" s="6">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INDEX(products!$A:$G,MATCH(orders!$D458,products!$A:$A,0),MATCH(I$1,products!$A$1:$G$1,0))</f>
        <v>Rob</v>
      </c>
      <c r="J458" t="str">
        <f>INDEX(products!$A:$G,MATCH(orders!$D458,products!$A:$A,0),MATCH(J$1,products!$A$1:$G$1,0))</f>
        <v>D</v>
      </c>
      <c r="K458" s="8">
        <f>INDEX(products!$A:$G,MATCH(orders!$D458,products!$A:$A,0),MATCH(K$1,products!$A$1:$G$1,0))</f>
        <v>2.5</v>
      </c>
      <c r="L458" s="9">
        <f>INDEX(products!$A:$G,MATCH(orders!$D458,products!$A:$A,0),MATCH(L$1,products!$A$1:$G$1,0))</f>
        <v>20.584999999999997</v>
      </c>
      <c r="M458" s="9">
        <f t="shared" si="21"/>
        <v>41.169999999999995</v>
      </c>
      <c r="N458" t="str">
        <f t="shared" si="22"/>
        <v>Robusta</v>
      </c>
      <c r="O458" t="str">
        <f t="shared" si="23"/>
        <v>Dark</v>
      </c>
      <c r="P458" t="str">
        <f>VLOOKUP(Orders[[#This Row],[Customer ID]],customers!$A:$I,9,FALSE)</f>
        <v>No</v>
      </c>
    </row>
    <row r="459" spans="1:16" x14ac:dyDescent="0.25">
      <c r="A459" s="2" t="s">
        <v>3070</v>
      </c>
      <c r="B459" s="6">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INDEX(products!$A:$G,MATCH(orders!$D459,products!$A:$A,0),MATCH(I$1,products!$A$1:$G$1,0))</f>
        <v>Lib</v>
      </c>
      <c r="J459" t="str">
        <f>INDEX(products!$A:$G,MATCH(orders!$D459,products!$A:$A,0),MATCH(J$1,products!$A$1:$G$1,0))</f>
        <v>L</v>
      </c>
      <c r="K459" s="8">
        <f>INDEX(products!$A:$G,MATCH(orders!$D459,products!$A:$A,0),MATCH(K$1,products!$A$1:$G$1,0))</f>
        <v>0.5</v>
      </c>
      <c r="L459" s="9">
        <f>INDEX(products!$A:$G,MATCH(orders!$D459,products!$A:$A,0),MATCH(L$1,products!$A$1:$G$1,0))</f>
        <v>9.51</v>
      </c>
      <c r="M459" s="9">
        <f t="shared" si="21"/>
        <v>47.55</v>
      </c>
      <c r="N459" t="str">
        <f t="shared" si="22"/>
        <v>Liberica</v>
      </c>
      <c r="O459" t="str">
        <f t="shared" si="23"/>
        <v>Light</v>
      </c>
      <c r="P459" t="str">
        <f>VLOOKUP(Orders[[#This Row],[Customer ID]],customers!$A:$I,9,FALSE)</f>
        <v>No</v>
      </c>
    </row>
    <row r="460" spans="1:16" x14ac:dyDescent="0.25">
      <c r="A460" s="2" t="s">
        <v>3076</v>
      </c>
      <c r="B460" s="6">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INDEX(products!$A:$G,MATCH(orders!$D460,products!$A:$A,0),MATCH(I$1,products!$A$1:$G$1,0))</f>
        <v>Ara</v>
      </c>
      <c r="J460" t="str">
        <f>INDEX(products!$A:$G,MATCH(orders!$D460,products!$A:$A,0),MATCH(J$1,products!$A$1:$G$1,0))</f>
        <v>M</v>
      </c>
      <c r="K460" s="8">
        <f>INDEX(products!$A:$G,MATCH(orders!$D460,products!$A:$A,0),MATCH(K$1,products!$A$1:$G$1,0))</f>
        <v>1</v>
      </c>
      <c r="L460" s="9">
        <f>INDEX(products!$A:$G,MATCH(orders!$D460,products!$A:$A,0),MATCH(L$1,products!$A$1:$G$1,0))</f>
        <v>11.25</v>
      </c>
      <c r="M460" s="9">
        <f t="shared" si="21"/>
        <v>45</v>
      </c>
      <c r="N460" t="str">
        <f t="shared" si="22"/>
        <v>Arabica</v>
      </c>
      <c r="O460" t="str">
        <f t="shared" si="23"/>
        <v>Medium</v>
      </c>
      <c r="P460" t="str">
        <f>VLOOKUP(Orders[[#This Row],[Customer ID]],customers!$A:$I,9,FALSE)</f>
        <v>No</v>
      </c>
    </row>
    <row r="461" spans="1:16" x14ac:dyDescent="0.25">
      <c r="A461" s="2" t="s">
        <v>3082</v>
      </c>
      <c r="B461" s="6">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INDEX(products!$A:$G,MATCH(orders!$D461,products!$A:$A,0),MATCH(I$1,products!$A$1:$G$1,0))</f>
        <v>Lib</v>
      </c>
      <c r="J461" t="str">
        <f>INDEX(products!$A:$G,MATCH(orders!$D461,products!$A:$A,0),MATCH(J$1,products!$A$1:$G$1,0))</f>
        <v>L</v>
      </c>
      <c r="K461" s="8">
        <f>INDEX(products!$A:$G,MATCH(orders!$D461,products!$A:$A,0),MATCH(K$1,products!$A$1:$G$1,0))</f>
        <v>0.2</v>
      </c>
      <c r="L461" s="9">
        <f>INDEX(products!$A:$G,MATCH(orders!$D461,products!$A:$A,0),MATCH(L$1,products!$A$1:$G$1,0))</f>
        <v>4.7549999999999999</v>
      </c>
      <c r="M461" s="9">
        <f t="shared" si="21"/>
        <v>23.774999999999999</v>
      </c>
      <c r="N461" t="str">
        <f t="shared" si="22"/>
        <v>Liberica</v>
      </c>
      <c r="O461" t="str">
        <f t="shared" si="23"/>
        <v>Light</v>
      </c>
      <c r="P461" t="str">
        <f>VLOOKUP(Orders[[#This Row],[Customer ID]],customers!$A:$I,9,FALSE)</f>
        <v>No</v>
      </c>
    </row>
    <row r="462" spans="1:16" x14ac:dyDescent="0.25">
      <c r="A462" s="2" t="s">
        <v>3088</v>
      </c>
      <c r="B462" s="6">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INDEX(products!$A:$G,MATCH(orders!$D462,products!$A:$A,0),MATCH(I$1,products!$A$1:$G$1,0))</f>
        <v>Rob</v>
      </c>
      <c r="J462" t="str">
        <f>INDEX(products!$A:$G,MATCH(orders!$D462,products!$A:$A,0),MATCH(J$1,products!$A$1:$G$1,0))</f>
        <v>D</v>
      </c>
      <c r="K462" s="8">
        <f>INDEX(products!$A:$G,MATCH(orders!$D462,products!$A:$A,0),MATCH(K$1,products!$A$1:$G$1,0))</f>
        <v>0.5</v>
      </c>
      <c r="L462" s="9">
        <f>INDEX(products!$A:$G,MATCH(orders!$D462,products!$A:$A,0),MATCH(L$1,products!$A$1:$G$1,0))</f>
        <v>5.3699999999999992</v>
      </c>
      <c r="M462" s="9">
        <f t="shared" si="21"/>
        <v>16.11</v>
      </c>
      <c r="N462" t="str">
        <f t="shared" si="22"/>
        <v>Robusta</v>
      </c>
      <c r="O462" t="str">
        <f t="shared" si="23"/>
        <v>Dark</v>
      </c>
      <c r="P462" t="str">
        <f>VLOOKUP(Orders[[#This Row],[Customer ID]],customers!$A:$I,9,FALSE)</f>
        <v>Yes</v>
      </c>
    </row>
    <row r="463" spans="1:16" x14ac:dyDescent="0.25">
      <c r="A463" s="2" t="s">
        <v>3094</v>
      </c>
      <c r="B463" s="6">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INDEX(products!$A:$G,MATCH(orders!$D463,products!$A:$A,0),MATCH(I$1,products!$A$1:$G$1,0))</f>
        <v>Rob</v>
      </c>
      <c r="J463" t="str">
        <f>INDEX(products!$A:$G,MATCH(orders!$D463,products!$A:$A,0),MATCH(J$1,products!$A$1:$G$1,0))</f>
        <v>D</v>
      </c>
      <c r="K463" s="8">
        <f>INDEX(products!$A:$G,MATCH(orders!$D463,products!$A:$A,0),MATCH(K$1,products!$A$1:$G$1,0))</f>
        <v>0.2</v>
      </c>
      <c r="L463" s="9">
        <f>INDEX(products!$A:$G,MATCH(orders!$D463,products!$A:$A,0),MATCH(L$1,products!$A$1:$G$1,0))</f>
        <v>2.6849999999999996</v>
      </c>
      <c r="M463" s="9">
        <f t="shared" si="21"/>
        <v>10.739999999999998</v>
      </c>
      <c r="N463" t="str">
        <f t="shared" si="22"/>
        <v>Robusta</v>
      </c>
      <c r="O463" t="str">
        <f t="shared" si="23"/>
        <v>Dark</v>
      </c>
      <c r="P463" t="str">
        <f>VLOOKUP(Orders[[#This Row],[Customer ID]],customers!$A:$I,9,FALSE)</f>
        <v>Yes</v>
      </c>
    </row>
    <row r="464" spans="1:16" x14ac:dyDescent="0.25">
      <c r="A464" s="2" t="s">
        <v>3100</v>
      </c>
      <c r="B464" s="6">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INDEX(products!$A:$G,MATCH(orders!$D464,products!$A:$A,0),MATCH(I$1,products!$A$1:$G$1,0))</f>
        <v>Ara</v>
      </c>
      <c r="J464" t="str">
        <f>INDEX(products!$A:$G,MATCH(orders!$D464,products!$A:$A,0),MATCH(J$1,products!$A$1:$G$1,0))</f>
        <v>D</v>
      </c>
      <c r="K464" s="8">
        <f>INDEX(products!$A:$G,MATCH(orders!$D464,products!$A:$A,0),MATCH(K$1,products!$A$1:$G$1,0))</f>
        <v>1</v>
      </c>
      <c r="L464" s="9">
        <f>INDEX(products!$A:$G,MATCH(orders!$D464,products!$A:$A,0),MATCH(L$1,products!$A$1:$G$1,0))</f>
        <v>9.9499999999999993</v>
      </c>
      <c r="M464" s="9">
        <f t="shared" si="21"/>
        <v>49.75</v>
      </c>
      <c r="N464" t="str">
        <f t="shared" si="22"/>
        <v>Arabica</v>
      </c>
      <c r="O464" t="str">
        <f t="shared" si="23"/>
        <v>Dark</v>
      </c>
      <c r="P464" t="str">
        <f>VLOOKUP(Orders[[#This Row],[Customer ID]],customers!$A:$I,9,FALSE)</f>
        <v>Yes</v>
      </c>
    </row>
    <row r="465" spans="1:16" x14ac:dyDescent="0.25">
      <c r="A465" s="2" t="s">
        <v>3106</v>
      </c>
      <c r="B465" s="6">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INDEX(products!$A:$G,MATCH(orders!$D465,products!$A:$A,0),MATCH(I$1,products!$A$1:$G$1,0))</f>
        <v>Exc</v>
      </c>
      <c r="J465" t="str">
        <f>INDEX(products!$A:$G,MATCH(orders!$D465,products!$A:$A,0),MATCH(J$1,products!$A$1:$G$1,0))</f>
        <v>M</v>
      </c>
      <c r="K465" s="8">
        <f>INDEX(products!$A:$G,MATCH(orders!$D465,products!$A:$A,0),MATCH(K$1,products!$A$1:$G$1,0))</f>
        <v>1</v>
      </c>
      <c r="L465" s="9">
        <f>INDEX(products!$A:$G,MATCH(orders!$D465,products!$A:$A,0),MATCH(L$1,products!$A$1:$G$1,0))</f>
        <v>13.75</v>
      </c>
      <c r="M465" s="9">
        <f t="shared" si="21"/>
        <v>27.5</v>
      </c>
      <c r="N465" t="str">
        <f t="shared" si="22"/>
        <v>Excelsa</v>
      </c>
      <c r="O465" t="str">
        <f t="shared" si="23"/>
        <v>Medium</v>
      </c>
      <c r="P465" t="str">
        <f>VLOOKUP(Orders[[#This Row],[Customer ID]],customers!$A:$I,9,FALSE)</f>
        <v>No</v>
      </c>
    </row>
    <row r="466" spans="1:16" x14ac:dyDescent="0.25">
      <c r="A466" s="2" t="s">
        <v>3112</v>
      </c>
      <c r="B466" s="6">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INDEX(products!$A:$G,MATCH(orders!$D466,products!$A:$A,0),MATCH(I$1,products!$A$1:$G$1,0))</f>
        <v>Lib</v>
      </c>
      <c r="J466" t="str">
        <f>INDEX(products!$A:$G,MATCH(orders!$D466,products!$A:$A,0),MATCH(J$1,products!$A$1:$G$1,0))</f>
        <v>D</v>
      </c>
      <c r="K466" s="8">
        <f>INDEX(products!$A:$G,MATCH(orders!$D466,products!$A:$A,0),MATCH(K$1,products!$A$1:$G$1,0))</f>
        <v>2.5</v>
      </c>
      <c r="L466" s="9">
        <f>INDEX(products!$A:$G,MATCH(orders!$D466,products!$A:$A,0),MATCH(L$1,products!$A$1:$G$1,0))</f>
        <v>29.784999999999997</v>
      </c>
      <c r="M466" s="9">
        <f t="shared" si="21"/>
        <v>119.13999999999999</v>
      </c>
      <c r="N466" t="str">
        <f t="shared" si="22"/>
        <v>Liberica</v>
      </c>
      <c r="O466" t="str">
        <f t="shared" si="23"/>
        <v>Dark</v>
      </c>
      <c r="P466" t="str">
        <f>VLOOKUP(Orders[[#This Row],[Customer ID]],customers!$A:$I,9,FALSE)</f>
        <v>No</v>
      </c>
    </row>
    <row r="467" spans="1:16" x14ac:dyDescent="0.25">
      <c r="A467" s="2" t="s">
        <v>3118</v>
      </c>
      <c r="B467" s="6">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INDEX(products!$A:$G,MATCH(orders!$D467,products!$A:$A,0),MATCH(I$1,products!$A$1:$G$1,0))</f>
        <v>Rob</v>
      </c>
      <c r="J467" t="str">
        <f>INDEX(products!$A:$G,MATCH(orders!$D467,products!$A:$A,0),MATCH(J$1,products!$A$1:$G$1,0))</f>
        <v>D</v>
      </c>
      <c r="K467" s="8">
        <f>INDEX(products!$A:$G,MATCH(orders!$D467,products!$A:$A,0),MATCH(K$1,products!$A$1:$G$1,0))</f>
        <v>2.5</v>
      </c>
      <c r="L467" s="9">
        <f>INDEX(products!$A:$G,MATCH(orders!$D467,products!$A:$A,0),MATCH(L$1,products!$A$1:$G$1,0))</f>
        <v>20.584999999999997</v>
      </c>
      <c r="M467" s="9">
        <f t="shared" si="21"/>
        <v>20.584999999999997</v>
      </c>
      <c r="N467" t="str">
        <f t="shared" si="22"/>
        <v>Robusta</v>
      </c>
      <c r="O467" t="str">
        <f t="shared" si="23"/>
        <v>Dark</v>
      </c>
      <c r="P467" t="str">
        <f>VLOOKUP(Orders[[#This Row],[Customer ID]],customers!$A:$I,9,FALSE)</f>
        <v>Yes</v>
      </c>
    </row>
    <row r="468" spans="1:16" x14ac:dyDescent="0.25">
      <c r="A468" s="2" t="s">
        <v>3124</v>
      </c>
      <c r="B468" s="6">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INDEX(products!$A:$G,MATCH(orders!$D468,products!$A:$A,0),MATCH(I$1,products!$A$1:$G$1,0))</f>
        <v>Ara</v>
      </c>
      <c r="J468" t="str">
        <f>INDEX(products!$A:$G,MATCH(orders!$D468,products!$A:$A,0),MATCH(J$1,products!$A$1:$G$1,0))</f>
        <v>D</v>
      </c>
      <c r="K468" s="8">
        <f>INDEX(products!$A:$G,MATCH(orders!$D468,products!$A:$A,0),MATCH(K$1,products!$A$1:$G$1,0))</f>
        <v>0.2</v>
      </c>
      <c r="L468" s="9">
        <f>INDEX(products!$A:$G,MATCH(orders!$D468,products!$A:$A,0),MATCH(L$1,products!$A$1:$G$1,0))</f>
        <v>2.9849999999999999</v>
      </c>
      <c r="M468" s="9">
        <f t="shared" si="21"/>
        <v>8.9550000000000001</v>
      </c>
      <c r="N468" t="str">
        <f t="shared" si="22"/>
        <v>Arabica</v>
      </c>
      <c r="O468" t="str">
        <f t="shared" si="23"/>
        <v>Dark</v>
      </c>
      <c r="P468" t="str">
        <f>VLOOKUP(Orders[[#This Row],[Customer ID]],customers!$A:$I,9,FALSE)</f>
        <v>Yes</v>
      </c>
    </row>
    <row r="469" spans="1:16" x14ac:dyDescent="0.25">
      <c r="A469" s="2" t="s">
        <v>3130</v>
      </c>
      <c r="B469" s="6">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INDEX(products!$A:$G,MATCH(orders!$D469,products!$A:$A,0),MATCH(I$1,products!$A$1:$G$1,0))</f>
        <v>Ara</v>
      </c>
      <c r="J469" t="str">
        <f>INDEX(products!$A:$G,MATCH(orders!$D469,products!$A:$A,0),MATCH(J$1,products!$A$1:$G$1,0))</f>
        <v>D</v>
      </c>
      <c r="K469" s="8">
        <f>INDEX(products!$A:$G,MATCH(orders!$D469,products!$A:$A,0),MATCH(K$1,products!$A$1:$G$1,0))</f>
        <v>0.5</v>
      </c>
      <c r="L469" s="9">
        <f>INDEX(products!$A:$G,MATCH(orders!$D469,products!$A:$A,0),MATCH(L$1,products!$A$1:$G$1,0))</f>
        <v>5.97</v>
      </c>
      <c r="M469" s="9">
        <f t="shared" si="21"/>
        <v>5.97</v>
      </c>
      <c r="N469" t="str">
        <f t="shared" si="22"/>
        <v>Arabica</v>
      </c>
      <c r="O469" t="str">
        <f t="shared" si="23"/>
        <v>Dark</v>
      </c>
      <c r="P469" t="str">
        <f>VLOOKUP(Orders[[#This Row],[Customer ID]],customers!$A:$I,9,FALSE)</f>
        <v>No</v>
      </c>
    </row>
    <row r="470" spans="1:16" x14ac:dyDescent="0.25">
      <c r="A470" s="2" t="s">
        <v>3136</v>
      </c>
      <c r="B470" s="6">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INDEX(products!$A:$G,MATCH(orders!$D470,products!$A:$A,0),MATCH(I$1,products!$A$1:$G$1,0))</f>
        <v>Exc</v>
      </c>
      <c r="J470" t="str">
        <f>INDEX(products!$A:$G,MATCH(orders!$D470,products!$A:$A,0),MATCH(J$1,products!$A$1:$G$1,0))</f>
        <v>M</v>
      </c>
      <c r="K470" s="8">
        <f>INDEX(products!$A:$G,MATCH(orders!$D470,products!$A:$A,0),MATCH(K$1,products!$A$1:$G$1,0))</f>
        <v>1</v>
      </c>
      <c r="L470" s="9">
        <f>INDEX(products!$A:$G,MATCH(orders!$D470,products!$A:$A,0),MATCH(L$1,products!$A$1:$G$1,0))</f>
        <v>13.75</v>
      </c>
      <c r="M470" s="9">
        <f t="shared" si="21"/>
        <v>41.25</v>
      </c>
      <c r="N470" t="str">
        <f t="shared" si="22"/>
        <v>Excelsa</v>
      </c>
      <c r="O470" t="str">
        <f t="shared" si="23"/>
        <v>Medium</v>
      </c>
      <c r="P470" t="str">
        <f>VLOOKUP(Orders[[#This Row],[Customer ID]],customers!$A:$I,9,FALSE)</f>
        <v>Yes</v>
      </c>
    </row>
    <row r="471" spans="1:16" x14ac:dyDescent="0.25">
      <c r="A471" s="2" t="s">
        <v>3141</v>
      </c>
      <c r="B471" s="6">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INDEX(products!$A:$G,MATCH(orders!$D471,products!$A:$A,0),MATCH(I$1,products!$A$1:$G$1,0))</f>
        <v>Exc</v>
      </c>
      <c r="J471" t="str">
        <f>INDEX(products!$A:$G,MATCH(orders!$D471,products!$A:$A,0),MATCH(J$1,products!$A$1:$G$1,0))</f>
        <v>L</v>
      </c>
      <c r="K471" s="8">
        <f>INDEX(products!$A:$G,MATCH(orders!$D471,products!$A:$A,0),MATCH(K$1,products!$A$1:$G$1,0))</f>
        <v>0.2</v>
      </c>
      <c r="L471" s="9">
        <f>INDEX(products!$A:$G,MATCH(orders!$D471,products!$A:$A,0),MATCH(L$1,products!$A$1:$G$1,0))</f>
        <v>4.4550000000000001</v>
      </c>
      <c r="M471" s="9">
        <f t="shared" si="21"/>
        <v>22.274999999999999</v>
      </c>
      <c r="N471" t="str">
        <f t="shared" si="22"/>
        <v>Excelsa</v>
      </c>
      <c r="O471" t="str">
        <f t="shared" si="23"/>
        <v>Light</v>
      </c>
      <c r="P471" t="str">
        <f>VLOOKUP(Orders[[#This Row],[Customer ID]],customers!$A:$I,9,FALSE)</f>
        <v>Yes</v>
      </c>
    </row>
    <row r="472" spans="1:16" x14ac:dyDescent="0.25">
      <c r="A472" s="2" t="s">
        <v>3147</v>
      </c>
      <c r="B472" s="6">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INDEX(products!$A:$G,MATCH(orders!$D472,products!$A:$A,0),MATCH(I$1,products!$A$1:$G$1,0))</f>
        <v>Ara</v>
      </c>
      <c r="J472" t="str">
        <f>INDEX(products!$A:$G,MATCH(orders!$D472,products!$A:$A,0),MATCH(J$1,products!$A$1:$G$1,0))</f>
        <v>M</v>
      </c>
      <c r="K472" s="8">
        <f>INDEX(products!$A:$G,MATCH(orders!$D472,products!$A:$A,0),MATCH(K$1,products!$A$1:$G$1,0))</f>
        <v>0.5</v>
      </c>
      <c r="L472" s="9">
        <f>INDEX(products!$A:$G,MATCH(orders!$D472,products!$A:$A,0),MATCH(L$1,products!$A$1:$G$1,0))</f>
        <v>6.75</v>
      </c>
      <c r="M472" s="9">
        <f t="shared" si="21"/>
        <v>6.75</v>
      </c>
      <c r="N472" t="str">
        <f t="shared" si="22"/>
        <v>Arabica</v>
      </c>
      <c r="O472" t="str">
        <f t="shared" si="23"/>
        <v>Medium</v>
      </c>
      <c r="P472" t="str">
        <f>VLOOKUP(Orders[[#This Row],[Customer ID]],customers!$A:$I,9,FALSE)</f>
        <v>Yes</v>
      </c>
    </row>
    <row r="473" spans="1:16" x14ac:dyDescent="0.25">
      <c r="A473" s="2" t="s">
        <v>3153</v>
      </c>
      <c r="B473" s="6">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INDEX(products!$A:$G,MATCH(orders!$D473,products!$A:$A,0),MATCH(I$1,products!$A$1:$G$1,0))</f>
        <v>Lib</v>
      </c>
      <c r="J473" t="str">
        <f>INDEX(products!$A:$G,MATCH(orders!$D473,products!$A:$A,0),MATCH(J$1,products!$A$1:$G$1,0))</f>
        <v>M</v>
      </c>
      <c r="K473" s="8">
        <f>INDEX(products!$A:$G,MATCH(orders!$D473,products!$A:$A,0),MATCH(K$1,products!$A$1:$G$1,0))</f>
        <v>2.5</v>
      </c>
      <c r="L473" s="9">
        <f>INDEX(products!$A:$G,MATCH(orders!$D473,products!$A:$A,0),MATCH(L$1,products!$A$1:$G$1,0))</f>
        <v>33.464999999999996</v>
      </c>
      <c r="M473" s="9">
        <f t="shared" si="21"/>
        <v>133.85999999999999</v>
      </c>
      <c r="N473" t="str">
        <f t="shared" si="22"/>
        <v>Liberica</v>
      </c>
      <c r="O473" t="str">
        <f t="shared" si="23"/>
        <v>Medium</v>
      </c>
      <c r="P473" t="str">
        <f>VLOOKUP(Orders[[#This Row],[Customer ID]],customers!$A:$I,9,FALSE)</f>
        <v>Yes</v>
      </c>
    </row>
    <row r="474" spans="1:16" x14ac:dyDescent="0.25">
      <c r="A474" s="2" t="s">
        <v>3158</v>
      </c>
      <c r="B474" s="6">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INDEX(products!$A:$G,MATCH(orders!$D474,products!$A:$A,0),MATCH(I$1,products!$A$1:$G$1,0))</f>
        <v>Ara</v>
      </c>
      <c r="J474" t="str">
        <f>INDEX(products!$A:$G,MATCH(orders!$D474,products!$A:$A,0),MATCH(J$1,products!$A$1:$G$1,0))</f>
        <v>D</v>
      </c>
      <c r="K474" s="8">
        <f>INDEX(products!$A:$G,MATCH(orders!$D474,products!$A:$A,0),MATCH(K$1,products!$A$1:$G$1,0))</f>
        <v>0.2</v>
      </c>
      <c r="L474" s="9">
        <f>INDEX(products!$A:$G,MATCH(orders!$D474,products!$A:$A,0),MATCH(L$1,products!$A$1:$G$1,0))</f>
        <v>2.9849999999999999</v>
      </c>
      <c r="M474" s="9">
        <f t="shared" si="21"/>
        <v>5.97</v>
      </c>
      <c r="N474" t="str">
        <f t="shared" si="22"/>
        <v>Arabica</v>
      </c>
      <c r="O474" t="str">
        <f t="shared" si="23"/>
        <v>Dark</v>
      </c>
      <c r="P474" t="str">
        <f>VLOOKUP(Orders[[#This Row],[Customer ID]],customers!$A:$I,9,FALSE)</f>
        <v>No</v>
      </c>
    </row>
    <row r="475" spans="1:16" x14ac:dyDescent="0.25">
      <c r="A475" s="2" t="s">
        <v>3164</v>
      </c>
      <c r="B475" s="6">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INDEX(products!$A:$G,MATCH(orders!$D475,products!$A:$A,0),MATCH(I$1,products!$A$1:$G$1,0))</f>
        <v>Ara</v>
      </c>
      <c r="J475" t="str">
        <f>INDEX(products!$A:$G,MATCH(orders!$D475,products!$A:$A,0),MATCH(J$1,products!$A$1:$G$1,0))</f>
        <v>L</v>
      </c>
      <c r="K475" s="8">
        <f>INDEX(products!$A:$G,MATCH(orders!$D475,products!$A:$A,0),MATCH(K$1,products!$A$1:$G$1,0))</f>
        <v>1</v>
      </c>
      <c r="L475" s="9">
        <f>INDEX(products!$A:$G,MATCH(orders!$D475,products!$A:$A,0),MATCH(L$1,products!$A$1:$G$1,0))</f>
        <v>12.95</v>
      </c>
      <c r="M475" s="9">
        <f t="shared" si="21"/>
        <v>25.9</v>
      </c>
      <c r="N475" t="str">
        <f t="shared" si="22"/>
        <v>Arabica</v>
      </c>
      <c r="O475" t="str">
        <f t="shared" si="23"/>
        <v>Light</v>
      </c>
      <c r="P475" t="str">
        <f>VLOOKUP(Orders[[#This Row],[Customer ID]],customers!$A:$I,9,FALSE)</f>
        <v>No</v>
      </c>
    </row>
    <row r="476" spans="1:16" x14ac:dyDescent="0.25">
      <c r="A476" s="2" t="s">
        <v>3170</v>
      </c>
      <c r="B476" s="6">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INDEX(products!$A:$G,MATCH(orders!$D476,products!$A:$A,0),MATCH(I$1,products!$A$1:$G$1,0))</f>
        <v>Exc</v>
      </c>
      <c r="J476" t="str">
        <f>INDEX(products!$A:$G,MATCH(orders!$D476,products!$A:$A,0),MATCH(J$1,products!$A$1:$G$1,0))</f>
        <v>M</v>
      </c>
      <c r="K476" s="8">
        <f>INDEX(products!$A:$G,MATCH(orders!$D476,products!$A:$A,0),MATCH(K$1,products!$A$1:$G$1,0))</f>
        <v>2.5</v>
      </c>
      <c r="L476" s="9">
        <f>INDEX(products!$A:$G,MATCH(orders!$D476,products!$A:$A,0),MATCH(L$1,products!$A$1:$G$1,0))</f>
        <v>31.624999999999996</v>
      </c>
      <c r="M476" s="9">
        <f t="shared" si="21"/>
        <v>31.624999999999996</v>
      </c>
      <c r="N476" t="str">
        <f t="shared" si="22"/>
        <v>Excelsa</v>
      </c>
      <c r="O476" t="str">
        <f t="shared" si="23"/>
        <v>Medium</v>
      </c>
      <c r="P476" t="str">
        <f>VLOOKUP(Orders[[#This Row],[Customer ID]],customers!$A:$I,9,FALSE)</f>
        <v>Yes</v>
      </c>
    </row>
    <row r="477" spans="1:16" x14ac:dyDescent="0.25">
      <c r="A477" s="2" t="s">
        <v>3176</v>
      </c>
      <c r="B477" s="6">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INDEX(products!$A:$G,MATCH(orders!$D477,products!$A:$A,0),MATCH(I$1,products!$A$1:$G$1,0))</f>
        <v>Lib</v>
      </c>
      <c r="J477" t="str">
        <f>INDEX(products!$A:$G,MATCH(orders!$D477,products!$A:$A,0),MATCH(J$1,products!$A$1:$G$1,0))</f>
        <v>M</v>
      </c>
      <c r="K477" s="8">
        <f>INDEX(products!$A:$G,MATCH(orders!$D477,products!$A:$A,0),MATCH(K$1,products!$A$1:$G$1,0))</f>
        <v>0.2</v>
      </c>
      <c r="L477" s="9">
        <f>INDEX(products!$A:$G,MATCH(orders!$D477,products!$A:$A,0),MATCH(L$1,products!$A$1:$G$1,0))</f>
        <v>4.3650000000000002</v>
      </c>
      <c r="M477" s="9">
        <f t="shared" si="21"/>
        <v>8.73</v>
      </c>
      <c r="N477" t="str">
        <f t="shared" si="22"/>
        <v>Liberica</v>
      </c>
      <c r="O477" t="str">
        <f t="shared" si="23"/>
        <v>Medium</v>
      </c>
      <c r="P477" t="str">
        <f>VLOOKUP(Orders[[#This Row],[Customer ID]],customers!$A:$I,9,FALSE)</f>
        <v>No</v>
      </c>
    </row>
    <row r="478" spans="1:16" x14ac:dyDescent="0.25">
      <c r="A478" s="2" t="s">
        <v>3181</v>
      </c>
      <c r="B478" s="6">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INDEX(products!$A:$G,MATCH(orders!$D478,products!$A:$A,0),MATCH(I$1,products!$A$1:$G$1,0))</f>
        <v>Exc</v>
      </c>
      <c r="J478" t="str">
        <f>INDEX(products!$A:$G,MATCH(orders!$D478,products!$A:$A,0),MATCH(J$1,products!$A$1:$G$1,0))</f>
        <v>L</v>
      </c>
      <c r="K478" s="8">
        <f>INDEX(products!$A:$G,MATCH(orders!$D478,products!$A:$A,0),MATCH(K$1,products!$A$1:$G$1,0))</f>
        <v>0.2</v>
      </c>
      <c r="L478" s="9">
        <f>INDEX(products!$A:$G,MATCH(orders!$D478,products!$A:$A,0),MATCH(L$1,products!$A$1:$G$1,0))</f>
        <v>4.4550000000000001</v>
      </c>
      <c r="M478" s="9">
        <f t="shared" si="21"/>
        <v>26.73</v>
      </c>
      <c r="N478" t="str">
        <f t="shared" si="22"/>
        <v>Excelsa</v>
      </c>
      <c r="O478" t="str">
        <f t="shared" si="23"/>
        <v>Light</v>
      </c>
      <c r="P478" t="str">
        <f>VLOOKUP(Orders[[#This Row],[Customer ID]],customers!$A:$I,9,FALSE)</f>
        <v>Yes</v>
      </c>
    </row>
    <row r="479" spans="1:16" x14ac:dyDescent="0.25">
      <c r="A479" s="2" t="s">
        <v>3187</v>
      </c>
      <c r="B479" s="6">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INDEX(products!$A:$G,MATCH(orders!$D479,products!$A:$A,0),MATCH(I$1,products!$A$1:$G$1,0))</f>
        <v>Lib</v>
      </c>
      <c r="J479" t="str">
        <f>INDEX(products!$A:$G,MATCH(orders!$D479,products!$A:$A,0),MATCH(J$1,products!$A$1:$G$1,0))</f>
        <v>M</v>
      </c>
      <c r="K479" s="8">
        <f>INDEX(products!$A:$G,MATCH(orders!$D479,products!$A:$A,0),MATCH(K$1,products!$A$1:$G$1,0))</f>
        <v>0.2</v>
      </c>
      <c r="L479" s="9">
        <f>INDEX(products!$A:$G,MATCH(orders!$D479,products!$A:$A,0),MATCH(L$1,products!$A$1:$G$1,0))</f>
        <v>4.3650000000000002</v>
      </c>
      <c r="M479" s="9">
        <f t="shared" si="21"/>
        <v>26.19</v>
      </c>
      <c r="N479" t="str">
        <f t="shared" si="22"/>
        <v>Liberica</v>
      </c>
      <c r="O479" t="str">
        <f t="shared" si="23"/>
        <v>Medium</v>
      </c>
      <c r="P479" t="str">
        <f>VLOOKUP(Orders[[#This Row],[Customer ID]],customers!$A:$I,9,FALSE)</f>
        <v>No</v>
      </c>
    </row>
    <row r="480" spans="1:16" x14ac:dyDescent="0.25">
      <c r="A480" s="2" t="s">
        <v>3193</v>
      </c>
      <c r="B480" s="6">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INDEX(products!$A:$G,MATCH(orders!$D480,products!$A:$A,0),MATCH(I$1,products!$A$1:$G$1,0))</f>
        <v>Rob</v>
      </c>
      <c r="J480" t="str">
        <f>INDEX(products!$A:$G,MATCH(orders!$D480,products!$A:$A,0),MATCH(J$1,products!$A$1:$G$1,0))</f>
        <v>D</v>
      </c>
      <c r="K480" s="8">
        <f>INDEX(products!$A:$G,MATCH(orders!$D480,products!$A:$A,0),MATCH(K$1,products!$A$1:$G$1,0))</f>
        <v>1</v>
      </c>
      <c r="L480" s="9">
        <f>INDEX(products!$A:$G,MATCH(orders!$D480,products!$A:$A,0),MATCH(L$1,products!$A$1:$G$1,0))</f>
        <v>8.9499999999999993</v>
      </c>
      <c r="M480" s="9">
        <f t="shared" si="21"/>
        <v>53.699999999999996</v>
      </c>
      <c r="N480" t="str">
        <f t="shared" si="22"/>
        <v>Robusta</v>
      </c>
      <c r="O480" t="str">
        <f t="shared" si="23"/>
        <v>Dark</v>
      </c>
      <c r="P480" t="str">
        <f>VLOOKUP(Orders[[#This Row],[Customer ID]],customers!$A:$I,9,FALSE)</f>
        <v>Yes</v>
      </c>
    </row>
    <row r="481" spans="1:16" x14ac:dyDescent="0.25">
      <c r="A481" s="2" t="s">
        <v>3193</v>
      </c>
      <c r="B481" s="6">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INDEX(products!$A:$G,MATCH(orders!$D481,products!$A:$A,0),MATCH(I$1,products!$A$1:$G$1,0))</f>
        <v>Exc</v>
      </c>
      <c r="J481" t="str">
        <f>INDEX(products!$A:$G,MATCH(orders!$D481,products!$A:$A,0),MATCH(J$1,products!$A$1:$G$1,0))</f>
        <v>M</v>
      </c>
      <c r="K481" s="8">
        <f>INDEX(products!$A:$G,MATCH(orders!$D481,products!$A:$A,0),MATCH(K$1,products!$A$1:$G$1,0))</f>
        <v>2.5</v>
      </c>
      <c r="L481" s="9">
        <f>INDEX(products!$A:$G,MATCH(orders!$D481,products!$A:$A,0),MATCH(L$1,products!$A$1:$G$1,0))</f>
        <v>31.624999999999996</v>
      </c>
      <c r="M481" s="9">
        <f t="shared" si="21"/>
        <v>126.49999999999999</v>
      </c>
      <c r="N481" t="str">
        <f t="shared" si="22"/>
        <v>Excelsa</v>
      </c>
      <c r="O481" t="str">
        <f t="shared" si="23"/>
        <v>Medium</v>
      </c>
      <c r="P481" t="str">
        <f>VLOOKUP(Orders[[#This Row],[Customer ID]],customers!$A:$I,9,FALSE)</f>
        <v>Yes</v>
      </c>
    </row>
    <row r="482" spans="1:16" x14ac:dyDescent="0.25">
      <c r="A482" s="2" t="s">
        <v>3193</v>
      </c>
      <c r="B482" s="6">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INDEX(products!$A:$G,MATCH(orders!$D482,products!$A:$A,0),MATCH(I$1,products!$A$1:$G$1,0))</f>
        <v>Exc</v>
      </c>
      <c r="J482" t="str">
        <f>INDEX(products!$A:$G,MATCH(orders!$D482,products!$A:$A,0),MATCH(J$1,products!$A$1:$G$1,0))</f>
        <v>M</v>
      </c>
      <c r="K482" s="8">
        <f>INDEX(products!$A:$G,MATCH(orders!$D482,products!$A:$A,0),MATCH(K$1,products!$A$1:$G$1,0))</f>
        <v>0.2</v>
      </c>
      <c r="L482" s="9">
        <f>INDEX(products!$A:$G,MATCH(orders!$D482,products!$A:$A,0),MATCH(L$1,products!$A$1:$G$1,0))</f>
        <v>4.125</v>
      </c>
      <c r="M482" s="9">
        <f t="shared" si="21"/>
        <v>4.125</v>
      </c>
      <c r="N482" t="str">
        <f t="shared" si="22"/>
        <v>Excelsa</v>
      </c>
      <c r="O482" t="str">
        <f t="shared" si="23"/>
        <v>Medium</v>
      </c>
      <c r="P482" t="str">
        <f>VLOOKUP(Orders[[#This Row],[Customer ID]],customers!$A:$I,9,FALSE)</f>
        <v>Yes</v>
      </c>
    </row>
    <row r="483" spans="1:16" x14ac:dyDescent="0.25">
      <c r="A483" s="2" t="s">
        <v>3208</v>
      </c>
      <c r="B483" s="6">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INDEX(products!$A:$G,MATCH(orders!$D483,products!$A:$A,0),MATCH(I$1,products!$A$1:$G$1,0))</f>
        <v>Rob</v>
      </c>
      <c r="J483" t="str">
        <f>INDEX(products!$A:$G,MATCH(orders!$D483,products!$A:$A,0),MATCH(J$1,products!$A$1:$G$1,0))</f>
        <v>L</v>
      </c>
      <c r="K483" s="8">
        <f>INDEX(products!$A:$G,MATCH(orders!$D483,products!$A:$A,0),MATCH(K$1,products!$A$1:$G$1,0))</f>
        <v>1</v>
      </c>
      <c r="L483" s="9">
        <f>INDEX(products!$A:$G,MATCH(orders!$D483,products!$A:$A,0),MATCH(L$1,products!$A$1:$G$1,0))</f>
        <v>11.95</v>
      </c>
      <c r="M483" s="9">
        <f t="shared" si="21"/>
        <v>23.9</v>
      </c>
      <c r="N483" t="str">
        <f t="shared" si="22"/>
        <v>Robusta</v>
      </c>
      <c r="O483" t="str">
        <f t="shared" si="23"/>
        <v>Light</v>
      </c>
      <c r="P483" t="str">
        <f>VLOOKUP(Orders[[#This Row],[Customer ID]],customers!$A:$I,9,FALSE)</f>
        <v>No</v>
      </c>
    </row>
    <row r="484" spans="1:16" x14ac:dyDescent="0.25">
      <c r="A484" s="2" t="s">
        <v>3214</v>
      </c>
      <c r="B484" s="6">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INDEX(products!$A:$G,MATCH(orders!$D484,products!$A:$A,0),MATCH(I$1,products!$A$1:$G$1,0))</f>
        <v>Exc</v>
      </c>
      <c r="J484" t="str">
        <f>INDEX(products!$A:$G,MATCH(orders!$D484,products!$A:$A,0),MATCH(J$1,products!$A$1:$G$1,0))</f>
        <v>D</v>
      </c>
      <c r="K484" s="8">
        <f>INDEX(products!$A:$G,MATCH(orders!$D484,products!$A:$A,0),MATCH(K$1,products!$A$1:$G$1,0))</f>
        <v>2.5</v>
      </c>
      <c r="L484" s="9">
        <f>INDEX(products!$A:$G,MATCH(orders!$D484,products!$A:$A,0),MATCH(L$1,products!$A$1:$G$1,0))</f>
        <v>27.945</v>
      </c>
      <c r="M484" s="9">
        <f t="shared" si="21"/>
        <v>139.72499999999999</v>
      </c>
      <c r="N484" t="str">
        <f t="shared" si="22"/>
        <v>Excelsa</v>
      </c>
      <c r="O484" t="str">
        <f t="shared" si="23"/>
        <v>Dark</v>
      </c>
      <c r="P484" t="str">
        <f>VLOOKUP(Orders[[#This Row],[Customer ID]],customers!$A:$I,9,FALSE)</f>
        <v>Yes</v>
      </c>
    </row>
    <row r="485" spans="1:16" x14ac:dyDescent="0.25">
      <c r="A485" s="2" t="s">
        <v>3220</v>
      </c>
      <c r="B485" s="6">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INDEX(products!$A:$G,MATCH(orders!$D485,products!$A:$A,0),MATCH(I$1,products!$A$1:$G$1,0))</f>
        <v>Lib</v>
      </c>
      <c r="J485" t="str">
        <f>INDEX(products!$A:$G,MATCH(orders!$D485,products!$A:$A,0),MATCH(J$1,products!$A$1:$G$1,0))</f>
        <v>D</v>
      </c>
      <c r="K485" s="8">
        <f>INDEX(products!$A:$G,MATCH(orders!$D485,products!$A:$A,0),MATCH(K$1,products!$A$1:$G$1,0))</f>
        <v>2.5</v>
      </c>
      <c r="L485" s="9">
        <f>INDEX(products!$A:$G,MATCH(orders!$D485,products!$A:$A,0),MATCH(L$1,products!$A$1:$G$1,0))</f>
        <v>29.784999999999997</v>
      </c>
      <c r="M485" s="9">
        <f t="shared" si="21"/>
        <v>59.569999999999993</v>
      </c>
      <c r="N485" t="str">
        <f t="shared" si="22"/>
        <v>Liberica</v>
      </c>
      <c r="O485" t="str">
        <f t="shared" si="23"/>
        <v>Dark</v>
      </c>
      <c r="P485" t="str">
        <f>VLOOKUP(Orders[[#This Row],[Customer ID]],customers!$A:$I,9,FALSE)</f>
        <v>Yes</v>
      </c>
    </row>
    <row r="486" spans="1:16" x14ac:dyDescent="0.25">
      <c r="A486" s="2" t="s">
        <v>3225</v>
      </c>
      <c r="B486" s="6">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INDEX(products!$A:$G,MATCH(orders!$D486,products!$A:$A,0),MATCH(I$1,products!$A$1:$G$1,0))</f>
        <v>Lib</v>
      </c>
      <c r="J486" t="str">
        <f>INDEX(products!$A:$G,MATCH(orders!$D486,products!$A:$A,0),MATCH(J$1,products!$A$1:$G$1,0))</f>
        <v>L</v>
      </c>
      <c r="K486" s="8">
        <f>INDEX(products!$A:$G,MATCH(orders!$D486,products!$A:$A,0),MATCH(K$1,products!$A$1:$G$1,0))</f>
        <v>0.5</v>
      </c>
      <c r="L486" s="9">
        <f>INDEX(products!$A:$G,MATCH(orders!$D486,products!$A:$A,0),MATCH(L$1,products!$A$1:$G$1,0))</f>
        <v>9.51</v>
      </c>
      <c r="M486" s="9">
        <f t="shared" si="21"/>
        <v>57.06</v>
      </c>
      <c r="N486" t="str">
        <f t="shared" si="22"/>
        <v>Liberica</v>
      </c>
      <c r="O486" t="str">
        <f t="shared" si="23"/>
        <v>Light</v>
      </c>
      <c r="P486" t="str">
        <f>VLOOKUP(Orders[[#This Row],[Customer ID]],customers!$A:$I,9,FALSE)</f>
        <v>No</v>
      </c>
    </row>
    <row r="487" spans="1:16" x14ac:dyDescent="0.25">
      <c r="A487" s="2" t="s">
        <v>3230</v>
      </c>
      <c r="B487" s="6">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INDEX(products!$A:$G,MATCH(orders!$D487,products!$A:$A,0),MATCH(I$1,products!$A$1:$G$1,0))</f>
        <v>Rob</v>
      </c>
      <c r="J487" t="str">
        <f>INDEX(products!$A:$G,MATCH(orders!$D487,products!$A:$A,0),MATCH(J$1,products!$A$1:$G$1,0))</f>
        <v>L</v>
      </c>
      <c r="K487" s="8">
        <f>INDEX(products!$A:$G,MATCH(orders!$D487,products!$A:$A,0),MATCH(K$1,products!$A$1:$G$1,0))</f>
        <v>0.2</v>
      </c>
      <c r="L487" s="9">
        <f>INDEX(products!$A:$G,MATCH(orders!$D487,products!$A:$A,0),MATCH(L$1,products!$A$1:$G$1,0))</f>
        <v>3.5849999999999995</v>
      </c>
      <c r="M487" s="9">
        <f t="shared" si="21"/>
        <v>21.509999999999998</v>
      </c>
      <c r="N487" t="str">
        <f t="shared" si="22"/>
        <v>Robusta</v>
      </c>
      <c r="O487" t="str">
        <f t="shared" si="23"/>
        <v>Light</v>
      </c>
      <c r="P487" t="str">
        <f>VLOOKUP(Orders[[#This Row],[Customer ID]],customers!$A:$I,9,FALSE)</f>
        <v>Yes</v>
      </c>
    </row>
    <row r="488" spans="1:16" x14ac:dyDescent="0.25">
      <c r="A488" s="2" t="s">
        <v>3236</v>
      </c>
      <c r="B488" s="6">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INDEX(products!$A:$G,MATCH(orders!$D488,products!$A:$A,0),MATCH(I$1,products!$A$1:$G$1,0))</f>
        <v>Lib</v>
      </c>
      <c r="J488" t="str">
        <f>INDEX(products!$A:$G,MATCH(orders!$D488,products!$A:$A,0),MATCH(J$1,products!$A$1:$G$1,0))</f>
        <v>M</v>
      </c>
      <c r="K488" s="8">
        <f>INDEX(products!$A:$G,MATCH(orders!$D488,products!$A:$A,0),MATCH(K$1,products!$A$1:$G$1,0))</f>
        <v>0.5</v>
      </c>
      <c r="L488" s="9">
        <f>INDEX(products!$A:$G,MATCH(orders!$D488,products!$A:$A,0),MATCH(L$1,products!$A$1:$G$1,0))</f>
        <v>8.73</v>
      </c>
      <c r="M488" s="9">
        <f t="shared" si="21"/>
        <v>52.38</v>
      </c>
      <c r="N488" t="str">
        <f t="shared" si="22"/>
        <v>Liberica</v>
      </c>
      <c r="O488" t="str">
        <f t="shared" si="23"/>
        <v>Medium</v>
      </c>
      <c r="P488" t="str">
        <f>VLOOKUP(Orders[[#This Row],[Customer ID]],customers!$A:$I,9,FALSE)</f>
        <v>Yes</v>
      </c>
    </row>
    <row r="489" spans="1:16" x14ac:dyDescent="0.25">
      <c r="A489" s="2" t="s">
        <v>3242</v>
      </c>
      <c r="B489" s="6">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INDEX(products!$A:$G,MATCH(orders!$D489,products!$A:$A,0),MATCH(I$1,products!$A$1:$G$1,0))</f>
        <v>Exc</v>
      </c>
      <c r="J489" t="str">
        <f>INDEX(products!$A:$G,MATCH(orders!$D489,products!$A:$A,0),MATCH(J$1,products!$A$1:$G$1,0))</f>
        <v>D</v>
      </c>
      <c r="K489" s="8">
        <f>INDEX(products!$A:$G,MATCH(orders!$D489,products!$A:$A,0),MATCH(K$1,products!$A$1:$G$1,0))</f>
        <v>1</v>
      </c>
      <c r="L489" s="9">
        <f>INDEX(products!$A:$G,MATCH(orders!$D489,products!$A:$A,0),MATCH(L$1,products!$A$1:$G$1,0))</f>
        <v>12.15</v>
      </c>
      <c r="M489" s="9">
        <f t="shared" si="21"/>
        <v>72.900000000000006</v>
      </c>
      <c r="N489" t="str">
        <f t="shared" si="22"/>
        <v>Excelsa</v>
      </c>
      <c r="O489" t="str">
        <f t="shared" si="23"/>
        <v>Dark</v>
      </c>
      <c r="P489" t="str">
        <f>VLOOKUP(Orders[[#This Row],[Customer ID]],customers!$A:$I,9,FALSE)</f>
        <v>No</v>
      </c>
    </row>
    <row r="490" spans="1:16" x14ac:dyDescent="0.25">
      <c r="A490" s="2" t="s">
        <v>3248</v>
      </c>
      <c r="B490" s="6">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INDEX(products!$A:$G,MATCH(orders!$D490,products!$A:$A,0),MATCH(I$1,products!$A$1:$G$1,0))</f>
        <v>Rob</v>
      </c>
      <c r="J490" t="str">
        <f>INDEX(products!$A:$G,MATCH(orders!$D490,products!$A:$A,0),MATCH(J$1,products!$A$1:$G$1,0))</f>
        <v>M</v>
      </c>
      <c r="K490" s="8">
        <f>INDEX(products!$A:$G,MATCH(orders!$D490,products!$A:$A,0),MATCH(K$1,products!$A$1:$G$1,0))</f>
        <v>0.2</v>
      </c>
      <c r="L490" s="9">
        <f>INDEX(products!$A:$G,MATCH(orders!$D490,products!$A:$A,0),MATCH(L$1,products!$A$1:$G$1,0))</f>
        <v>2.9849999999999999</v>
      </c>
      <c r="M490" s="9">
        <f t="shared" si="21"/>
        <v>14.924999999999999</v>
      </c>
      <c r="N490" t="str">
        <f t="shared" si="22"/>
        <v>Robusta</v>
      </c>
      <c r="O490" t="str">
        <f t="shared" si="23"/>
        <v>Medium</v>
      </c>
      <c r="P490" t="str">
        <f>VLOOKUP(Orders[[#This Row],[Customer ID]],customers!$A:$I,9,FALSE)</f>
        <v>Yes</v>
      </c>
    </row>
    <row r="491" spans="1:16" x14ac:dyDescent="0.25">
      <c r="A491" s="2" t="s">
        <v>3254</v>
      </c>
      <c r="B491" s="6">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INDEX(products!$A:$G,MATCH(orders!$D491,products!$A:$A,0),MATCH(I$1,products!$A$1:$G$1,0))</f>
        <v>Lib</v>
      </c>
      <c r="J491" t="str">
        <f>INDEX(products!$A:$G,MATCH(orders!$D491,products!$A:$A,0),MATCH(J$1,products!$A$1:$G$1,0))</f>
        <v>L</v>
      </c>
      <c r="K491" s="8">
        <f>INDEX(products!$A:$G,MATCH(orders!$D491,products!$A:$A,0),MATCH(K$1,products!$A$1:$G$1,0))</f>
        <v>1</v>
      </c>
      <c r="L491" s="9">
        <f>INDEX(products!$A:$G,MATCH(orders!$D491,products!$A:$A,0),MATCH(L$1,products!$A$1:$G$1,0))</f>
        <v>15.85</v>
      </c>
      <c r="M491" s="9">
        <f t="shared" si="21"/>
        <v>95.1</v>
      </c>
      <c r="N491" t="str">
        <f t="shared" si="22"/>
        <v>Liberica</v>
      </c>
      <c r="O491" t="str">
        <f t="shared" si="23"/>
        <v>Light</v>
      </c>
      <c r="P491" t="str">
        <f>VLOOKUP(Orders[[#This Row],[Customer ID]],customers!$A:$I,9,FALSE)</f>
        <v>No</v>
      </c>
    </row>
    <row r="492" spans="1:16" x14ac:dyDescent="0.25">
      <c r="A492" s="2" t="s">
        <v>3260</v>
      </c>
      <c r="B492" s="6">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INDEX(products!$A:$G,MATCH(orders!$D492,products!$A:$A,0),MATCH(I$1,products!$A$1:$G$1,0))</f>
        <v>Lib</v>
      </c>
      <c r="J492" t="str">
        <f>INDEX(products!$A:$G,MATCH(orders!$D492,products!$A:$A,0),MATCH(J$1,products!$A$1:$G$1,0))</f>
        <v>D</v>
      </c>
      <c r="K492" s="8">
        <f>INDEX(products!$A:$G,MATCH(orders!$D492,products!$A:$A,0),MATCH(K$1,products!$A$1:$G$1,0))</f>
        <v>0.5</v>
      </c>
      <c r="L492" s="9">
        <f>INDEX(products!$A:$G,MATCH(orders!$D492,products!$A:$A,0),MATCH(L$1,products!$A$1:$G$1,0))</f>
        <v>7.77</v>
      </c>
      <c r="M492" s="9">
        <f t="shared" si="21"/>
        <v>15.54</v>
      </c>
      <c r="N492" t="str">
        <f t="shared" si="22"/>
        <v>Liberica</v>
      </c>
      <c r="O492" t="str">
        <f t="shared" si="23"/>
        <v>Dark</v>
      </c>
      <c r="P492" t="str">
        <f>VLOOKUP(Orders[[#This Row],[Customer ID]],customers!$A:$I,9,FALSE)</f>
        <v>No</v>
      </c>
    </row>
    <row r="493" spans="1:16" x14ac:dyDescent="0.25">
      <c r="A493" s="2" t="s">
        <v>3266</v>
      </c>
      <c r="B493" s="6">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INDEX(products!$A:$G,MATCH(orders!$D493,products!$A:$A,0),MATCH(I$1,products!$A$1:$G$1,0))</f>
        <v>Lib</v>
      </c>
      <c r="J493" t="str">
        <f>INDEX(products!$A:$G,MATCH(orders!$D493,products!$A:$A,0),MATCH(J$1,products!$A$1:$G$1,0))</f>
        <v>D</v>
      </c>
      <c r="K493" s="8">
        <f>INDEX(products!$A:$G,MATCH(orders!$D493,products!$A:$A,0),MATCH(K$1,products!$A$1:$G$1,0))</f>
        <v>0.2</v>
      </c>
      <c r="L493" s="9">
        <f>INDEX(products!$A:$G,MATCH(orders!$D493,products!$A:$A,0),MATCH(L$1,products!$A$1:$G$1,0))</f>
        <v>3.8849999999999998</v>
      </c>
      <c r="M493" s="9">
        <f t="shared" si="21"/>
        <v>23.31</v>
      </c>
      <c r="N493" t="str">
        <f t="shared" si="22"/>
        <v>Liberica</v>
      </c>
      <c r="O493" t="str">
        <f t="shared" si="23"/>
        <v>Dark</v>
      </c>
      <c r="P493" t="str">
        <f>VLOOKUP(Orders[[#This Row],[Customer ID]],customers!$A:$I,9,FALSE)</f>
        <v>No</v>
      </c>
    </row>
    <row r="494" spans="1:16" x14ac:dyDescent="0.25">
      <c r="A494" s="2" t="s">
        <v>3271</v>
      </c>
      <c r="B494" s="6">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INDEX(products!$A:$G,MATCH(orders!$D494,products!$A:$A,0),MATCH(I$1,products!$A$1:$G$1,0))</f>
        <v>Exc</v>
      </c>
      <c r="J494" t="str">
        <f>INDEX(products!$A:$G,MATCH(orders!$D494,products!$A:$A,0),MATCH(J$1,products!$A$1:$G$1,0))</f>
        <v>M</v>
      </c>
      <c r="K494" s="8">
        <f>INDEX(products!$A:$G,MATCH(orders!$D494,products!$A:$A,0),MATCH(K$1,products!$A$1:$G$1,0))</f>
        <v>0.2</v>
      </c>
      <c r="L494" s="9">
        <f>INDEX(products!$A:$G,MATCH(orders!$D494,products!$A:$A,0),MATCH(L$1,products!$A$1:$G$1,0))</f>
        <v>4.125</v>
      </c>
      <c r="M494" s="9">
        <f t="shared" si="21"/>
        <v>4.125</v>
      </c>
      <c r="N494" t="str">
        <f t="shared" si="22"/>
        <v>Excelsa</v>
      </c>
      <c r="O494" t="str">
        <f t="shared" si="23"/>
        <v>Medium</v>
      </c>
      <c r="P494" t="str">
        <f>VLOOKUP(Orders[[#This Row],[Customer ID]],customers!$A:$I,9,FALSE)</f>
        <v>Yes</v>
      </c>
    </row>
    <row r="495" spans="1:16" x14ac:dyDescent="0.25">
      <c r="A495" s="2" t="s">
        <v>3277</v>
      </c>
      <c r="B495" s="6">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INDEX(products!$A:$G,MATCH(orders!$D495,products!$A:$A,0),MATCH(I$1,products!$A$1:$G$1,0))</f>
        <v>Rob</v>
      </c>
      <c r="J495" t="str">
        <f>INDEX(products!$A:$G,MATCH(orders!$D495,products!$A:$A,0),MATCH(J$1,products!$A$1:$G$1,0))</f>
        <v>M</v>
      </c>
      <c r="K495" s="8">
        <f>INDEX(products!$A:$G,MATCH(orders!$D495,products!$A:$A,0),MATCH(K$1,products!$A$1:$G$1,0))</f>
        <v>0.5</v>
      </c>
      <c r="L495" s="9">
        <f>INDEX(products!$A:$G,MATCH(orders!$D495,products!$A:$A,0),MATCH(L$1,products!$A$1:$G$1,0))</f>
        <v>5.97</v>
      </c>
      <c r="M495" s="9">
        <f t="shared" si="21"/>
        <v>35.82</v>
      </c>
      <c r="N495" t="str">
        <f t="shared" si="22"/>
        <v>Robusta</v>
      </c>
      <c r="O495" t="str">
        <f t="shared" si="23"/>
        <v>Medium</v>
      </c>
      <c r="P495" t="str">
        <f>VLOOKUP(Orders[[#This Row],[Customer ID]],customers!$A:$I,9,FALSE)</f>
        <v>No</v>
      </c>
    </row>
    <row r="496" spans="1:16" x14ac:dyDescent="0.25">
      <c r="A496" s="2" t="s">
        <v>3283</v>
      </c>
      <c r="B496" s="6">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INDEX(products!$A:$G,MATCH(orders!$D496,products!$A:$A,0),MATCH(I$1,products!$A$1:$G$1,0))</f>
        <v>Lib</v>
      </c>
      <c r="J496" t="str">
        <f>INDEX(products!$A:$G,MATCH(orders!$D496,products!$A:$A,0),MATCH(J$1,products!$A$1:$G$1,0))</f>
        <v>L</v>
      </c>
      <c r="K496" s="8">
        <f>INDEX(products!$A:$G,MATCH(orders!$D496,products!$A:$A,0),MATCH(K$1,products!$A$1:$G$1,0))</f>
        <v>1</v>
      </c>
      <c r="L496" s="9">
        <f>INDEX(products!$A:$G,MATCH(orders!$D496,products!$A:$A,0),MATCH(L$1,products!$A$1:$G$1,0))</f>
        <v>15.85</v>
      </c>
      <c r="M496" s="9">
        <f t="shared" si="21"/>
        <v>31.7</v>
      </c>
      <c r="N496" t="str">
        <f t="shared" si="22"/>
        <v>Liberica</v>
      </c>
      <c r="O496" t="str">
        <f t="shared" si="23"/>
        <v>Light</v>
      </c>
      <c r="P496" t="str">
        <f>VLOOKUP(Orders[[#This Row],[Customer ID]],customers!$A:$I,9,FALSE)</f>
        <v>No</v>
      </c>
    </row>
    <row r="497" spans="1:16" x14ac:dyDescent="0.25">
      <c r="A497" s="2" t="s">
        <v>3289</v>
      </c>
      <c r="B497" s="6">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INDEX(products!$A:$G,MATCH(orders!$D497,products!$A:$A,0),MATCH(I$1,products!$A$1:$G$1,0))</f>
        <v>Lib</v>
      </c>
      <c r="J497" t="str">
        <f>INDEX(products!$A:$G,MATCH(orders!$D497,products!$A:$A,0),MATCH(J$1,products!$A$1:$G$1,0))</f>
        <v>L</v>
      </c>
      <c r="K497" s="8">
        <f>INDEX(products!$A:$G,MATCH(orders!$D497,products!$A:$A,0),MATCH(K$1,products!$A$1:$G$1,0))</f>
        <v>1</v>
      </c>
      <c r="L497" s="9">
        <f>INDEX(products!$A:$G,MATCH(orders!$D497,products!$A:$A,0),MATCH(L$1,products!$A$1:$G$1,0))</f>
        <v>15.85</v>
      </c>
      <c r="M497" s="9">
        <f t="shared" si="21"/>
        <v>79.25</v>
      </c>
      <c r="N497" t="str">
        <f t="shared" si="22"/>
        <v>Liberica</v>
      </c>
      <c r="O497" t="str">
        <f t="shared" si="23"/>
        <v>Light</v>
      </c>
      <c r="P497" t="str">
        <f>VLOOKUP(Orders[[#This Row],[Customer ID]],customers!$A:$I,9,FALSE)</f>
        <v>Yes</v>
      </c>
    </row>
    <row r="498" spans="1:16" x14ac:dyDescent="0.25">
      <c r="A498" s="2" t="s">
        <v>3294</v>
      </c>
      <c r="B498" s="6">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INDEX(products!$A:$G,MATCH(orders!$D498,products!$A:$A,0),MATCH(I$1,products!$A$1:$G$1,0))</f>
        <v>Exc</v>
      </c>
      <c r="J498" t="str">
        <f>INDEX(products!$A:$G,MATCH(orders!$D498,products!$A:$A,0),MATCH(J$1,products!$A$1:$G$1,0))</f>
        <v>D</v>
      </c>
      <c r="K498" s="8">
        <f>INDEX(products!$A:$G,MATCH(orders!$D498,products!$A:$A,0),MATCH(K$1,products!$A$1:$G$1,0))</f>
        <v>0.2</v>
      </c>
      <c r="L498" s="9">
        <f>INDEX(products!$A:$G,MATCH(orders!$D498,products!$A:$A,0),MATCH(L$1,products!$A$1:$G$1,0))</f>
        <v>3.645</v>
      </c>
      <c r="M498" s="9">
        <f t="shared" si="21"/>
        <v>10.935</v>
      </c>
      <c r="N498" t="str">
        <f t="shared" si="22"/>
        <v>Excelsa</v>
      </c>
      <c r="O498" t="str">
        <f t="shared" si="23"/>
        <v>Dark</v>
      </c>
      <c r="P498" t="str">
        <f>VLOOKUP(Orders[[#This Row],[Customer ID]],customers!$A:$I,9,FALSE)</f>
        <v>No</v>
      </c>
    </row>
    <row r="499" spans="1:16" x14ac:dyDescent="0.25">
      <c r="A499" s="2" t="s">
        <v>3300</v>
      </c>
      <c r="B499" s="6">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INDEX(products!$A:$G,MATCH(orders!$D499,products!$A:$A,0),MATCH(I$1,products!$A$1:$G$1,0))</f>
        <v>Ara</v>
      </c>
      <c r="J499" t="str">
        <f>INDEX(products!$A:$G,MATCH(orders!$D499,products!$A:$A,0),MATCH(J$1,products!$A$1:$G$1,0))</f>
        <v>D</v>
      </c>
      <c r="K499" s="8">
        <f>INDEX(products!$A:$G,MATCH(orders!$D499,products!$A:$A,0),MATCH(K$1,products!$A$1:$G$1,0))</f>
        <v>1</v>
      </c>
      <c r="L499" s="9">
        <f>INDEX(products!$A:$G,MATCH(orders!$D499,products!$A:$A,0),MATCH(L$1,products!$A$1:$G$1,0))</f>
        <v>9.9499999999999993</v>
      </c>
      <c r="M499" s="9">
        <f t="shared" si="21"/>
        <v>39.799999999999997</v>
      </c>
      <c r="N499" t="str">
        <f t="shared" si="22"/>
        <v>Arabica</v>
      </c>
      <c r="O499" t="str">
        <f t="shared" si="23"/>
        <v>Dark</v>
      </c>
      <c r="P499" t="str">
        <f>VLOOKUP(Orders[[#This Row],[Customer ID]],customers!$A:$I,9,FALSE)</f>
        <v>No</v>
      </c>
    </row>
    <row r="500" spans="1:16" x14ac:dyDescent="0.25">
      <c r="A500" s="2" t="s">
        <v>3307</v>
      </c>
      <c r="B500" s="6">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INDEX(products!$A:$G,MATCH(orders!$D500,products!$A:$A,0),MATCH(I$1,products!$A$1:$G$1,0))</f>
        <v>Rob</v>
      </c>
      <c r="J500" t="str">
        <f>INDEX(products!$A:$G,MATCH(orders!$D500,products!$A:$A,0),MATCH(J$1,products!$A$1:$G$1,0))</f>
        <v>M</v>
      </c>
      <c r="K500" s="8">
        <f>INDEX(products!$A:$G,MATCH(orders!$D500,products!$A:$A,0),MATCH(K$1,products!$A$1:$G$1,0))</f>
        <v>1</v>
      </c>
      <c r="L500" s="9">
        <f>INDEX(products!$A:$G,MATCH(orders!$D500,products!$A:$A,0),MATCH(L$1,products!$A$1:$G$1,0))</f>
        <v>9.9499999999999993</v>
      </c>
      <c r="M500" s="9">
        <f t="shared" si="21"/>
        <v>49.75</v>
      </c>
      <c r="N500" t="str">
        <f t="shared" si="22"/>
        <v>Robusta</v>
      </c>
      <c r="O500" t="str">
        <f t="shared" si="23"/>
        <v>Medium</v>
      </c>
      <c r="P500" t="str">
        <f>VLOOKUP(Orders[[#This Row],[Customer ID]],customers!$A:$I,9,FALSE)</f>
        <v>Yes</v>
      </c>
    </row>
    <row r="501" spans="1:16" x14ac:dyDescent="0.25">
      <c r="A501" s="2" t="s">
        <v>3313</v>
      </c>
      <c r="B501" s="6">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INDEX(products!$A:$G,MATCH(orders!$D501,products!$A:$A,0),MATCH(I$1,products!$A$1:$G$1,0))</f>
        <v>Rob</v>
      </c>
      <c r="J501" t="str">
        <f>INDEX(products!$A:$G,MATCH(orders!$D501,products!$A:$A,0),MATCH(J$1,products!$A$1:$G$1,0))</f>
        <v>D</v>
      </c>
      <c r="K501" s="8">
        <f>INDEX(products!$A:$G,MATCH(orders!$D501,products!$A:$A,0),MATCH(K$1,products!$A$1:$G$1,0))</f>
        <v>0.2</v>
      </c>
      <c r="L501" s="9">
        <f>INDEX(products!$A:$G,MATCH(orders!$D501,products!$A:$A,0),MATCH(L$1,products!$A$1:$G$1,0))</f>
        <v>2.6849999999999996</v>
      </c>
      <c r="M501" s="9">
        <f t="shared" si="21"/>
        <v>8.0549999999999997</v>
      </c>
      <c r="N501" t="str">
        <f t="shared" si="22"/>
        <v>Robusta</v>
      </c>
      <c r="O501" t="str">
        <f t="shared" si="23"/>
        <v>Dark</v>
      </c>
      <c r="P501" t="str">
        <f>VLOOKUP(Orders[[#This Row],[Customer ID]],customers!$A:$I,9,FALSE)</f>
        <v>Yes</v>
      </c>
    </row>
    <row r="502" spans="1:16" x14ac:dyDescent="0.25">
      <c r="A502" s="2" t="s">
        <v>3318</v>
      </c>
      <c r="B502" s="6">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INDEX(products!$A:$G,MATCH(orders!$D502,products!$A:$A,0),MATCH(I$1,products!$A$1:$G$1,0))</f>
        <v>Rob</v>
      </c>
      <c r="J502" t="str">
        <f>INDEX(products!$A:$G,MATCH(orders!$D502,products!$A:$A,0),MATCH(J$1,products!$A$1:$G$1,0))</f>
        <v>L</v>
      </c>
      <c r="K502" s="8">
        <f>INDEX(products!$A:$G,MATCH(orders!$D502,products!$A:$A,0),MATCH(K$1,products!$A$1:$G$1,0))</f>
        <v>1</v>
      </c>
      <c r="L502" s="9">
        <f>INDEX(products!$A:$G,MATCH(orders!$D502,products!$A:$A,0),MATCH(L$1,products!$A$1:$G$1,0))</f>
        <v>11.95</v>
      </c>
      <c r="M502" s="9">
        <f t="shared" si="21"/>
        <v>47.8</v>
      </c>
      <c r="N502" t="str">
        <f t="shared" si="22"/>
        <v>Robusta</v>
      </c>
      <c r="O502" t="str">
        <f t="shared" si="23"/>
        <v>Light</v>
      </c>
      <c r="P502" t="str">
        <f>VLOOKUP(Orders[[#This Row],[Customer ID]],customers!$A:$I,9,FALSE)</f>
        <v>No</v>
      </c>
    </row>
    <row r="503" spans="1:16" x14ac:dyDescent="0.25">
      <c r="A503" s="2" t="s">
        <v>3323</v>
      </c>
      <c r="B503" s="6">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INDEX(products!$A:$G,MATCH(orders!$D503,products!$A:$A,0),MATCH(I$1,products!$A$1:$G$1,0))</f>
        <v>Rob</v>
      </c>
      <c r="J503" t="str">
        <f>INDEX(products!$A:$G,MATCH(orders!$D503,products!$A:$A,0),MATCH(J$1,products!$A$1:$G$1,0))</f>
        <v>M</v>
      </c>
      <c r="K503" s="8">
        <f>INDEX(products!$A:$G,MATCH(orders!$D503,products!$A:$A,0),MATCH(K$1,products!$A$1:$G$1,0))</f>
        <v>0.2</v>
      </c>
      <c r="L503" s="9">
        <f>INDEX(products!$A:$G,MATCH(orders!$D503,products!$A:$A,0),MATCH(L$1,products!$A$1:$G$1,0))</f>
        <v>2.9849999999999999</v>
      </c>
      <c r="M503" s="9">
        <f t="shared" si="21"/>
        <v>11.94</v>
      </c>
      <c r="N503" t="str">
        <f t="shared" si="22"/>
        <v>Robusta</v>
      </c>
      <c r="O503" t="str">
        <f t="shared" si="23"/>
        <v>Medium</v>
      </c>
      <c r="P503" t="str">
        <f>VLOOKUP(Orders[[#This Row],[Customer ID]],customers!$A:$I,9,FALSE)</f>
        <v>No</v>
      </c>
    </row>
    <row r="504" spans="1:16" x14ac:dyDescent="0.25">
      <c r="A504" s="2" t="s">
        <v>3323</v>
      </c>
      <c r="B504" s="6">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INDEX(products!$A:$G,MATCH(orders!$D504,products!$A:$A,0),MATCH(I$1,products!$A$1:$G$1,0))</f>
        <v>Exc</v>
      </c>
      <c r="J504" t="str">
        <f>INDEX(products!$A:$G,MATCH(orders!$D504,products!$A:$A,0),MATCH(J$1,products!$A$1:$G$1,0))</f>
        <v>M</v>
      </c>
      <c r="K504" s="8">
        <f>INDEX(products!$A:$G,MATCH(orders!$D504,products!$A:$A,0),MATCH(K$1,products!$A$1:$G$1,0))</f>
        <v>0.2</v>
      </c>
      <c r="L504" s="9">
        <f>INDEX(products!$A:$G,MATCH(orders!$D504,products!$A:$A,0),MATCH(L$1,products!$A$1:$G$1,0))</f>
        <v>4.125</v>
      </c>
      <c r="M504" s="9">
        <f t="shared" si="21"/>
        <v>16.5</v>
      </c>
      <c r="N504" t="str">
        <f t="shared" si="22"/>
        <v>Excelsa</v>
      </c>
      <c r="O504" t="str">
        <f t="shared" si="23"/>
        <v>Medium</v>
      </c>
      <c r="P504" t="str">
        <f>VLOOKUP(Orders[[#This Row],[Customer ID]],customers!$A:$I,9,FALSE)</f>
        <v>No</v>
      </c>
    </row>
    <row r="505" spans="1:16" x14ac:dyDescent="0.25">
      <c r="A505" s="2" t="s">
        <v>3323</v>
      </c>
      <c r="B505" s="6">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INDEX(products!$A:$G,MATCH(orders!$D505,products!$A:$A,0),MATCH(I$1,products!$A$1:$G$1,0))</f>
        <v>Lib</v>
      </c>
      <c r="J505" t="str">
        <f>INDEX(products!$A:$G,MATCH(orders!$D505,products!$A:$A,0),MATCH(J$1,products!$A$1:$G$1,0))</f>
        <v>D</v>
      </c>
      <c r="K505" s="8">
        <f>INDEX(products!$A:$G,MATCH(orders!$D505,products!$A:$A,0),MATCH(K$1,products!$A$1:$G$1,0))</f>
        <v>1</v>
      </c>
      <c r="L505" s="9">
        <f>INDEX(products!$A:$G,MATCH(orders!$D505,products!$A:$A,0),MATCH(L$1,products!$A$1:$G$1,0))</f>
        <v>12.95</v>
      </c>
      <c r="M505" s="9">
        <f t="shared" si="21"/>
        <v>51.8</v>
      </c>
      <c r="N505" t="str">
        <f t="shared" si="22"/>
        <v>Liberica</v>
      </c>
      <c r="O505" t="str">
        <f t="shared" si="23"/>
        <v>Dark</v>
      </c>
      <c r="P505" t="str">
        <f>VLOOKUP(Orders[[#This Row],[Customer ID]],customers!$A:$I,9,FALSE)</f>
        <v>No</v>
      </c>
    </row>
    <row r="506" spans="1:16" x14ac:dyDescent="0.25">
      <c r="A506" s="2" t="s">
        <v>3323</v>
      </c>
      <c r="B506" s="6">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INDEX(products!$A:$G,MATCH(orders!$D506,products!$A:$A,0),MATCH(I$1,products!$A$1:$G$1,0))</f>
        <v>Lib</v>
      </c>
      <c r="J506" t="str">
        <f>INDEX(products!$A:$G,MATCH(orders!$D506,products!$A:$A,0),MATCH(J$1,products!$A$1:$G$1,0))</f>
        <v>L</v>
      </c>
      <c r="K506" s="8">
        <f>INDEX(products!$A:$G,MATCH(orders!$D506,products!$A:$A,0),MATCH(K$1,products!$A$1:$G$1,0))</f>
        <v>0.2</v>
      </c>
      <c r="L506" s="9">
        <f>INDEX(products!$A:$G,MATCH(orders!$D506,products!$A:$A,0),MATCH(L$1,products!$A$1:$G$1,0))</f>
        <v>4.7549999999999999</v>
      </c>
      <c r="M506" s="9">
        <f t="shared" si="21"/>
        <v>14.265000000000001</v>
      </c>
      <c r="N506" t="str">
        <f t="shared" si="22"/>
        <v>Liberica</v>
      </c>
      <c r="O506" t="str">
        <f t="shared" si="23"/>
        <v>Light</v>
      </c>
      <c r="P506" t="str">
        <f>VLOOKUP(Orders[[#This Row],[Customer ID]],customers!$A:$I,9,FALSE)</f>
        <v>No</v>
      </c>
    </row>
    <row r="507" spans="1:16" x14ac:dyDescent="0.25">
      <c r="A507" s="2" t="s">
        <v>3343</v>
      </c>
      <c r="B507" s="6">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INDEX(products!$A:$G,MATCH(orders!$D507,products!$A:$A,0),MATCH(I$1,products!$A$1:$G$1,0))</f>
        <v>Lib</v>
      </c>
      <c r="J507" t="str">
        <f>INDEX(products!$A:$G,MATCH(orders!$D507,products!$A:$A,0),MATCH(J$1,products!$A$1:$G$1,0))</f>
        <v>M</v>
      </c>
      <c r="K507" s="8">
        <f>INDEX(products!$A:$G,MATCH(orders!$D507,products!$A:$A,0),MATCH(K$1,products!$A$1:$G$1,0))</f>
        <v>0.2</v>
      </c>
      <c r="L507" s="9">
        <f>INDEX(products!$A:$G,MATCH(orders!$D507,products!$A:$A,0),MATCH(L$1,products!$A$1:$G$1,0))</f>
        <v>4.3650000000000002</v>
      </c>
      <c r="M507" s="9">
        <f t="shared" si="21"/>
        <v>26.19</v>
      </c>
      <c r="N507" t="str">
        <f t="shared" si="22"/>
        <v>Liberica</v>
      </c>
      <c r="O507" t="str">
        <f t="shared" si="23"/>
        <v>Medium</v>
      </c>
      <c r="P507" t="str">
        <f>VLOOKUP(Orders[[#This Row],[Customer ID]],customers!$A:$I,9,FALSE)</f>
        <v>No</v>
      </c>
    </row>
    <row r="508" spans="1:16" x14ac:dyDescent="0.25">
      <c r="A508" s="2" t="s">
        <v>3349</v>
      </c>
      <c r="B508" s="6">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INDEX(products!$A:$G,MATCH(orders!$D508,products!$A:$A,0),MATCH(I$1,products!$A$1:$G$1,0))</f>
        <v>Ara</v>
      </c>
      <c r="J508" t="str">
        <f>INDEX(products!$A:$G,MATCH(orders!$D508,products!$A:$A,0),MATCH(J$1,products!$A$1:$G$1,0))</f>
        <v>L</v>
      </c>
      <c r="K508" s="8">
        <f>INDEX(products!$A:$G,MATCH(orders!$D508,products!$A:$A,0),MATCH(K$1,products!$A$1:$G$1,0))</f>
        <v>1</v>
      </c>
      <c r="L508" s="9">
        <f>INDEX(products!$A:$G,MATCH(orders!$D508,products!$A:$A,0),MATCH(L$1,products!$A$1:$G$1,0))</f>
        <v>12.95</v>
      </c>
      <c r="M508" s="9">
        <f t="shared" si="21"/>
        <v>25.9</v>
      </c>
      <c r="N508" t="str">
        <f t="shared" si="22"/>
        <v>Arabica</v>
      </c>
      <c r="O508" t="str">
        <f t="shared" si="23"/>
        <v>Light</v>
      </c>
      <c r="P508" t="str">
        <f>VLOOKUP(Orders[[#This Row],[Customer ID]],customers!$A:$I,9,FALSE)</f>
        <v>Yes</v>
      </c>
    </row>
    <row r="509" spans="1:16" x14ac:dyDescent="0.25">
      <c r="A509" s="2" t="s">
        <v>3355</v>
      </c>
      <c r="B509" s="6">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INDEX(products!$A:$G,MATCH(orders!$D509,products!$A:$A,0),MATCH(I$1,products!$A$1:$G$1,0))</f>
        <v>Ara</v>
      </c>
      <c r="J509" t="str">
        <f>INDEX(products!$A:$G,MATCH(orders!$D509,products!$A:$A,0),MATCH(J$1,products!$A$1:$G$1,0))</f>
        <v>L</v>
      </c>
      <c r="K509" s="8">
        <f>INDEX(products!$A:$G,MATCH(orders!$D509,products!$A:$A,0),MATCH(K$1,products!$A$1:$G$1,0))</f>
        <v>2.5</v>
      </c>
      <c r="L509" s="9">
        <f>INDEX(products!$A:$G,MATCH(orders!$D509,products!$A:$A,0),MATCH(L$1,products!$A$1:$G$1,0))</f>
        <v>29.784999999999997</v>
      </c>
      <c r="M509" s="9">
        <f t="shared" si="21"/>
        <v>89.35499999999999</v>
      </c>
      <c r="N509" t="str">
        <f t="shared" si="22"/>
        <v>Arabica</v>
      </c>
      <c r="O509" t="str">
        <f t="shared" si="23"/>
        <v>Light</v>
      </c>
      <c r="P509" t="str">
        <f>VLOOKUP(Orders[[#This Row],[Customer ID]],customers!$A:$I,9,FALSE)</f>
        <v>Yes</v>
      </c>
    </row>
    <row r="510" spans="1:16" x14ac:dyDescent="0.25">
      <c r="A510" s="2" t="s">
        <v>3361</v>
      </c>
      <c r="B510" s="6">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INDEX(products!$A:$G,MATCH(orders!$D510,products!$A:$A,0),MATCH(I$1,products!$A$1:$G$1,0))</f>
        <v>Lib</v>
      </c>
      <c r="J510" t="str">
        <f>INDEX(products!$A:$G,MATCH(orders!$D510,products!$A:$A,0),MATCH(J$1,products!$A$1:$G$1,0))</f>
        <v>D</v>
      </c>
      <c r="K510" s="8">
        <f>INDEX(products!$A:$G,MATCH(orders!$D510,products!$A:$A,0),MATCH(K$1,products!$A$1:$G$1,0))</f>
        <v>0.5</v>
      </c>
      <c r="L510" s="9">
        <f>INDEX(products!$A:$G,MATCH(orders!$D510,products!$A:$A,0),MATCH(L$1,products!$A$1:$G$1,0))</f>
        <v>7.77</v>
      </c>
      <c r="M510" s="9">
        <f t="shared" si="21"/>
        <v>46.62</v>
      </c>
      <c r="N510" t="str">
        <f t="shared" si="22"/>
        <v>Liberica</v>
      </c>
      <c r="O510" t="str">
        <f t="shared" si="23"/>
        <v>Dark</v>
      </c>
      <c r="P510" t="str">
        <f>VLOOKUP(Orders[[#This Row],[Customer ID]],customers!$A:$I,9,FALSE)</f>
        <v>No</v>
      </c>
    </row>
    <row r="511" spans="1:16" x14ac:dyDescent="0.25">
      <c r="A511" s="2" t="s">
        <v>3367</v>
      </c>
      <c r="B511" s="6">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INDEX(products!$A:$G,MATCH(orders!$D511,products!$A:$A,0),MATCH(I$1,products!$A$1:$G$1,0))</f>
        <v>Ara</v>
      </c>
      <c r="J511" t="str">
        <f>INDEX(products!$A:$G,MATCH(orders!$D511,products!$A:$A,0),MATCH(J$1,products!$A$1:$G$1,0))</f>
        <v>D</v>
      </c>
      <c r="K511" s="8">
        <f>INDEX(products!$A:$G,MATCH(orders!$D511,products!$A:$A,0),MATCH(K$1,products!$A$1:$G$1,0))</f>
        <v>1</v>
      </c>
      <c r="L511" s="9">
        <f>INDEX(products!$A:$G,MATCH(orders!$D511,products!$A:$A,0),MATCH(L$1,products!$A$1:$G$1,0))</f>
        <v>9.9499999999999993</v>
      </c>
      <c r="M511" s="9">
        <f t="shared" si="21"/>
        <v>29.849999999999998</v>
      </c>
      <c r="N511" t="str">
        <f t="shared" si="22"/>
        <v>Arabica</v>
      </c>
      <c r="O511" t="str">
        <f t="shared" si="23"/>
        <v>Dark</v>
      </c>
      <c r="P511" t="str">
        <f>VLOOKUP(Orders[[#This Row],[Customer ID]],customers!$A:$I,9,FALSE)</f>
        <v>Yes</v>
      </c>
    </row>
    <row r="512" spans="1:16" x14ac:dyDescent="0.25">
      <c r="A512" s="2" t="s">
        <v>3373</v>
      </c>
      <c r="B512" s="6">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INDEX(products!$A:$G,MATCH(orders!$D512,products!$A:$A,0),MATCH(I$1,products!$A$1:$G$1,0))</f>
        <v>Rob</v>
      </c>
      <c r="J512" t="str">
        <f>INDEX(products!$A:$G,MATCH(orders!$D512,products!$A:$A,0),MATCH(J$1,products!$A$1:$G$1,0))</f>
        <v>L</v>
      </c>
      <c r="K512" s="8">
        <f>INDEX(products!$A:$G,MATCH(orders!$D512,products!$A:$A,0),MATCH(K$1,products!$A$1:$G$1,0))</f>
        <v>0.2</v>
      </c>
      <c r="L512" s="9">
        <f>INDEX(products!$A:$G,MATCH(orders!$D512,products!$A:$A,0),MATCH(L$1,products!$A$1:$G$1,0))</f>
        <v>3.5849999999999995</v>
      </c>
      <c r="M512" s="9">
        <f t="shared" si="21"/>
        <v>10.754999999999999</v>
      </c>
      <c r="N512" t="str">
        <f t="shared" si="22"/>
        <v>Robusta</v>
      </c>
      <c r="O512" t="str">
        <f t="shared" si="23"/>
        <v>Light</v>
      </c>
      <c r="P512" t="str">
        <f>VLOOKUP(Orders[[#This Row],[Customer ID]],customers!$A:$I,9,FALSE)</f>
        <v>Yes</v>
      </c>
    </row>
    <row r="513" spans="1:16" x14ac:dyDescent="0.25">
      <c r="A513" s="2" t="s">
        <v>3379</v>
      </c>
      <c r="B513" s="6">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INDEX(products!$A:$G,MATCH(orders!$D513,products!$A:$A,0),MATCH(I$1,products!$A$1:$G$1,0))</f>
        <v>Ara</v>
      </c>
      <c r="J513" t="str">
        <f>INDEX(products!$A:$G,MATCH(orders!$D513,products!$A:$A,0),MATCH(J$1,products!$A$1:$G$1,0))</f>
        <v>M</v>
      </c>
      <c r="K513" s="8">
        <f>INDEX(products!$A:$G,MATCH(orders!$D513,products!$A:$A,0),MATCH(K$1,products!$A$1:$G$1,0))</f>
        <v>0.2</v>
      </c>
      <c r="L513" s="9">
        <f>INDEX(products!$A:$G,MATCH(orders!$D513,products!$A:$A,0),MATCH(L$1,products!$A$1:$G$1,0))</f>
        <v>3.375</v>
      </c>
      <c r="M513" s="9">
        <f t="shared" si="21"/>
        <v>13.5</v>
      </c>
      <c r="N513" t="str">
        <f t="shared" si="22"/>
        <v>Arabica</v>
      </c>
      <c r="O513" t="str">
        <f t="shared" si="23"/>
        <v>Medium</v>
      </c>
      <c r="P513" t="str">
        <f>VLOOKUP(Orders[[#This Row],[Customer ID]],customers!$A:$I,9,FALSE)</f>
        <v>Yes</v>
      </c>
    </row>
    <row r="514" spans="1:16" x14ac:dyDescent="0.25">
      <c r="A514" s="2" t="s">
        <v>3385</v>
      </c>
      <c r="B514" s="6">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INDEX(products!$A:$G,MATCH(orders!$D514,products!$A:$A,0),MATCH(I$1,products!$A$1:$G$1,0))</f>
        <v>Lib</v>
      </c>
      <c r="J514" t="str">
        <f>INDEX(products!$A:$G,MATCH(orders!$D514,products!$A:$A,0),MATCH(J$1,products!$A$1:$G$1,0))</f>
        <v>L</v>
      </c>
      <c r="K514" s="8">
        <f>INDEX(products!$A:$G,MATCH(orders!$D514,products!$A:$A,0),MATCH(K$1,products!$A$1:$G$1,0))</f>
        <v>1</v>
      </c>
      <c r="L514" s="9">
        <f>INDEX(products!$A:$G,MATCH(orders!$D514,products!$A:$A,0),MATCH(L$1,products!$A$1:$G$1,0))</f>
        <v>15.85</v>
      </c>
      <c r="M514" s="9">
        <f t="shared" si="21"/>
        <v>47.55</v>
      </c>
      <c r="N514" t="str">
        <f t="shared" si="22"/>
        <v>Liberica</v>
      </c>
      <c r="O514" t="str">
        <f t="shared" si="23"/>
        <v>Light</v>
      </c>
      <c r="P514" t="str">
        <f>VLOOKUP(Orders[[#This Row],[Customer ID]],customers!$A:$I,9,FALSE)</f>
        <v>No</v>
      </c>
    </row>
    <row r="515" spans="1:16" x14ac:dyDescent="0.25">
      <c r="A515" s="2" t="s">
        <v>3391</v>
      </c>
      <c r="B515" s="6">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INDEX(products!$A:$G,MATCH(orders!$D515,products!$A:$A,0),MATCH(I$1,products!$A$1:$G$1,0))</f>
        <v>Lib</v>
      </c>
      <c r="J515" t="str">
        <f>INDEX(products!$A:$G,MATCH(orders!$D515,products!$A:$A,0),MATCH(J$1,products!$A$1:$G$1,0))</f>
        <v>L</v>
      </c>
      <c r="K515" s="8">
        <f>INDEX(products!$A:$G,MATCH(orders!$D515,products!$A:$A,0),MATCH(K$1,products!$A$1:$G$1,0))</f>
        <v>1</v>
      </c>
      <c r="L515" s="9">
        <f>INDEX(products!$A:$G,MATCH(orders!$D515,products!$A:$A,0),MATCH(L$1,products!$A$1:$G$1,0))</f>
        <v>15.85</v>
      </c>
      <c r="M515" s="9">
        <f t="shared" ref="M515:M578" si="24">E515*L515</f>
        <v>79.25</v>
      </c>
      <c r="N515" t="str">
        <f t="shared" ref="N515:N578" si="25">IF(I515="Rob","Robusta",IF(I515="Exc","Excelsa",IF(I515="Ara","Arabica",IF(I515="Lib","Liberica",""))))</f>
        <v>Liberica</v>
      </c>
      <c r="O515" t="str">
        <f t="shared" ref="O515:O578" si="26">IF(J515="L","Light",IF(J515="M","Medium",IF(J515="D","Dark","")))</f>
        <v>Light</v>
      </c>
      <c r="P515" t="str">
        <f>VLOOKUP(Orders[[#This Row],[Customer ID]],customers!$A:$I,9,FALSE)</f>
        <v>No</v>
      </c>
    </row>
    <row r="516" spans="1:16" x14ac:dyDescent="0.25">
      <c r="A516" s="2" t="s">
        <v>3396</v>
      </c>
      <c r="B516" s="6">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INDEX(products!$A:$G,MATCH(orders!$D516,products!$A:$A,0),MATCH(I$1,products!$A$1:$G$1,0))</f>
        <v>Lib</v>
      </c>
      <c r="J516" t="str">
        <f>INDEX(products!$A:$G,MATCH(orders!$D516,products!$A:$A,0),MATCH(J$1,products!$A$1:$G$1,0))</f>
        <v>M</v>
      </c>
      <c r="K516" s="8">
        <f>INDEX(products!$A:$G,MATCH(orders!$D516,products!$A:$A,0),MATCH(K$1,products!$A$1:$G$1,0))</f>
        <v>0.2</v>
      </c>
      <c r="L516" s="9">
        <f>INDEX(products!$A:$G,MATCH(orders!$D516,products!$A:$A,0),MATCH(L$1,products!$A$1:$G$1,0))</f>
        <v>4.3650000000000002</v>
      </c>
      <c r="M516" s="9">
        <f t="shared" si="24"/>
        <v>26.19</v>
      </c>
      <c r="N516" t="str">
        <f t="shared" si="25"/>
        <v>Liberica</v>
      </c>
      <c r="O516" t="str">
        <f t="shared" si="26"/>
        <v>Medium</v>
      </c>
      <c r="P516" t="str">
        <f>VLOOKUP(Orders[[#This Row],[Customer ID]],customers!$A:$I,9,FALSE)</f>
        <v>Yes</v>
      </c>
    </row>
    <row r="517" spans="1:16" x14ac:dyDescent="0.25">
      <c r="A517" s="2" t="s">
        <v>3402</v>
      </c>
      <c r="B517" s="6">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INDEX(products!$A:$G,MATCH(orders!$D517,products!$A:$A,0),MATCH(I$1,products!$A$1:$G$1,0))</f>
        <v>Rob</v>
      </c>
      <c r="J517" t="str">
        <f>INDEX(products!$A:$G,MATCH(orders!$D517,products!$A:$A,0),MATCH(J$1,products!$A$1:$G$1,0))</f>
        <v>L</v>
      </c>
      <c r="K517" s="8">
        <f>INDEX(products!$A:$G,MATCH(orders!$D517,products!$A:$A,0),MATCH(K$1,products!$A$1:$G$1,0))</f>
        <v>0.5</v>
      </c>
      <c r="L517" s="9">
        <f>INDEX(products!$A:$G,MATCH(orders!$D517,products!$A:$A,0),MATCH(L$1,products!$A$1:$G$1,0))</f>
        <v>7.169999999999999</v>
      </c>
      <c r="M517" s="9">
        <f t="shared" si="24"/>
        <v>21.509999999999998</v>
      </c>
      <c r="N517" t="str">
        <f t="shared" si="25"/>
        <v>Robusta</v>
      </c>
      <c r="O517" t="str">
        <f t="shared" si="26"/>
        <v>Light</v>
      </c>
      <c r="P517" t="str">
        <f>VLOOKUP(Orders[[#This Row],[Customer ID]],customers!$A:$I,9,FALSE)</f>
        <v>No</v>
      </c>
    </row>
    <row r="518" spans="1:16" x14ac:dyDescent="0.25">
      <c r="A518" s="2" t="s">
        <v>3408</v>
      </c>
      <c r="B518" s="6">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INDEX(products!$A:$G,MATCH(orders!$D518,products!$A:$A,0),MATCH(I$1,products!$A$1:$G$1,0))</f>
        <v>Rob</v>
      </c>
      <c r="J518" t="str">
        <f>INDEX(products!$A:$G,MATCH(orders!$D518,products!$A:$A,0),MATCH(J$1,products!$A$1:$G$1,0))</f>
        <v>D</v>
      </c>
      <c r="K518" s="8">
        <f>INDEX(products!$A:$G,MATCH(orders!$D518,products!$A:$A,0),MATCH(K$1,products!$A$1:$G$1,0))</f>
        <v>2.5</v>
      </c>
      <c r="L518" s="9">
        <f>INDEX(products!$A:$G,MATCH(orders!$D518,products!$A:$A,0),MATCH(L$1,products!$A$1:$G$1,0))</f>
        <v>20.584999999999997</v>
      </c>
      <c r="M518" s="9">
        <f t="shared" si="24"/>
        <v>102.92499999999998</v>
      </c>
      <c r="N518" t="str">
        <f t="shared" si="25"/>
        <v>Robusta</v>
      </c>
      <c r="O518" t="str">
        <f t="shared" si="26"/>
        <v>Dark</v>
      </c>
      <c r="P518" t="str">
        <f>VLOOKUP(Orders[[#This Row],[Customer ID]],customers!$A:$I,9,FALSE)</f>
        <v>Yes</v>
      </c>
    </row>
    <row r="519" spans="1:16" x14ac:dyDescent="0.25">
      <c r="A519" s="2" t="s">
        <v>3413</v>
      </c>
      <c r="B519" s="6">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INDEX(products!$A:$G,MATCH(orders!$D519,products!$A:$A,0),MATCH(I$1,products!$A$1:$G$1,0))</f>
        <v>Lib</v>
      </c>
      <c r="J519" t="str">
        <f>INDEX(products!$A:$G,MATCH(orders!$D519,products!$A:$A,0),MATCH(J$1,products!$A$1:$G$1,0))</f>
        <v>D</v>
      </c>
      <c r="K519" s="8">
        <f>INDEX(products!$A:$G,MATCH(orders!$D519,products!$A:$A,0),MATCH(K$1,products!$A$1:$G$1,0))</f>
        <v>0.2</v>
      </c>
      <c r="L519" s="9">
        <f>INDEX(products!$A:$G,MATCH(orders!$D519,products!$A:$A,0),MATCH(L$1,products!$A$1:$G$1,0))</f>
        <v>3.8849999999999998</v>
      </c>
      <c r="M519" s="9">
        <f t="shared" si="24"/>
        <v>7.77</v>
      </c>
      <c r="N519" t="str">
        <f t="shared" si="25"/>
        <v>Liberica</v>
      </c>
      <c r="O519" t="str">
        <f t="shared" si="26"/>
        <v>Dark</v>
      </c>
      <c r="P519" t="str">
        <f>VLOOKUP(Orders[[#This Row],[Customer ID]],customers!$A:$I,9,FALSE)</f>
        <v>No</v>
      </c>
    </row>
    <row r="520" spans="1:16" x14ac:dyDescent="0.25">
      <c r="A520" s="2" t="s">
        <v>3418</v>
      </c>
      <c r="B520" s="6">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INDEX(products!$A:$G,MATCH(orders!$D520,products!$A:$A,0),MATCH(I$1,products!$A$1:$G$1,0))</f>
        <v>Exc</v>
      </c>
      <c r="J520" t="str">
        <f>INDEX(products!$A:$G,MATCH(orders!$D520,products!$A:$A,0),MATCH(J$1,products!$A$1:$G$1,0))</f>
        <v>D</v>
      </c>
      <c r="K520" s="8">
        <f>INDEX(products!$A:$G,MATCH(orders!$D520,products!$A:$A,0),MATCH(K$1,products!$A$1:$G$1,0))</f>
        <v>2.5</v>
      </c>
      <c r="L520" s="9">
        <f>INDEX(products!$A:$G,MATCH(orders!$D520,products!$A:$A,0),MATCH(L$1,products!$A$1:$G$1,0))</f>
        <v>27.945</v>
      </c>
      <c r="M520" s="9">
        <f t="shared" si="24"/>
        <v>139.72499999999999</v>
      </c>
      <c r="N520" t="str">
        <f t="shared" si="25"/>
        <v>Excelsa</v>
      </c>
      <c r="O520" t="str">
        <f t="shared" si="26"/>
        <v>Dark</v>
      </c>
      <c r="P520" t="str">
        <f>VLOOKUP(Orders[[#This Row],[Customer ID]],customers!$A:$I,9,FALSE)</f>
        <v>No</v>
      </c>
    </row>
    <row r="521" spans="1:16" x14ac:dyDescent="0.25">
      <c r="A521" s="2" t="s">
        <v>3424</v>
      </c>
      <c r="B521" s="6">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INDEX(products!$A:$G,MATCH(orders!$D521,products!$A:$A,0),MATCH(I$1,products!$A$1:$G$1,0))</f>
        <v>Ara</v>
      </c>
      <c r="J521" t="str">
        <f>INDEX(products!$A:$G,MATCH(orders!$D521,products!$A:$A,0),MATCH(J$1,products!$A$1:$G$1,0))</f>
        <v>D</v>
      </c>
      <c r="K521" s="8">
        <f>INDEX(products!$A:$G,MATCH(orders!$D521,products!$A:$A,0),MATCH(K$1,products!$A$1:$G$1,0))</f>
        <v>0.5</v>
      </c>
      <c r="L521" s="9">
        <f>INDEX(products!$A:$G,MATCH(orders!$D521,products!$A:$A,0),MATCH(L$1,products!$A$1:$G$1,0))</f>
        <v>5.97</v>
      </c>
      <c r="M521" s="9">
        <f t="shared" si="24"/>
        <v>11.94</v>
      </c>
      <c r="N521" t="str">
        <f t="shared" si="25"/>
        <v>Arabica</v>
      </c>
      <c r="O521" t="str">
        <f t="shared" si="26"/>
        <v>Dark</v>
      </c>
      <c r="P521" t="str">
        <f>VLOOKUP(Orders[[#This Row],[Customer ID]],customers!$A:$I,9,FALSE)</f>
        <v>Yes</v>
      </c>
    </row>
    <row r="522" spans="1:16" x14ac:dyDescent="0.25">
      <c r="A522" s="2" t="s">
        <v>3430</v>
      </c>
      <c r="B522" s="6">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INDEX(products!$A:$G,MATCH(orders!$D522,products!$A:$A,0),MATCH(I$1,products!$A$1:$G$1,0))</f>
        <v>Lib</v>
      </c>
      <c r="J522" t="str">
        <f>INDEX(products!$A:$G,MATCH(orders!$D522,products!$A:$A,0),MATCH(J$1,products!$A$1:$G$1,0))</f>
        <v>D</v>
      </c>
      <c r="K522" s="8">
        <f>INDEX(products!$A:$G,MATCH(orders!$D522,products!$A:$A,0),MATCH(K$1,products!$A$1:$G$1,0))</f>
        <v>0.2</v>
      </c>
      <c r="L522" s="9">
        <f>INDEX(products!$A:$G,MATCH(orders!$D522,products!$A:$A,0),MATCH(L$1,products!$A$1:$G$1,0))</f>
        <v>3.8849999999999998</v>
      </c>
      <c r="M522" s="9">
        <f t="shared" si="24"/>
        <v>3.8849999999999998</v>
      </c>
      <c r="N522" t="str">
        <f t="shared" si="25"/>
        <v>Liberica</v>
      </c>
      <c r="O522" t="str">
        <f t="shared" si="26"/>
        <v>Dark</v>
      </c>
      <c r="P522" t="str">
        <f>VLOOKUP(Orders[[#This Row],[Customer ID]],customers!$A:$I,9,FALSE)</f>
        <v>No</v>
      </c>
    </row>
    <row r="523" spans="1:16" x14ac:dyDescent="0.25">
      <c r="A523" s="2" t="s">
        <v>3430</v>
      </c>
      <c r="B523" s="6">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INDEX(products!$A:$G,MATCH(orders!$D523,products!$A:$A,0),MATCH(I$1,products!$A$1:$G$1,0))</f>
        <v>Rob</v>
      </c>
      <c r="J523" t="str">
        <f>INDEX(products!$A:$G,MATCH(orders!$D523,products!$A:$A,0),MATCH(J$1,products!$A$1:$G$1,0))</f>
        <v>M</v>
      </c>
      <c r="K523" s="8">
        <f>INDEX(products!$A:$G,MATCH(orders!$D523,products!$A:$A,0),MATCH(K$1,products!$A$1:$G$1,0))</f>
        <v>1</v>
      </c>
      <c r="L523" s="9">
        <f>INDEX(products!$A:$G,MATCH(orders!$D523,products!$A:$A,0),MATCH(L$1,products!$A$1:$G$1,0))</f>
        <v>9.9499999999999993</v>
      </c>
      <c r="M523" s="9">
        <f t="shared" si="24"/>
        <v>39.799999999999997</v>
      </c>
      <c r="N523" t="str">
        <f t="shared" si="25"/>
        <v>Robusta</v>
      </c>
      <c r="O523" t="str">
        <f t="shared" si="26"/>
        <v>Medium</v>
      </c>
      <c r="P523" t="str">
        <f>VLOOKUP(Orders[[#This Row],[Customer ID]],customers!$A:$I,9,FALSE)</f>
        <v>No</v>
      </c>
    </row>
    <row r="524" spans="1:16" x14ac:dyDescent="0.25">
      <c r="A524" s="2" t="s">
        <v>3441</v>
      </c>
      <c r="B524" s="6">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INDEX(products!$A:$G,MATCH(orders!$D524,products!$A:$A,0),MATCH(I$1,products!$A$1:$G$1,0))</f>
        <v>Rob</v>
      </c>
      <c r="J524" t="str">
        <f>INDEX(products!$A:$G,MATCH(orders!$D524,products!$A:$A,0),MATCH(J$1,products!$A$1:$G$1,0))</f>
        <v>M</v>
      </c>
      <c r="K524" s="8">
        <f>INDEX(products!$A:$G,MATCH(orders!$D524,products!$A:$A,0),MATCH(K$1,products!$A$1:$G$1,0))</f>
        <v>0.5</v>
      </c>
      <c r="L524" s="9">
        <f>INDEX(products!$A:$G,MATCH(orders!$D524,products!$A:$A,0),MATCH(L$1,products!$A$1:$G$1,0))</f>
        <v>5.97</v>
      </c>
      <c r="M524" s="9">
        <f t="shared" si="24"/>
        <v>29.849999999999998</v>
      </c>
      <c r="N524" t="str">
        <f t="shared" si="25"/>
        <v>Robusta</v>
      </c>
      <c r="O524" t="str">
        <f t="shared" si="26"/>
        <v>Medium</v>
      </c>
      <c r="P524" t="str">
        <f>VLOOKUP(Orders[[#This Row],[Customer ID]],customers!$A:$I,9,FALSE)</f>
        <v>No</v>
      </c>
    </row>
    <row r="525" spans="1:16" x14ac:dyDescent="0.25">
      <c r="A525" s="2" t="s">
        <v>3447</v>
      </c>
      <c r="B525" s="6">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INDEX(products!$A:$G,MATCH(orders!$D525,products!$A:$A,0),MATCH(I$1,products!$A$1:$G$1,0))</f>
        <v>Lib</v>
      </c>
      <c r="J525" t="str">
        <f>INDEX(products!$A:$G,MATCH(orders!$D525,products!$A:$A,0),MATCH(J$1,products!$A$1:$G$1,0))</f>
        <v>D</v>
      </c>
      <c r="K525" s="8">
        <f>INDEX(products!$A:$G,MATCH(orders!$D525,products!$A:$A,0),MATCH(K$1,products!$A$1:$G$1,0))</f>
        <v>2.5</v>
      </c>
      <c r="L525" s="9">
        <f>INDEX(products!$A:$G,MATCH(orders!$D525,products!$A:$A,0),MATCH(L$1,products!$A$1:$G$1,0))</f>
        <v>29.784999999999997</v>
      </c>
      <c r="M525" s="9">
        <f t="shared" si="24"/>
        <v>29.784999999999997</v>
      </c>
      <c r="N525" t="str">
        <f t="shared" si="25"/>
        <v>Liberica</v>
      </c>
      <c r="O525" t="str">
        <f t="shared" si="26"/>
        <v>Dark</v>
      </c>
      <c r="P525" t="str">
        <f>VLOOKUP(Orders[[#This Row],[Customer ID]],customers!$A:$I,9,FALSE)</f>
        <v>No</v>
      </c>
    </row>
    <row r="526" spans="1:16" x14ac:dyDescent="0.25">
      <c r="A526" s="2" t="s">
        <v>3453</v>
      </c>
      <c r="B526" s="6">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INDEX(products!$A:$G,MATCH(orders!$D526,products!$A:$A,0),MATCH(I$1,products!$A$1:$G$1,0))</f>
        <v>Lib</v>
      </c>
      <c r="J526" t="str">
        <f>INDEX(products!$A:$G,MATCH(orders!$D526,products!$A:$A,0),MATCH(J$1,products!$A$1:$G$1,0))</f>
        <v>L</v>
      </c>
      <c r="K526" s="8">
        <f>INDEX(products!$A:$G,MATCH(orders!$D526,products!$A:$A,0),MATCH(K$1,products!$A$1:$G$1,0))</f>
        <v>2.5</v>
      </c>
      <c r="L526" s="9">
        <f>INDEX(products!$A:$G,MATCH(orders!$D526,products!$A:$A,0),MATCH(L$1,products!$A$1:$G$1,0))</f>
        <v>36.454999999999998</v>
      </c>
      <c r="M526" s="9">
        <f t="shared" si="24"/>
        <v>72.91</v>
      </c>
      <c r="N526" t="str">
        <f t="shared" si="25"/>
        <v>Liberica</v>
      </c>
      <c r="O526" t="str">
        <f t="shared" si="26"/>
        <v>Light</v>
      </c>
      <c r="P526" t="str">
        <f>VLOOKUP(Orders[[#This Row],[Customer ID]],customers!$A:$I,9,FALSE)</f>
        <v>No</v>
      </c>
    </row>
    <row r="527" spans="1:16" x14ac:dyDescent="0.25">
      <c r="A527" s="2" t="s">
        <v>3458</v>
      </c>
      <c r="B527" s="6">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INDEX(products!$A:$G,MATCH(orders!$D527,products!$A:$A,0),MATCH(I$1,products!$A$1:$G$1,0))</f>
        <v>Rob</v>
      </c>
      <c r="J527" t="str">
        <f>INDEX(products!$A:$G,MATCH(orders!$D527,products!$A:$A,0),MATCH(J$1,products!$A$1:$G$1,0))</f>
        <v>D</v>
      </c>
      <c r="K527" s="8">
        <f>INDEX(products!$A:$G,MATCH(orders!$D527,products!$A:$A,0),MATCH(K$1,products!$A$1:$G$1,0))</f>
        <v>0.2</v>
      </c>
      <c r="L527" s="9">
        <f>INDEX(products!$A:$G,MATCH(orders!$D527,products!$A:$A,0),MATCH(L$1,products!$A$1:$G$1,0))</f>
        <v>2.6849999999999996</v>
      </c>
      <c r="M527" s="9">
        <f t="shared" si="24"/>
        <v>13.424999999999997</v>
      </c>
      <c r="N527" t="str">
        <f t="shared" si="25"/>
        <v>Robusta</v>
      </c>
      <c r="O527" t="str">
        <f t="shared" si="26"/>
        <v>Dark</v>
      </c>
      <c r="P527" t="str">
        <f>VLOOKUP(Orders[[#This Row],[Customer ID]],customers!$A:$I,9,FALSE)</f>
        <v>Yes</v>
      </c>
    </row>
    <row r="528" spans="1:16" x14ac:dyDescent="0.25">
      <c r="A528" s="2" t="s">
        <v>3463</v>
      </c>
      <c r="B528" s="6">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INDEX(products!$A:$G,MATCH(orders!$D528,products!$A:$A,0),MATCH(I$1,products!$A$1:$G$1,0))</f>
        <v>Exc</v>
      </c>
      <c r="J528" t="str">
        <f>INDEX(products!$A:$G,MATCH(orders!$D528,products!$A:$A,0),MATCH(J$1,products!$A$1:$G$1,0))</f>
        <v>M</v>
      </c>
      <c r="K528" s="8">
        <f>INDEX(products!$A:$G,MATCH(orders!$D528,products!$A:$A,0),MATCH(K$1,products!$A$1:$G$1,0))</f>
        <v>2.5</v>
      </c>
      <c r="L528" s="9">
        <f>INDEX(products!$A:$G,MATCH(orders!$D528,products!$A:$A,0),MATCH(L$1,products!$A$1:$G$1,0))</f>
        <v>31.624999999999996</v>
      </c>
      <c r="M528" s="9">
        <f t="shared" si="24"/>
        <v>126.49999999999999</v>
      </c>
      <c r="N528" t="str">
        <f t="shared" si="25"/>
        <v>Excelsa</v>
      </c>
      <c r="O528" t="str">
        <f t="shared" si="26"/>
        <v>Medium</v>
      </c>
      <c r="P528" t="str">
        <f>VLOOKUP(Orders[[#This Row],[Customer ID]],customers!$A:$I,9,FALSE)</f>
        <v>Yes</v>
      </c>
    </row>
    <row r="529" spans="1:16" x14ac:dyDescent="0.25">
      <c r="A529" s="2" t="s">
        <v>3469</v>
      </c>
      <c r="B529" s="6">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INDEX(products!$A:$G,MATCH(orders!$D529,products!$A:$A,0),MATCH(I$1,products!$A$1:$G$1,0))</f>
        <v>Exc</v>
      </c>
      <c r="J529" t="str">
        <f>INDEX(products!$A:$G,MATCH(orders!$D529,products!$A:$A,0),MATCH(J$1,products!$A$1:$G$1,0))</f>
        <v>M</v>
      </c>
      <c r="K529" s="8">
        <f>INDEX(products!$A:$G,MATCH(orders!$D529,products!$A:$A,0),MATCH(K$1,products!$A$1:$G$1,0))</f>
        <v>0.5</v>
      </c>
      <c r="L529" s="9">
        <f>INDEX(products!$A:$G,MATCH(orders!$D529,products!$A:$A,0),MATCH(L$1,products!$A$1:$G$1,0))</f>
        <v>8.25</v>
      </c>
      <c r="M529" s="9">
        <f t="shared" si="24"/>
        <v>41.25</v>
      </c>
      <c r="N529" t="str">
        <f t="shared" si="25"/>
        <v>Excelsa</v>
      </c>
      <c r="O529" t="str">
        <f t="shared" si="26"/>
        <v>Medium</v>
      </c>
      <c r="P529" t="str">
        <f>VLOOKUP(Orders[[#This Row],[Customer ID]],customers!$A:$I,9,FALSE)</f>
        <v>No</v>
      </c>
    </row>
    <row r="530" spans="1:16" x14ac:dyDescent="0.25">
      <c r="A530" s="2" t="s">
        <v>3475</v>
      </c>
      <c r="B530" s="6">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INDEX(products!$A:$G,MATCH(orders!$D530,products!$A:$A,0),MATCH(I$1,products!$A$1:$G$1,0))</f>
        <v>Exc</v>
      </c>
      <c r="J530" t="str">
        <f>INDEX(products!$A:$G,MATCH(orders!$D530,products!$A:$A,0),MATCH(J$1,products!$A$1:$G$1,0))</f>
        <v>L</v>
      </c>
      <c r="K530" s="8">
        <f>INDEX(products!$A:$G,MATCH(orders!$D530,products!$A:$A,0),MATCH(K$1,products!$A$1:$G$1,0))</f>
        <v>0.5</v>
      </c>
      <c r="L530" s="9">
        <f>INDEX(products!$A:$G,MATCH(orders!$D530,products!$A:$A,0),MATCH(L$1,products!$A$1:$G$1,0))</f>
        <v>8.91</v>
      </c>
      <c r="M530" s="9">
        <f t="shared" si="24"/>
        <v>53.46</v>
      </c>
      <c r="N530" t="str">
        <f t="shared" si="25"/>
        <v>Excelsa</v>
      </c>
      <c r="O530" t="str">
        <f t="shared" si="26"/>
        <v>Light</v>
      </c>
      <c r="P530" t="str">
        <f>VLOOKUP(Orders[[#This Row],[Customer ID]],customers!$A:$I,9,FALSE)</f>
        <v>No</v>
      </c>
    </row>
    <row r="531" spans="1:16" x14ac:dyDescent="0.25">
      <c r="A531" s="2" t="s">
        <v>3481</v>
      </c>
      <c r="B531" s="6">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INDEX(products!$A:$G,MATCH(orders!$D531,products!$A:$A,0),MATCH(I$1,products!$A$1:$G$1,0))</f>
        <v>Rob</v>
      </c>
      <c r="J531" t="str">
        <f>INDEX(products!$A:$G,MATCH(orders!$D531,products!$A:$A,0),MATCH(J$1,products!$A$1:$G$1,0))</f>
        <v>M</v>
      </c>
      <c r="K531" s="8">
        <f>INDEX(products!$A:$G,MATCH(orders!$D531,products!$A:$A,0),MATCH(K$1,products!$A$1:$G$1,0))</f>
        <v>1</v>
      </c>
      <c r="L531" s="9">
        <f>INDEX(products!$A:$G,MATCH(orders!$D531,products!$A:$A,0),MATCH(L$1,products!$A$1:$G$1,0))</f>
        <v>9.9499999999999993</v>
      </c>
      <c r="M531" s="9">
        <f t="shared" si="24"/>
        <v>59.699999999999996</v>
      </c>
      <c r="N531" t="str">
        <f t="shared" si="25"/>
        <v>Robusta</v>
      </c>
      <c r="O531" t="str">
        <f t="shared" si="26"/>
        <v>Medium</v>
      </c>
      <c r="P531" t="str">
        <f>VLOOKUP(Orders[[#This Row],[Customer ID]],customers!$A:$I,9,FALSE)</f>
        <v>No</v>
      </c>
    </row>
    <row r="532" spans="1:16" x14ac:dyDescent="0.25">
      <c r="A532" s="2" t="s">
        <v>3487</v>
      </c>
      <c r="B532" s="6">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INDEX(products!$A:$G,MATCH(orders!$D532,products!$A:$A,0),MATCH(I$1,products!$A$1:$G$1,0))</f>
        <v>Rob</v>
      </c>
      <c r="J532" t="str">
        <f>INDEX(products!$A:$G,MATCH(orders!$D532,products!$A:$A,0),MATCH(J$1,products!$A$1:$G$1,0))</f>
        <v>M</v>
      </c>
      <c r="K532" s="8">
        <f>INDEX(products!$A:$G,MATCH(orders!$D532,products!$A:$A,0),MATCH(K$1,products!$A$1:$G$1,0))</f>
        <v>1</v>
      </c>
      <c r="L532" s="9">
        <f>INDEX(products!$A:$G,MATCH(orders!$D532,products!$A:$A,0),MATCH(L$1,products!$A$1:$G$1,0))</f>
        <v>9.9499999999999993</v>
      </c>
      <c r="M532" s="9">
        <f t="shared" si="24"/>
        <v>59.699999999999996</v>
      </c>
      <c r="N532" t="str">
        <f t="shared" si="25"/>
        <v>Robusta</v>
      </c>
      <c r="O532" t="str">
        <f t="shared" si="26"/>
        <v>Medium</v>
      </c>
      <c r="P532" t="str">
        <f>VLOOKUP(Orders[[#This Row],[Customer ID]],customers!$A:$I,9,FALSE)</f>
        <v>No</v>
      </c>
    </row>
    <row r="533" spans="1:16" x14ac:dyDescent="0.25">
      <c r="A533" s="2" t="s">
        <v>3493</v>
      </c>
      <c r="B533" s="6">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INDEX(products!$A:$G,MATCH(orders!$D533,products!$A:$A,0),MATCH(I$1,products!$A$1:$G$1,0))</f>
        <v>Rob</v>
      </c>
      <c r="J533" t="str">
        <f>INDEX(products!$A:$G,MATCH(orders!$D533,products!$A:$A,0),MATCH(J$1,products!$A$1:$G$1,0))</f>
        <v>D</v>
      </c>
      <c r="K533" s="8">
        <f>INDEX(products!$A:$G,MATCH(orders!$D533,products!$A:$A,0),MATCH(K$1,products!$A$1:$G$1,0))</f>
        <v>1</v>
      </c>
      <c r="L533" s="9">
        <f>INDEX(products!$A:$G,MATCH(orders!$D533,products!$A:$A,0),MATCH(L$1,products!$A$1:$G$1,0))</f>
        <v>8.9499999999999993</v>
      </c>
      <c r="M533" s="9">
        <f t="shared" si="24"/>
        <v>44.75</v>
      </c>
      <c r="N533" t="str">
        <f t="shared" si="25"/>
        <v>Robusta</v>
      </c>
      <c r="O533" t="str">
        <f t="shared" si="26"/>
        <v>Dark</v>
      </c>
      <c r="P533" t="str">
        <f>VLOOKUP(Orders[[#This Row],[Customer ID]],customers!$A:$I,9,FALSE)</f>
        <v>No</v>
      </c>
    </row>
    <row r="534" spans="1:16" x14ac:dyDescent="0.25">
      <c r="A534" s="2" t="s">
        <v>3499</v>
      </c>
      <c r="B534" s="6">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INDEX(products!$A:$G,MATCH(orders!$D534,products!$A:$A,0),MATCH(I$1,products!$A$1:$G$1,0))</f>
        <v>Exc</v>
      </c>
      <c r="J534" t="str">
        <f>INDEX(products!$A:$G,MATCH(orders!$D534,products!$A:$A,0),MATCH(J$1,products!$A$1:$G$1,0))</f>
        <v>M</v>
      </c>
      <c r="K534" s="8">
        <f>INDEX(products!$A:$G,MATCH(orders!$D534,products!$A:$A,0),MATCH(K$1,products!$A$1:$G$1,0))</f>
        <v>0.5</v>
      </c>
      <c r="L534" s="9">
        <f>INDEX(products!$A:$G,MATCH(orders!$D534,products!$A:$A,0),MATCH(L$1,products!$A$1:$G$1,0))</f>
        <v>8.25</v>
      </c>
      <c r="M534" s="9">
        <f t="shared" si="24"/>
        <v>16.5</v>
      </c>
      <c r="N534" t="str">
        <f t="shared" si="25"/>
        <v>Excelsa</v>
      </c>
      <c r="O534" t="str">
        <f t="shared" si="26"/>
        <v>Medium</v>
      </c>
      <c r="P534" t="str">
        <f>VLOOKUP(Orders[[#This Row],[Customer ID]],customers!$A:$I,9,FALSE)</f>
        <v>Yes</v>
      </c>
    </row>
    <row r="535" spans="1:16" x14ac:dyDescent="0.25">
      <c r="A535" s="2" t="s">
        <v>3505</v>
      </c>
      <c r="B535" s="6">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INDEX(products!$A:$G,MATCH(orders!$D535,products!$A:$A,0),MATCH(I$1,products!$A$1:$G$1,0))</f>
        <v>Rob</v>
      </c>
      <c r="J535" t="str">
        <f>INDEX(products!$A:$G,MATCH(orders!$D535,products!$A:$A,0),MATCH(J$1,products!$A$1:$G$1,0))</f>
        <v>D</v>
      </c>
      <c r="K535" s="8">
        <f>INDEX(products!$A:$G,MATCH(orders!$D535,products!$A:$A,0),MATCH(K$1,products!$A$1:$G$1,0))</f>
        <v>0.5</v>
      </c>
      <c r="L535" s="9">
        <f>INDEX(products!$A:$G,MATCH(orders!$D535,products!$A:$A,0),MATCH(L$1,products!$A$1:$G$1,0))</f>
        <v>5.3699999999999992</v>
      </c>
      <c r="M535" s="9">
        <f t="shared" si="24"/>
        <v>21.479999999999997</v>
      </c>
      <c r="N535" t="str">
        <f t="shared" si="25"/>
        <v>Robusta</v>
      </c>
      <c r="O535" t="str">
        <f t="shared" si="26"/>
        <v>Dark</v>
      </c>
      <c r="P535" t="str">
        <f>VLOOKUP(Orders[[#This Row],[Customer ID]],customers!$A:$I,9,FALSE)</f>
        <v>No</v>
      </c>
    </row>
    <row r="536" spans="1:16" x14ac:dyDescent="0.25">
      <c r="A536" s="2" t="s">
        <v>3510</v>
      </c>
      <c r="B536" s="6">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INDEX(products!$A:$G,MATCH(orders!$D536,products!$A:$A,0),MATCH(I$1,products!$A$1:$G$1,0))</f>
        <v>Rob</v>
      </c>
      <c r="J536" t="str">
        <f>INDEX(products!$A:$G,MATCH(orders!$D536,products!$A:$A,0),MATCH(J$1,products!$A$1:$G$1,0))</f>
        <v>M</v>
      </c>
      <c r="K536" s="8">
        <f>INDEX(products!$A:$G,MATCH(orders!$D536,products!$A:$A,0),MATCH(K$1,products!$A$1:$G$1,0))</f>
        <v>2.5</v>
      </c>
      <c r="L536" s="9">
        <f>INDEX(products!$A:$G,MATCH(orders!$D536,products!$A:$A,0),MATCH(L$1,products!$A$1:$G$1,0))</f>
        <v>22.884999999999998</v>
      </c>
      <c r="M536" s="9">
        <f t="shared" si="24"/>
        <v>45.769999999999996</v>
      </c>
      <c r="N536" t="str">
        <f t="shared" si="25"/>
        <v>Robusta</v>
      </c>
      <c r="O536" t="str">
        <f t="shared" si="26"/>
        <v>Medium</v>
      </c>
      <c r="P536" t="str">
        <f>VLOOKUP(Orders[[#This Row],[Customer ID]],customers!$A:$I,9,FALSE)</f>
        <v>Yes</v>
      </c>
    </row>
    <row r="537" spans="1:16" x14ac:dyDescent="0.25">
      <c r="A537" s="2" t="s">
        <v>3516</v>
      </c>
      <c r="B537" s="6">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INDEX(products!$A:$G,MATCH(orders!$D537,products!$A:$A,0),MATCH(I$1,products!$A$1:$G$1,0))</f>
        <v>Lib</v>
      </c>
      <c r="J537" t="str">
        <f>INDEX(products!$A:$G,MATCH(orders!$D537,products!$A:$A,0),MATCH(J$1,products!$A$1:$G$1,0))</f>
        <v>L</v>
      </c>
      <c r="K537" s="8">
        <f>INDEX(products!$A:$G,MATCH(orders!$D537,products!$A:$A,0),MATCH(K$1,products!$A$1:$G$1,0))</f>
        <v>0.2</v>
      </c>
      <c r="L537" s="9">
        <f>INDEX(products!$A:$G,MATCH(orders!$D537,products!$A:$A,0),MATCH(L$1,products!$A$1:$G$1,0))</f>
        <v>4.7549999999999999</v>
      </c>
      <c r="M537" s="9">
        <f t="shared" si="24"/>
        <v>9.51</v>
      </c>
      <c r="N537" t="str">
        <f t="shared" si="25"/>
        <v>Liberica</v>
      </c>
      <c r="O537" t="str">
        <f t="shared" si="26"/>
        <v>Light</v>
      </c>
      <c r="P537" t="str">
        <f>VLOOKUP(Orders[[#This Row],[Customer ID]],customers!$A:$I,9,FALSE)</f>
        <v>No</v>
      </c>
    </row>
    <row r="538" spans="1:16" x14ac:dyDescent="0.25">
      <c r="A538" s="2" t="s">
        <v>3521</v>
      </c>
      <c r="B538" s="6">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INDEX(products!$A:$G,MATCH(orders!$D538,products!$A:$A,0),MATCH(I$1,products!$A$1:$G$1,0))</f>
        <v>Rob</v>
      </c>
      <c r="J538" t="str">
        <f>INDEX(products!$A:$G,MATCH(orders!$D538,products!$A:$A,0),MATCH(J$1,products!$A$1:$G$1,0))</f>
        <v>D</v>
      </c>
      <c r="K538" s="8">
        <f>INDEX(products!$A:$G,MATCH(orders!$D538,products!$A:$A,0),MATCH(K$1,products!$A$1:$G$1,0))</f>
        <v>0.2</v>
      </c>
      <c r="L538" s="9">
        <f>INDEX(products!$A:$G,MATCH(orders!$D538,products!$A:$A,0),MATCH(L$1,products!$A$1:$G$1,0))</f>
        <v>2.6849999999999996</v>
      </c>
      <c r="M538" s="9">
        <f t="shared" si="24"/>
        <v>8.0549999999999997</v>
      </c>
      <c r="N538" t="str">
        <f t="shared" si="25"/>
        <v>Robusta</v>
      </c>
      <c r="O538" t="str">
        <f t="shared" si="26"/>
        <v>Dark</v>
      </c>
      <c r="P538" t="str">
        <f>VLOOKUP(Orders[[#This Row],[Customer ID]],customers!$A:$I,9,FALSE)</f>
        <v>Yes</v>
      </c>
    </row>
    <row r="539" spans="1:16" x14ac:dyDescent="0.25">
      <c r="A539" s="2" t="s">
        <v>3527</v>
      </c>
      <c r="B539" s="6">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INDEX(products!$A:$G,MATCH(orders!$D539,products!$A:$A,0),MATCH(I$1,products!$A$1:$G$1,0))</f>
        <v>Exc</v>
      </c>
      <c r="J539" t="str">
        <f>INDEX(products!$A:$G,MATCH(orders!$D539,products!$A:$A,0),MATCH(J$1,products!$A$1:$G$1,0))</f>
        <v>D</v>
      </c>
      <c r="K539" s="8">
        <f>INDEX(products!$A:$G,MATCH(orders!$D539,products!$A:$A,0),MATCH(K$1,products!$A$1:$G$1,0))</f>
        <v>2.5</v>
      </c>
      <c r="L539" s="9">
        <f>INDEX(products!$A:$G,MATCH(orders!$D539,products!$A:$A,0),MATCH(L$1,products!$A$1:$G$1,0))</f>
        <v>27.945</v>
      </c>
      <c r="M539" s="9">
        <f t="shared" si="24"/>
        <v>111.78</v>
      </c>
      <c r="N539" t="str">
        <f t="shared" si="25"/>
        <v>Excelsa</v>
      </c>
      <c r="O539" t="str">
        <f t="shared" si="26"/>
        <v>Dark</v>
      </c>
      <c r="P539" t="str">
        <f>VLOOKUP(Orders[[#This Row],[Customer ID]],customers!$A:$I,9,FALSE)</f>
        <v>Yes</v>
      </c>
    </row>
    <row r="540" spans="1:16" x14ac:dyDescent="0.25">
      <c r="A540" s="2" t="s">
        <v>3532</v>
      </c>
      <c r="B540" s="6">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INDEX(products!$A:$G,MATCH(orders!$D540,products!$A:$A,0),MATCH(I$1,products!$A$1:$G$1,0))</f>
        <v>Rob</v>
      </c>
      <c r="J540" t="str">
        <f>INDEX(products!$A:$G,MATCH(orders!$D540,products!$A:$A,0),MATCH(J$1,products!$A$1:$G$1,0))</f>
        <v>D</v>
      </c>
      <c r="K540" s="8">
        <f>INDEX(products!$A:$G,MATCH(orders!$D540,products!$A:$A,0),MATCH(K$1,products!$A$1:$G$1,0))</f>
        <v>0.2</v>
      </c>
      <c r="L540" s="9">
        <f>INDEX(products!$A:$G,MATCH(orders!$D540,products!$A:$A,0),MATCH(L$1,products!$A$1:$G$1,0))</f>
        <v>2.6849999999999996</v>
      </c>
      <c r="M540" s="9">
        <f t="shared" si="24"/>
        <v>10.739999999999998</v>
      </c>
      <c r="N540" t="str">
        <f t="shared" si="25"/>
        <v>Robusta</v>
      </c>
      <c r="O540" t="str">
        <f t="shared" si="26"/>
        <v>Dark</v>
      </c>
      <c r="P540" t="str">
        <f>VLOOKUP(Orders[[#This Row],[Customer ID]],customers!$A:$I,9,FALSE)</f>
        <v>Yes</v>
      </c>
    </row>
    <row r="541" spans="1:16" x14ac:dyDescent="0.25">
      <c r="A541" s="2" t="s">
        <v>3537</v>
      </c>
      <c r="B541" s="6">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INDEX(products!$A:$G,MATCH(orders!$D541,products!$A:$A,0),MATCH(I$1,products!$A$1:$G$1,0))</f>
        <v>Rob</v>
      </c>
      <c r="J541" t="str">
        <f>INDEX(products!$A:$G,MATCH(orders!$D541,products!$A:$A,0),MATCH(J$1,products!$A$1:$G$1,0))</f>
        <v>D</v>
      </c>
      <c r="K541" s="8">
        <f>INDEX(products!$A:$G,MATCH(orders!$D541,products!$A:$A,0),MATCH(K$1,products!$A$1:$G$1,0))</f>
        <v>0.5</v>
      </c>
      <c r="L541" s="9">
        <f>INDEX(products!$A:$G,MATCH(orders!$D541,products!$A:$A,0),MATCH(L$1,products!$A$1:$G$1,0))</f>
        <v>5.3699999999999992</v>
      </c>
      <c r="M541" s="9">
        <f t="shared" si="24"/>
        <v>26.849999999999994</v>
      </c>
      <c r="N541" t="str">
        <f t="shared" si="25"/>
        <v>Robusta</v>
      </c>
      <c r="O541" t="str">
        <f t="shared" si="26"/>
        <v>Dark</v>
      </c>
      <c r="P541" t="str">
        <f>VLOOKUP(Orders[[#This Row],[Customer ID]],customers!$A:$I,9,FALSE)</f>
        <v>No</v>
      </c>
    </row>
    <row r="542" spans="1:16" x14ac:dyDescent="0.25">
      <c r="A542" s="2" t="s">
        <v>3542</v>
      </c>
      <c r="B542" s="6">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INDEX(products!$A:$G,MATCH(orders!$D542,products!$A:$A,0),MATCH(I$1,products!$A$1:$G$1,0))</f>
        <v>Lib</v>
      </c>
      <c r="J542" t="str">
        <f>INDEX(products!$A:$G,MATCH(orders!$D542,products!$A:$A,0),MATCH(J$1,products!$A$1:$G$1,0))</f>
        <v>L</v>
      </c>
      <c r="K542" s="8">
        <f>INDEX(products!$A:$G,MATCH(orders!$D542,products!$A:$A,0),MATCH(K$1,products!$A$1:$G$1,0))</f>
        <v>1</v>
      </c>
      <c r="L542" s="9">
        <f>INDEX(products!$A:$G,MATCH(orders!$D542,products!$A:$A,0),MATCH(L$1,products!$A$1:$G$1,0))</f>
        <v>15.85</v>
      </c>
      <c r="M542" s="9">
        <f t="shared" si="24"/>
        <v>63.4</v>
      </c>
      <c r="N542" t="str">
        <f t="shared" si="25"/>
        <v>Liberica</v>
      </c>
      <c r="O542" t="str">
        <f t="shared" si="26"/>
        <v>Light</v>
      </c>
      <c r="P542" t="str">
        <f>VLOOKUP(Orders[[#This Row],[Customer ID]],customers!$A:$I,9,FALSE)</f>
        <v>Yes</v>
      </c>
    </row>
    <row r="543" spans="1:16" x14ac:dyDescent="0.25">
      <c r="A543" s="2" t="s">
        <v>3548</v>
      </c>
      <c r="B543" s="6">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INDEX(products!$A:$G,MATCH(orders!$D543,products!$A:$A,0),MATCH(I$1,products!$A$1:$G$1,0))</f>
        <v>Ara</v>
      </c>
      <c r="J543" t="str">
        <f>INDEX(products!$A:$G,MATCH(orders!$D543,products!$A:$A,0),MATCH(J$1,products!$A$1:$G$1,0))</f>
        <v>D</v>
      </c>
      <c r="K543" s="8">
        <f>INDEX(products!$A:$G,MATCH(orders!$D543,products!$A:$A,0),MATCH(K$1,products!$A$1:$G$1,0))</f>
        <v>2.5</v>
      </c>
      <c r="L543" s="9">
        <f>INDEX(products!$A:$G,MATCH(orders!$D543,products!$A:$A,0),MATCH(L$1,products!$A$1:$G$1,0))</f>
        <v>22.884999999999998</v>
      </c>
      <c r="M543" s="9">
        <f t="shared" si="24"/>
        <v>22.884999999999998</v>
      </c>
      <c r="N543" t="str">
        <f t="shared" si="25"/>
        <v>Arabica</v>
      </c>
      <c r="O543" t="str">
        <f t="shared" si="26"/>
        <v>Dark</v>
      </c>
      <c r="P543" t="str">
        <f>VLOOKUP(Orders[[#This Row],[Customer ID]],customers!$A:$I,9,FALSE)</f>
        <v>Yes</v>
      </c>
    </row>
    <row r="544" spans="1:16" x14ac:dyDescent="0.25">
      <c r="A544" s="2" t="s">
        <v>3553</v>
      </c>
      <c r="B544" s="6">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INDEX(products!$A:$G,MATCH(orders!$D544,products!$A:$A,0),MATCH(I$1,products!$A$1:$G$1,0))</f>
        <v>Ara</v>
      </c>
      <c r="J544" t="str">
        <f>INDEX(products!$A:$G,MATCH(orders!$D544,products!$A:$A,0),MATCH(J$1,products!$A$1:$G$1,0))</f>
        <v>M</v>
      </c>
      <c r="K544" s="8">
        <f>INDEX(products!$A:$G,MATCH(orders!$D544,products!$A:$A,0),MATCH(K$1,products!$A$1:$G$1,0))</f>
        <v>2.5</v>
      </c>
      <c r="L544" s="9">
        <f>INDEX(products!$A:$G,MATCH(orders!$D544,products!$A:$A,0),MATCH(L$1,products!$A$1:$G$1,0))</f>
        <v>25.874999999999996</v>
      </c>
      <c r="M544" s="9">
        <f t="shared" si="24"/>
        <v>103.49999999999999</v>
      </c>
      <c r="N544" t="str">
        <f t="shared" si="25"/>
        <v>Arabica</v>
      </c>
      <c r="O544" t="str">
        <f t="shared" si="26"/>
        <v>Medium</v>
      </c>
      <c r="P544" t="str">
        <f>VLOOKUP(Orders[[#This Row],[Customer ID]],customers!$A:$I,9,FALSE)</f>
        <v>No</v>
      </c>
    </row>
    <row r="545" spans="1:16" x14ac:dyDescent="0.25">
      <c r="A545" s="2" t="s">
        <v>3559</v>
      </c>
      <c r="B545" s="6">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INDEX(products!$A:$G,MATCH(orders!$D545,products!$A:$A,0),MATCH(I$1,products!$A$1:$G$1,0))</f>
        <v>Rob</v>
      </c>
      <c r="J545" t="str">
        <f>INDEX(products!$A:$G,MATCH(orders!$D545,products!$A:$A,0),MATCH(J$1,products!$A$1:$G$1,0))</f>
        <v>L</v>
      </c>
      <c r="K545" s="8">
        <f>INDEX(products!$A:$G,MATCH(orders!$D545,products!$A:$A,0),MATCH(K$1,products!$A$1:$G$1,0))</f>
        <v>2.5</v>
      </c>
      <c r="L545" s="9">
        <f>INDEX(products!$A:$G,MATCH(orders!$D545,products!$A:$A,0),MATCH(L$1,products!$A$1:$G$1,0))</f>
        <v>27.484999999999996</v>
      </c>
      <c r="M545" s="9">
        <f t="shared" si="24"/>
        <v>54.969999999999992</v>
      </c>
      <c r="N545" t="str">
        <f t="shared" si="25"/>
        <v>Robusta</v>
      </c>
      <c r="O545" t="str">
        <f t="shared" si="26"/>
        <v>Light</v>
      </c>
      <c r="P545" t="str">
        <f>VLOOKUP(Orders[[#This Row],[Customer ID]],customers!$A:$I,9,FALSE)</f>
        <v>No</v>
      </c>
    </row>
    <row r="546" spans="1:16" x14ac:dyDescent="0.25">
      <c r="A546" s="2" t="s">
        <v>3565</v>
      </c>
      <c r="B546" s="6">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INDEX(products!$A:$G,MATCH(orders!$D546,products!$A:$A,0),MATCH(I$1,products!$A$1:$G$1,0))</f>
        <v>Ara</v>
      </c>
      <c r="J546" t="str">
        <f>INDEX(products!$A:$G,MATCH(orders!$D546,products!$A:$A,0),MATCH(J$1,products!$A$1:$G$1,0))</f>
        <v>L</v>
      </c>
      <c r="K546" s="8">
        <f>INDEX(products!$A:$G,MATCH(orders!$D546,products!$A:$A,0),MATCH(K$1,products!$A$1:$G$1,0))</f>
        <v>0.5</v>
      </c>
      <c r="L546" s="9">
        <f>INDEX(products!$A:$G,MATCH(orders!$D546,products!$A:$A,0),MATCH(L$1,products!$A$1:$G$1,0))</f>
        <v>7.77</v>
      </c>
      <c r="M546" s="9">
        <f t="shared" si="24"/>
        <v>15.54</v>
      </c>
      <c r="N546" t="str">
        <f t="shared" si="25"/>
        <v>Arabica</v>
      </c>
      <c r="O546" t="str">
        <f t="shared" si="26"/>
        <v>Light</v>
      </c>
      <c r="P546" t="str">
        <f>VLOOKUP(Orders[[#This Row],[Customer ID]],customers!$A:$I,9,FALSE)</f>
        <v>No</v>
      </c>
    </row>
    <row r="547" spans="1:16" x14ac:dyDescent="0.25">
      <c r="A547" s="2" t="s">
        <v>3571</v>
      </c>
      <c r="B547" s="6">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INDEX(products!$A:$G,MATCH(orders!$D547,products!$A:$A,0),MATCH(I$1,products!$A$1:$G$1,0))</f>
        <v>Lib</v>
      </c>
      <c r="J547" t="str">
        <f>INDEX(products!$A:$G,MATCH(orders!$D547,products!$A:$A,0),MATCH(J$1,products!$A$1:$G$1,0))</f>
        <v>D</v>
      </c>
      <c r="K547" s="8">
        <f>INDEX(products!$A:$G,MATCH(orders!$D547,products!$A:$A,0),MATCH(K$1,products!$A$1:$G$1,0))</f>
        <v>0.2</v>
      </c>
      <c r="L547" s="9">
        <f>INDEX(products!$A:$G,MATCH(orders!$D547,products!$A:$A,0),MATCH(L$1,products!$A$1:$G$1,0))</f>
        <v>3.8849999999999998</v>
      </c>
      <c r="M547" s="9">
        <f t="shared" si="24"/>
        <v>15.54</v>
      </c>
      <c r="N547" t="str">
        <f t="shared" si="25"/>
        <v>Liberica</v>
      </c>
      <c r="O547" t="str">
        <f t="shared" si="26"/>
        <v>Dark</v>
      </c>
      <c r="P547" t="str">
        <f>VLOOKUP(Orders[[#This Row],[Customer ID]],customers!$A:$I,9,FALSE)</f>
        <v>No</v>
      </c>
    </row>
    <row r="548" spans="1:16" x14ac:dyDescent="0.25">
      <c r="A548" s="2" t="s">
        <v>3577</v>
      </c>
      <c r="B548" s="6">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INDEX(products!$A:$G,MATCH(orders!$D548,products!$A:$A,0),MATCH(I$1,products!$A$1:$G$1,0))</f>
        <v>Exc</v>
      </c>
      <c r="J548" t="str">
        <f>INDEX(products!$A:$G,MATCH(orders!$D548,products!$A:$A,0),MATCH(J$1,products!$A$1:$G$1,0))</f>
        <v>D</v>
      </c>
      <c r="K548" s="8">
        <f>INDEX(products!$A:$G,MATCH(orders!$D548,products!$A:$A,0),MATCH(K$1,products!$A$1:$G$1,0))</f>
        <v>2.5</v>
      </c>
      <c r="L548" s="9">
        <f>INDEX(products!$A:$G,MATCH(orders!$D548,products!$A:$A,0),MATCH(L$1,products!$A$1:$G$1,0))</f>
        <v>27.945</v>
      </c>
      <c r="M548" s="9">
        <f t="shared" si="24"/>
        <v>83.835000000000008</v>
      </c>
      <c r="N548" t="str">
        <f t="shared" si="25"/>
        <v>Excelsa</v>
      </c>
      <c r="O548" t="str">
        <f t="shared" si="26"/>
        <v>Dark</v>
      </c>
      <c r="P548" t="str">
        <f>VLOOKUP(Orders[[#This Row],[Customer ID]],customers!$A:$I,9,FALSE)</f>
        <v>No</v>
      </c>
    </row>
    <row r="549" spans="1:16" x14ac:dyDescent="0.25">
      <c r="A549" s="2" t="s">
        <v>3582</v>
      </c>
      <c r="B549" s="6">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INDEX(products!$A:$G,MATCH(orders!$D549,products!$A:$A,0),MATCH(I$1,products!$A$1:$G$1,0))</f>
        <v>Rob</v>
      </c>
      <c r="J549" t="str">
        <f>INDEX(products!$A:$G,MATCH(orders!$D549,products!$A:$A,0),MATCH(J$1,products!$A$1:$G$1,0))</f>
        <v>L</v>
      </c>
      <c r="K549" s="8">
        <f>INDEX(products!$A:$G,MATCH(orders!$D549,products!$A:$A,0),MATCH(K$1,products!$A$1:$G$1,0))</f>
        <v>0.2</v>
      </c>
      <c r="L549" s="9">
        <f>INDEX(products!$A:$G,MATCH(orders!$D549,products!$A:$A,0),MATCH(L$1,products!$A$1:$G$1,0))</f>
        <v>3.5849999999999995</v>
      </c>
      <c r="M549" s="9">
        <f t="shared" si="24"/>
        <v>10.754999999999999</v>
      </c>
      <c r="N549" t="str">
        <f t="shared" si="25"/>
        <v>Robusta</v>
      </c>
      <c r="O549" t="str">
        <f t="shared" si="26"/>
        <v>Light</v>
      </c>
      <c r="P549" t="str">
        <f>VLOOKUP(Orders[[#This Row],[Customer ID]],customers!$A:$I,9,FALSE)</f>
        <v>Yes</v>
      </c>
    </row>
    <row r="550" spans="1:16" x14ac:dyDescent="0.25">
      <c r="A550" s="2" t="s">
        <v>3587</v>
      </c>
      <c r="B550" s="6">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INDEX(products!$A:$G,MATCH(orders!$D550,products!$A:$A,0),MATCH(I$1,products!$A$1:$G$1,0))</f>
        <v>Exc</v>
      </c>
      <c r="J550" t="str">
        <f>INDEX(products!$A:$G,MATCH(orders!$D550,products!$A:$A,0),MATCH(J$1,products!$A$1:$G$1,0))</f>
        <v>L</v>
      </c>
      <c r="K550" s="8">
        <f>INDEX(products!$A:$G,MATCH(orders!$D550,products!$A:$A,0),MATCH(K$1,products!$A$1:$G$1,0))</f>
        <v>0.2</v>
      </c>
      <c r="L550" s="9">
        <f>INDEX(products!$A:$G,MATCH(orders!$D550,products!$A:$A,0),MATCH(L$1,products!$A$1:$G$1,0))</f>
        <v>4.4550000000000001</v>
      </c>
      <c r="M550" s="9">
        <f t="shared" si="24"/>
        <v>13.365</v>
      </c>
      <c r="N550" t="str">
        <f t="shared" si="25"/>
        <v>Excelsa</v>
      </c>
      <c r="O550" t="str">
        <f t="shared" si="26"/>
        <v>Light</v>
      </c>
      <c r="P550" t="str">
        <f>VLOOKUP(Orders[[#This Row],[Customer ID]],customers!$A:$I,9,FALSE)</f>
        <v>Yes</v>
      </c>
    </row>
    <row r="551" spans="1:16" x14ac:dyDescent="0.25">
      <c r="A551" s="2" t="s">
        <v>3593</v>
      </c>
      <c r="B551" s="6">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INDEX(products!$A:$G,MATCH(orders!$D551,products!$A:$A,0),MATCH(I$1,products!$A$1:$G$1,0))</f>
        <v>Exc</v>
      </c>
      <c r="J551" t="str">
        <f>INDEX(products!$A:$G,MATCH(orders!$D551,products!$A:$A,0),MATCH(J$1,products!$A$1:$G$1,0))</f>
        <v>L</v>
      </c>
      <c r="K551" s="8">
        <f>INDEX(products!$A:$G,MATCH(orders!$D551,products!$A:$A,0),MATCH(K$1,products!$A$1:$G$1,0))</f>
        <v>0.2</v>
      </c>
      <c r="L551" s="9">
        <f>INDEX(products!$A:$G,MATCH(orders!$D551,products!$A:$A,0),MATCH(L$1,products!$A$1:$G$1,0))</f>
        <v>4.4550000000000001</v>
      </c>
      <c r="M551" s="9">
        <f t="shared" si="24"/>
        <v>17.82</v>
      </c>
      <c r="N551" t="str">
        <f t="shared" si="25"/>
        <v>Excelsa</v>
      </c>
      <c r="O551" t="str">
        <f t="shared" si="26"/>
        <v>Light</v>
      </c>
      <c r="P551" t="str">
        <f>VLOOKUP(Orders[[#This Row],[Customer ID]],customers!$A:$I,9,FALSE)</f>
        <v>Yes</v>
      </c>
    </row>
    <row r="552" spans="1:16" x14ac:dyDescent="0.25">
      <c r="A552" s="2" t="s">
        <v>3599</v>
      </c>
      <c r="B552" s="6">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INDEX(products!$A:$G,MATCH(orders!$D552,products!$A:$A,0),MATCH(I$1,products!$A$1:$G$1,0))</f>
        <v>Lib</v>
      </c>
      <c r="J552" t="str">
        <f>INDEX(products!$A:$G,MATCH(orders!$D552,products!$A:$A,0),MATCH(J$1,products!$A$1:$G$1,0))</f>
        <v>D</v>
      </c>
      <c r="K552" s="8">
        <f>INDEX(products!$A:$G,MATCH(orders!$D552,products!$A:$A,0),MATCH(K$1,products!$A$1:$G$1,0))</f>
        <v>0.2</v>
      </c>
      <c r="L552" s="9">
        <f>INDEX(products!$A:$G,MATCH(orders!$D552,products!$A:$A,0),MATCH(L$1,products!$A$1:$G$1,0))</f>
        <v>3.8849999999999998</v>
      </c>
      <c r="M552" s="9">
        <f t="shared" si="24"/>
        <v>23.31</v>
      </c>
      <c r="N552" t="str">
        <f t="shared" si="25"/>
        <v>Liberica</v>
      </c>
      <c r="O552" t="str">
        <f t="shared" si="26"/>
        <v>Dark</v>
      </c>
      <c r="P552" t="str">
        <f>VLOOKUP(Orders[[#This Row],[Customer ID]],customers!$A:$I,9,FALSE)</f>
        <v>Yes</v>
      </c>
    </row>
    <row r="553" spans="1:16" x14ac:dyDescent="0.25">
      <c r="A553" s="2" t="s">
        <v>3605</v>
      </c>
      <c r="B553" s="6">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INDEX(products!$A:$G,MATCH(orders!$D553,products!$A:$A,0),MATCH(I$1,products!$A$1:$G$1,0))</f>
        <v>Exc</v>
      </c>
      <c r="J553" t="str">
        <f>INDEX(products!$A:$G,MATCH(orders!$D553,products!$A:$A,0),MATCH(J$1,products!$A$1:$G$1,0))</f>
        <v>D</v>
      </c>
      <c r="K553" s="8">
        <f>INDEX(products!$A:$G,MATCH(orders!$D553,products!$A:$A,0),MATCH(K$1,products!$A$1:$G$1,0))</f>
        <v>0.2</v>
      </c>
      <c r="L553" s="9">
        <f>INDEX(products!$A:$G,MATCH(orders!$D553,products!$A:$A,0),MATCH(L$1,products!$A$1:$G$1,0))</f>
        <v>3.645</v>
      </c>
      <c r="M553" s="9">
        <f t="shared" si="24"/>
        <v>7.29</v>
      </c>
      <c r="N553" t="str">
        <f t="shared" si="25"/>
        <v>Excelsa</v>
      </c>
      <c r="O553" t="str">
        <f t="shared" si="26"/>
        <v>Dark</v>
      </c>
      <c r="P553" t="str">
        <f>VLOOKUP(Orders[[#This Row],[Customer ID]],customers!$A:$I,9,FALSE)</f>
        <v>No</v>
      </c>
    </row>
    <row r="554" spans="1:16" x14ac:dyDescent="0.25">
      <c r="A554" s="2" t="s">
        <v>3611</v>
      </c>
      <c r="B554" s="6">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INDEX(products!$A:$G,MATCH(orders!$D554,products!$A:$A,0),MATCH(I$1,products!$A$1:$G$1,0))</f>
        <v>Exc</v>
      </c>
      <c r="J554" t="str">
        <f>INDEX(products!$A:$G,MATCH(orders!$D554,products!$A:$A,0),MATCH(J$1,products!$A$1:$G$1,0))</f>
        <v>L</v>
      </c>
      <c r="K554" s="8">
        <f>INDEX(products!$A:$G,MATCH(orders!$D554,products!$A:$A,0),MATCH(K$1,products!$A$1:$G$1,0))</f>
        <v>0.2</v>
      </c>
      <c r="L554" s="9">
        <f>INDEX(products!$A:$G,MATCH(orders!$D554,products!$A:$A,0),MATCH(L$1,products!$A$1:$G$1,0))</f>
        <v>4.4550000000000001</v>
      </c>
      <c r="M554" s="9">
        <f t="shared" si="24"/>
        <v>17.82</v>
      </c>
      <c r="N554" t="str">
        <f t="shared" si="25"/>
        <v>Excelsa</v>
      </c>
      <c r="O554" t="str">
        <f t="shared" si="26"/>
        <v>Light</v>
      </c>
      <c r="P554" t="str">
        <f>VLOOKUP(Orders[[#This Row],[Customer ID]],customers!$A:$I,9,FALSE)</f>
        <v>Yes</v>
      </c>
    </row>
    <row r="555" spans="1:16" x14ac:dyDescent="0.25">
      <c r="A555" s="2" t="s">
        <v>3617</v>
      </c>
      <c r="B555" s="6">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INDEX(products!$A:$G,MATCH(orders!$D555,products!$A:$A,0),MATCH(I$1,products!$A$1:$G$1,0))</f>
        <v>Exc</v>
      </c>
      <c r="J555" t="str">
        <f>INDEX(products!$A:$G,MATCH(orders!$D555,products!$A:$A,0),MATCH(J$1,products!$A$1:$G$1,0))</f>
        <v>M</v>
      </c>
      <c r="K555" s="8">
        <f>INDEX(products!$A:$G,MATCH(orders!$D555,products!$A:$A,0),MATCH(K$1,products!$A$1:$G$1,0))</f>
        <v>1</v>
      </c>
      <c r="L555" s="9">
        <f>INDEX(products!$A:$G,MATCH(orders!$D555,products!$A:$A,0),MATCH(L$1,products!$A$1:$G$1,0))</f>
        <v>13.75</v>
      </c>
      <c r="M555" s="9">
        <f t="shared" si="24"/>
        <v>68.75</v>
      </c>
      <c r="N555" t="str">
        <f t="shared" si="25"/>
        <v>Excelsa</v>
      </c>
      <c r="O555" t="str">
        <f t="shared" si="26"/>
        <v>Medium</v>
      </c>
      <c r="P555" t="str">
        <f>VLOOKUP(Orders[[#This Row],[Customer ID]],customers!$A:$I,9,FALSE)</f>
        <v>No</v>
      </c>
    </row>
    <row r="556" spans="1:16" x14ac:dyDescent="0.25">
      <c r="A556" s="2" t="s">
        <v>3622</v>
      </c>
      <c r="B556" s="6">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INDEX(products!$A:$G,MATCH(orders!$D556,products!$A:$A,0),MATCH(I$1,products!$A$1:$G$1,0))</f>
        <v>Rob</v>
      </c>
      <c r="J556" t="str">
        <f>INDEX(products!$A:$G,MATCH(orders!$D556,products!$A:$A,0),MATCH(J$1,products!$A$1:$G$1,0))</f>
        <v>L</v>
      </c>
      <c r="K556" s="8">
        <f>INDEX(products!$A:$G,MATCH(orders!$D556,products!$A:$A,0),MATCH(K$1,products!$A$1:$G$1,0))</f>
        <v>2.5</v>
      </c>
      <c r="L556" s="9">
        <f>INDEX(products!$A:$G,MATCH(orders!$D556,products!$A:$A,0),MATCH(L$1,products!$A$1:$G$1,0))</f>
        <v>27.484999999999996</v>
      </c>
      <c r="M556" s="9">
        <f t="shared" si="24"/>
        <v>54.969999999999992</v>
      </c>
      <c r="N556" t="str">
        <f t="shared" si="25"/>
        <v>Robusta</v>
      </c>
      <c r="O556" t="str">
        <f t="shared" si="26"/>
        <v>Light</v>
      </c>
      <c r="P556" t="str">
        <f>VLOOKUP(Orders[[#This Row],[Customer ID]],customers!$A:$I,9,FALSE)</f>
        <v>Yes</v>
      </c>
    </row>
    <row r="557" spans="1:16" x14ac:dyDescent="0.25">
      <c r="A557" s="2" t="s">
        <v>3627</v>
      </c>
      <c r="B557" s="6">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INDEX(products!$A:$G,MATCH(orders!$D557,products!$A:$A,0),MATCH(I$1,products!$A$1:$G$1,0))</f>
        <v>Exc</v>
      </c>
      <c r="J557" t="str">
        <f>INDEX(products!$A:$G,MATCH(orders!$D557,products!$A:$A,0),MATCH(J$1,products!$A$1:$G$1,0))</f>
        <v>M</v>
      </c>
      <c r="K557" s="8">
        <f>INDEX(products!$A:$G,MATCH(orders!$D557,products!$A:$A,0),MATCH(K$1,products!$A$1:$G$1,0))</f>
        <v>1</v>
      </c>
      <c r="L557" s="9">
        <f>INDEX(products!$A:$G,MATCH(orders!$D557,products!$A:$A,0),MATCH(L$1,products!$A$1:$G$1,0))</f>
        <v>13.75</v>
      </c>
      <c r="M557" s="9">
        <f t="shared" si="24"/>
        <v>82.5</v>
      </c>
      <c r="N557" t="str">
        <f t="shared" si="25"/>
        <v>Excelsa</v>
      </c>
      <c r="O557" t="str">
        <f t="shared" si="26"/>
        <v>Medium</v>
      </c>
      <c r="P557" t="str">
        <f>VLOOKUP(Orders[[#This Row],[Customer ID]],customers!$A:$I,9,FALSE)</f>
        <v>No</v>
      </c>
    </row>
    <row r="558" spans="1:16" x14ac:dyDescent="0.25">
      <c r="A558" s="2" t="s">
        <v>3633</v>
      </c>
      <c r="B558" s="6">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INDEX(products!$A:$G,MATCH(orders!$D558,products!$A:$A,0),MATCH(I$1,products!$A$1:$G$1,0))</f>
        <v>Lib</v>
      </c>
      <c r="J558" t="str">
        <f>INDEX(products!$A:$G,MATCH(orders!$D558,products!$A:$A,0),MATCH(J$1,products!$A$1:$G$1,0))</f>
        <v>M</v>
      </c>
      <c r="K558" s="8">
        <f>INDEX(products!$A:$G,MATCH(orders!$D558,products!$A:$A,0),MATCH(K$1,products!$A$1:$G$1,0))</f>
        <v>0.2</v>
      </c>
      <c r="L558" s="9">
        <f>INDEX(products!$A:$G,MATCH(orders!$D558,products!$A:$A,0),MATCH(L$1,products!$A$1:$G$1,0))</f>
        <v>4.3650000000000002</v>
      </c>
      <c r="M558" s="9">
        <f t="shared" si="24"/>
        <v>8.73</v>
      </c>
      <c r="N558" t="str">
        <f t="shared" si="25"/>
        <v>Liberica</v>
      </c>
      <c r="O558" t="str">
        <f t="shared" si="26"/>
        <v>Medium</v>
      </c>
      <c r="P558" t="str">
        <f>VLOOKUP(Orders[[#This Row],[Customer ID]],customers!$A:$I,9,FALSE)</f>
        <v>Yes</v>
      </c>
    </row>
    <row r="559" spans="1:16" x14ac:dyDescent="0.25">
      <c r="A559" s="2" t="s">
        <v>3638</v>
      </c>
      <c r="B559" s="6">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INDEX(products!$A:$G,MATCH(orders!$D559,products!$A:$A,0),MATCH(I$1,products!$A$1:$G$1,0))</f>
        <v>Exc</v>
      </c>
      <c r="J559" t="str">
        <f>INDEX(products!$A:$G,MATCH(orders!$D559,products!$A:$A,0),MATCH(J$1,products!$A$1:$G$1,0))</f>
        <v>L</v>
      </c>
      <c r="K559" s="8">
        <f>INDEX(products!$A:$G,MATCH(orders!$D559,products!$A:$A,0),MATCH(K$1,products!$A$1:$G$1,0))</f>
        <v>1</v>
      </c>
      <c r="L559" s="9">
        <f>INDEX(products!$A:$G,MATCH(orders!$D559,products!$A:$A,0),MATCH(L$1,products!$A$1:$G$1,0))</f>
        <v>14.85</v>
      </c>
      <c r="M559" s="9">
        <f t="shared" si="24"/>
        <v>59.4</v>
      </c>
      <c r="N559" t="str">
        <f t="shared" si="25"/>
        <v>Excelsa</v>
      </c>
      <c r="O559" t="str">
        <f t="shared" si="26"/>
        <v>Light</v>
      </c>
      <c r="P559" t="str">
        <f>VLOOKUP(Orders[[#This Row],[Customer ID]],customers!$A:$I,9,FALSE)</f>
        <v>Yes</v>
      </c>
    </row>
    <row r="560" spans="1:16" x14ac:dyDescent="0.25">
      <c r="A560" s="2" t="s">
        <v>3643</v>
      </c>
      <c r="B560" s="6">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INDEX(products!$A:$G,MATCH(orders!$D560,products!$A:$A,0),MATCH(I$1,products!$A$1:$G$1,0))</f>
        <v>Lib</v>
      </c>
      <c r="J560" t="str">
        <f>INDEX(products!$A:$G,MATCH(orders!$D560,products!$A:$A,0),MATCH(J$1,products!$A$1:$G$1,0))</f>
        <v>D</v>
      </c>
      <c r="K560" s="8">
        <f>INDEX(products!$A:$G,MATCH(orders!$D560,products!$A:$A,0),MATCH(K$1,products!$A$1:$G$1,0))</f>
        <v>0.2</v>
      </c>
      <c r="L560" s="9">
        <f>INDEX(products!$A:$G,MATCH(orders!$D560,products!$A:$A,0),MATCH(L$1,products!$A$1:$G$1,0))</f>
        <v>3.8849999999999998</v>
      </c>
      <c r="M560" s="9">
        <f t="shared" si="24"/>
        <v>15.54</v>
      </c>
      <c r="N560" t="str">
        <f t="shared" si="25"/>
        <v>Liberica</v>
      </c>
      <c r="O560" t="str">
        <f t="shared" si="26"/>
        <v>Dark</v>
      </c>
      <c r="P560" t="str">
        <f>VLOOKUP(Orders[[#This Row],[Customer ID]],customers!$A:$I,9,FALSE)</f>
        <v>Yes</v>
      </c>
    </row>
    <row r="561" spans="1:16" x14ac:dyDescent="0.25">
      <c r="A561" s="2" t="s">
        <v>3648</v>
      </c>
      <c r="B561" s="6">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INDEX(products!$A:$G,MATCH(orders!$D561,products!$A:$A,0),MATCH(I$1,products!$A$1:$G$1,0))</f>
        <v>Ara</v>
      </c>
      <c r="J561" t="str">
        <f>INDEX(products!$A:$G,MATCH(orders!$D561,products!$A:$A,0),MATCH(J$1,products!$A$1:$G$1,0))</f>
        <v>L</v>
      </c>
      <c r="K561" s="8">
        <f>INDEX(products!$A:$G,MATCH(orders!$D561,products!$A:$A,0),MATCH(K$1,products!$A$1:$G$1,0))</f>
        <v>1</v>
      </c>
      <c r="L561" s="9">
        <f>INDEX(products!$A:$G,MATCH(orders!$D561,products!$A:$A,0),MATCH(L$1,products!$A$1:$G$1,0))</f>
        <v>12.95</v>
      </c>
      <c r="M561" s="9">
        <f t="shared" si="24"/>
        <v>38.849999999999994</v>
      </c>
      <c r="N561" t="str">
        <f t="shared" si="25"/>
        <v>Arabica</v>
      </c>
      <c r="O561" t="str">
        <f t="shared" si="26"/>
        <v>Light</v>
      </c>
      <c r="P561" t="str">
        <f>VLOOKUP(Orders[[#This Row],[Customer ID]],customers!$A:$I,9,FALSE)</f>
        <v>Yes</v>
      </c>
    </row>
    <row r="562" spans="1:16" x14ac:dyDescent="0.25">
      <c r="A562" s="2" t="s">
        <v>3654</v>
      </c>
      <c r="B562" s="6">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INDEX(products!$A:$G,MATCH(orders!$D562,products!$A:$A,0),MATCH(I$1,products!$A$1:$G$1,0))</f>
        <v>Exc</v>
      </c>
      <c r="J562" t="str">
        <f>INDEX(products!$A:$G,MATCH(orders!$D562,products!$A:$A,0),MATCH(J$1,products!$A$1:$G$1,0))</f>
        <v>M</v>
      </c>
      <c r="K562" s="8">
        <f>INDEX(products!$A:$G,MATCH(orders!$D562,products!$A:$A,0),MATCH(K$1,products!$A$1:$G$1,0))</f>
        <v>2.5</v>
      </c>
      <c r="L562" s="9">
        <f>INDEX(products!$A:$G,MATCH(orders!$D562,products!$A:$A,0),MATCH(L$1,products!$A$1:$G$1,0))</f>
        <v>31.624999999999996</v>
      </c>
      <c r="M562" s="9">
        <f t="shared" si="24"/>
        <v>189.74999999999997</v>
      </c>
      <c r="N562" t="str">
        <f t="shared" si="25"/>
        <v>Excelsa</v>
      </c>
      <c r="O562" t="str">
        <f t="shared" si="26"/>
        <v>Medium</v>
      </c>
      <c r="P562" t="str">
        <f>VLOOKUP(Orders[[#This Row],[Customer ID]],customers!$A:$I,9,FALSE)</f>
        <v>Yes</v>
      </c>
    </row>
    <row r="563" spans="1:16" x14ac:dyDescent="0.25">
      <c r="A563" s="2" t="s">
        <v>3659</v>
      </c>
      <c r="B563" s="6">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INDEX(products!$A:$G,MATCH(orders!$D563,products!$A:$A,0),MATCH(I$1,products!$A$1:$G$1,0))</f>
        <v>Ara</v>
      </c>
      <c r="J563" t="str">
        <f>INDEX(products!$A:$G,MATCH(orders!$D563,products!$A:$A,0),MATCH(J$1,products!$A$1:$G$1,0))</f>
        <v>D</v>
      </c>
      <c r="K563" s="8">
        <f>INDEX(products!$A:$G,MATCH(orders!$D563,products!$A:$A,0),MATCH(K$1,products!$A$1:$G$1,0))</f>
        <v>0.2</v>
      </c>
      <c r="L563" s="9">
        <f>INDEX(products!$A:$G,MATCH(orders!$D563,products!$A:$A,0),MATCH(L$1,products!$A$1:$G$1,0))</f>
        <v>2.9849999999999999</v>
      </c>
      <c r="M563" s="9">
        <f t="shared" si="24"/>
        <v>17.91</v>
      </c>
      <c r="N563" t="str">
        <f t="shared" si="25"/>
        <v>Arabica</v>
      </c>
      <c r="O563" t="str">
        <f t="shared" si="26"/>
        <v>Dark</v>
      </c>
      <c r="P563" t="str">
        <f>VLOOKUP(Orders[[#This Row],[Customer ID]],customers!$A:$I,9,FALSE)</f>
        <v>Yes</v>
      </c>
    </row>
    <row r="564" spans="1:16" x14ac:dyDescent="0.25">
      <c r="A564" s="2" t="s">
        <v>3665</v>
      </c>
      <c r="B564" s="6">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INDEX(products!$A:$G,MATCH(orders!$D564,products!$A:$A,0),MATCH(I$1,products!$A$1:$G$1,0))</f>
        <v>Lib</v>
      </c>
      <c r="J564" t="str">
        <f>INDEX(products!$A:$G,MATCH(orders!$D564,products!$A:$A,0),MATCH(J$1,products!$A$1:$G$1,0))</f>
        <v>L</v>
      </c>
      <c r="K564" s="8">
        <f>INDEX(products!$A:$G,MATCH(orders!$D564,products!$A:$A,0),MATCH(K$1,products!$A$1:$G$1,0))</f>
        <v>0.2</v>
      </c>
      <c r="L564" s="9">
        <f>INDEX(products!$A:$G,MATCH(orders!$D564,products!$A:$A,0),MATCH(L$1,products!$A$1:$G$1,0))</f>
        <v>4.7549999999999999</v>
      </c>
      <c r="M564" s="9">
        <f t="shared" si="24"/>
        <v>28.53</v>
      </c>
      <c r="N564" t="str">
        <f t="shared" si="25"/>
        <v>Liberica</v>
      </c>
      <c r="O564" t="str">
        <f t="shared" si="26"/>
        <v>Light</v>
      </c>
      <c r="P564" t="str">
        <f>VLOOKUP(Orders[[#This Row],[Customer ID]],customers!$A:$I,9,FALSE)</f>
        <v>No</v>
      </c>
    </row>
    <row r="565" spans="1:16" x14ac:dyDescent="0.25">
      <c r="A565" s="2" t="s">
        <v>3671</v>
      </c>
      <c r="B565" s="6">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INDEX(products!$A:$G,MATCH(orders!$D565,products!$A:$A,0),MATCH(I$1,products!$A$1:$G$1,0))</f>
        <v>Exc</v>
      </c>
      <c r="J565" t="str">
        <f>INDEX(products!$A:$G,MATCH(orders!$D565,products!$A:$A,0),MATCH(J$1,products!$A$1:$G$1,0))</f>
        <v>M</v>
      </c>
      <c r="K565" s="8">
        <f>INDEX(products!$A:$G,MATCH(orders!$D565,products!$A:$A,0),MATCH(K$1,products!$A$1:$G$1,0))</f>
        <v>1</v>
      </c>
      <c r="L565" s="9">
        <f>INDEX(products!$A:$G,MATCH(orders!$D565,products!$A:$A,0),MATCH(L$1,products!$A$1:$G$1,0))</f>
        <v>13.75</v>
      </c>
      <c r="M565" s="9">
        <f t="shared" si="24"/>
        <v>82.5</v>
      </c>
      <c r="N565" t="str">
        <f t="shared" si="25"/>
        <v>Excelsa</v>
      </c>
      <c r="O565" t="str">
        <f t="shared" si="26"/>
        <v>Medium</v>
      </c>
      <c r="P565" t="str">
        <f>VLOOKUP(Orders[[#This Row],[Customer ID]],customers!$A:$I,9,FALSE)</f>
        <v>No</v>
      </c>
    </row>
    <row r="566" spans="1:16" x14ac:dyDescent="0.25">
      <c r="A566" s="2" t="s">
        <v>3677</v>
      </c>
      <c r="B566" s="6">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INDEX(products!$A:$G,MATCH(orders!$D566,products!$A:$A,0),MATCH(I$1,products!$A$1:$G$1,0))</f>
        <v>Rob</v>
      </c>
      <c r="J566" t="str">
        <f>INDEX(products!$A:$G,MATCH(orders!$D566,products!$A:$A,0),MATCH(J$1,products!$A$1:$G$1,0))</f>
        <v>L</v>
      </c>
      <c r="K566" s="8">
        <f>INDEX(products!$A:$G,MATCH(orders!$D566,products!$A:$A,0),MATCH(K$1,products!$A$1:$G$1,0))</f>
        <v>0.5</v>
      </c>
      <c r="L566" s="9">
        <f>INDEX(products!$A:$G,MATCH(orders!$D566,products!$A:$A,0),MATCH(L$1,products!$A$1:$G$1,0))</f>
        <v>7.169999999999999</v>
      </c>
      <c r="M566" s="9">
        <f t="shared" si="24"/>
        <v>14.339999999999998</v>
      </c>
      <c r="N566" t="str">
        <f t="shared" si="25"/>
        <v>Robusta</v>
      </c>
      <c r="O566" t="str">
        <f t="shared" si="26"/>
        <v>Light</v>
      </c>
      <c r="P566" t="str">
        <f>VLOOKUP(Orders[[#This Row],[Customer ID]],customers!$A:$I,9,FALSE)</f>
        <v>No</v>
      </c>
    </row>
    <row r="567" spans="1:16" x14ac:dyDescent="0.25">
      <c r="A567" s="2" t="s">
        <v>3683</v>
      </c>
      <c r="B567" s="6">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INDEX(products!$A:$G,MATCH(orders!$D567,products!$A:$A,0),MATCH(I$1,products!$A$1:$G$1,0))</f>
        <v>Rob</v>
      </c>
      <c r="J567" t="str">
        <f>INDEX(products!$A:$G,MATCH(orders!$D567,products!$A:$A,0),MATCH(J$1,products!$A$1:$G$1,0))</f>
        <v>D</v>
      </c>
      <c r="K567" s="8">
        <f>INDEX(products!$A:$G,MATCH(orders!$D567,products!$A:$A,0),MATCH(K$1,products!$A$1:$G$1,0))</f>
        <v>2.5</v>
      </c>
      <c r="L567" s="9">
        <f>INDEX(products!$A:$G,MATCH(orders!$D567,products!$A:$A,0),MATCH(L$1,products!$A$1:$G$1,0))</f>
        <v>20.584999999999997</v>
      </c>
      <c r="M567" s="9">
        <f t="shared" si="24"/>
        <v>82.339999999999989</v>
      </c>
      <c r="N567" t="str">
        <f t="shared" si="25"/>
        <v>Robusta</v>
      </c>
      <c r="O567" t="str">
        <f t="shared" si="26"/>
        <v>Dark</v>
      </c>
      <c r="P567" t="str">
        <f>VLOOKUP(Orders[[#This Row],[Customer ID]],customers!$A:$I,9,FALSE)</f>
        <v>No</v>
      </c>
    </row>
    <row r="568" spans="1:16" x14ac:dyDescent="0.25">
      <c r="A568" s="2" t="s">
        <v>3689</v>
      </c>
      <c r="B568" s="6">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INDEX(products!$A:$G,MATCH(orders!$D568,products!$A:$A,0),MATCH(I$1,products!$A$1:$G$1,0))</f>
        <v>Ara</v>
      </c>
      <c r="J568" t="str">
        <f>INDEX(products!$A:$G,MATCH(orders!$D568,products!$A:$A,0),MATCH(J$1,products!$A$1:$G$1,0))</f>
        <v>M</v>
      </c>
      <c r="K568" s="8">
        <f>INDEX(products!$A:$G,MATCH(orders!$D568,products!$A:$A,0),MATCH(K$1,products!$A$1:$G$1,0))</f>
        <v>0.2</v>
      </c>
      <c r="L568" s="9">
        <f>INDEX(products!$A:$G,MATCH(orders!$D568,products!$A:$A,0),MATCH(L$1,products!$A$1:$G$1,0))</f>
        <v>3.375</v>
      </c>
      <c r="M568" s="9">
        <f t="shared" si="24"/>
        <v>20.25</v>
      </c>
      <c r="N568" t="str">
        <f t="shared" si="25"/>
        <v>Arabica</v>
      </c>
      <c r="O568" t="str">
        <f t="shared" si="26"/>
        <v>Medium</v>
      </c>
      <c r="P568" t="str">
        <f>VLOOKUP(Orders[[#This Row],[Customer ID]],customers!$A:$I,9,FALSE)</f>
        <v>Yes</v>
      </c>
    </row>
    <row r="569" spans="1:16" x14ac:dyDescent="0.25">
      <c r="A569" s="2" t="s">
        <v>3695</v>
      </c>
      <c r="B569" s="6">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INDEX(products!$A:$G,MATCH(orders!$D569,products!$A:$A,0),MATCH(I$1,products!$A$1:$G$1,0))</f>
        <v>Rob</v>
      </c>
      <c r="J569" t="str">
        <f>INDEX(products!$A:$G,MATCH(orders!$D569,products!$A:$A,0),MATCH(J$1,products!$A$1:$G$1,0))</f>
        <v>L</v>
      </c>
      <c r="K569" s="8">
        <f>INDEX(products!$A:$G,MATCH(orders!$D569,products!$A:$A,0),MATCH(K$1,products!$A$1:$G$1,0))</f>
        <v>2.5</v>
      </c>
      <c r="L569" s="9">
        <f>INDEX(products!$A:$G,MATCH(orders!$D569,products!$A:$A,0),MATCH(L$1,products!$A$1:$G$1,0))</f>
        <v>27.484999999999996</v>
      </c>
      <c r="M569" s="9">
        <f t="shared" si="24"/>
        <v>164.90999999999997</v>
      </c>
      <c r="N569" t="str">
        <f t="shared" si="25"/>
        <v>Robusta</v>
      </c>
      <c r="O569" t="str">
        <f t="shared" si="26"/>
        <v>Light</v>
      </c>
      <c r="P569" t="str">
        <f>VLOOKUP(Orders[[#This Row],[Customer ID]],customers!$A:$I,9,FALSE)</f>
        <v>No</v>
      </c>
    </row>
    <row r="570" spans="1:16" x14ac:dyDescent="0.25">
      <c r="A570" s="2" t="s">
        <v>3700</v>
      </c>
      <c r="B570" s="6">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INDEX(products!$A:$G,MATCH(orders!$D570,products!$A:$A,0),MATCH(I$1,products!$A$1:$G$1,0))</f>
        <v>Lib</v>
      </c>
      <c r="J570" t="str">
        <f>INDEX(products!$A:$G,MATCH(orders!$D570,products!$A:$A,0),MATCH(J$1,products!$A$1:$G$1,0))</f>
        <v>L</v>
      </c>
      <c r="K570" s="8">
        <f>INDEX(products!$A:$G,MATCH(orders!$D570,products!$A:$A,0),MATCH(K$1,products!$A$1:$G$1,0))</f>
        <v>0.2</v>
      </c>
      <c r="L570" s="9">
        <f>INDEX(products!$A:$G,MATCH(orders!$D570,products!$A:$A,0),MATCH(L$1,products!$A$1:$G$1,0))</f>
        <v>4.7549999999999999</v>
      </c>
      <c r="M570" s="9">
        <f t="shared" si="24"/>
        <v>19.02</v>
      </c>
      <c r="N570" t="str">
        <f t="shared" si="25"/>
        <v>Liberica</v>
      </c>
      <c r="O570" t="str">
        <f t="shared" si="26"/>
        <v>Light</v>
      </c>
      <c r="P570" t="str">
        <f>VLOOKUP(Orders[[#This Row],[Customer ID]],customers!$A:$I,9,FALSE)</f>
        <v>Yes</v>
      </c>
    </row>
    <row r="571" spans="1:16" x14ac:dyDescent="0.25">
      <c r="A571" s="2" t="s">
        <v>3706</v>
      </c>
      <c r="B571" s="6">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INDEX(products!$A:$G,MATCH(orders!$D571,products!$A:$A,0),MATCH(I$1,products!$A$1:$G$1,0))</f>
        <v>Ara</v>
      </c>
      <c r="J571" t="str">
        <f>INDEX(products!$A:$G,MATCH(orders!$D571,products!$A:$A,0),MATCH(J$1,products!$A$1:$G$1,0))</f>
        <v>D</v>
      </c>
      <c r="K571" s="8">
        <f>INDEX(products!$A:$G,MATCH(orders!$D571,products!$A:$A,0),MATCH(K$1,products!$A$1:$G$1,0))</f>
        <v>2.5</v>
      </c>
      <c r="L571" s="9">
        <f>INDEX(products!$A:$G,MATCH(orders!$D571,products!$A:$A,0),MATCH(L$1,products!$A$1:$G$1,0))</f>
        <v>22.884999999999998</v>
      </c>
      <c r="M571" s="9">
        <f t="shared" si="24"/>
        <v>137.31</v>
      </c>
      <c r="N571" t="str">
        <f t="shared" si="25"/>
        <v>Arabica</v>
      </c>
      <c r="O571" t="str">
        <f t="shared" si="26"/>
        <v>Dark</v>
      </c>
      <c r="P571" t="str">
        <f>VLOOKUP(Orders[[#This Row],[Customer ID]],customers!$A:$I,9,FALSE)</f>
        <v>No</v>
      </c>
    </row>
    <row r="572" spans="1:16" x14ac:dyDescent="0.25">
      <c r="A572" s="2" t="s">
        <v>3712</v>
      </c>
      <c r="B572" s="6">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INDEX(products!$A:$G,MATCH(orders!$D572,products!$A:$A,0),MATCH(I$1,products!$A$1:$G$1,0))</f>
        <v>Ara</v>
      </c>
      <c r="J572" t="str">
        <f>INDEX(products!$A:$G,MATCH(orders!$D572,products!$A:$A,0),MATCH(J$1,products!$A$1:$G$1,0))</f>
        <v>M</v>
      </c>
      <c r="K572" s="8">
        <f>INDEX(products!$A:$G,MATCH(orders!$D572,products!$A:$A,0),MATCH(K$1,products!$A$1:$G$1,0))</f>
        <v>0.5</v>
      </c>
      <c r="L572" s="9">
        <f>INDEX(products!$A:$G,MATCH(orders!$D572,products!$A:$A,0),MATCH(L$1,products!$A$1:$G$1,0))</f>
        <v>6.75</v>
      </c>
      <c r="M572" s="9">
        <f t="shared" si="24"/>
        <v>27</v>
      </c>
      <c r="N572" t="str">
        <f t="shared" si="25"/>
        <v>Arabica</v>
      </c>
      <c r="O572" t="str">
        <f t="shared" si="26"/>
        <v>Medium</v>
      </c>
      <c r="P572" t="str">
        <f>VLOOKUP(Orders[[#This Row],[Customer ID]],customers!$A:$I,9,FALSE)</f>
        <v>No</v>
      </c>
    </row>
    <row r="573" spans="1:16" x14ac:dyDescent="0.25">
      <c r="A573" s="2" t="s">
        <v>3718</v>
      </c>
      <c r="B573" s="6">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INDEX(products!$A:$G,MATCH(orders!$D573,products!$A:$A,0),MATCH(I$1,products!$A$1:$G$1,0))</f>
        <v>Exc</v>
      </c>
      <c r="J573" t="str">
        <f>INDEX(products!$A:$G,MATCH(orders!$D573,products!$A:$A,0),MATCH(J$1,products!$A$1:$G$1,0))</f>
        <v>L</v>
      </c>
      <c r="K573" s="8">
        <f>INDEX(products!$A:$G,MATCH(orders!$D573,products!$A:$A,0),MATCH(K$1,products!$A$1:$G$1,0))</f>
        <v>0.5</v>
      </c>
      <c r="L573" s="9">
        <f>INDEX(products!$A:$G,MATCH(orders!$D573,products!$A:$A,0),MATCH(L$1,products!$A$1:$G$1,0))</f>
        <v>8.91</v>
      </c>
      <c r="M573" s="9">
        <f t="shared" si="24"/>
        <v>35.64</v>
      </c>
      <c r="N573" t="str">
        <f t="shared" si="25"/>
        <v>Excelsa</v>
      </c>
      <c r="O573" t="str">
        <f t="shared" si="26"/>
        <v>Light</v>
      </c>
      <c r="P573" t="str">
        <f>VLOOKUP(Orders[[#This Row],[Customer ID]],customers!$A:$I,9,FALSE)</f>
        <v>No</v>
      </c>
    </row>
    <row r="574" spans="1:16" x14ac:dyDescent="0.25">
      <c r="A574" s="2" t="s">
        <v>3724</v>
      </c>
      <c r="B574" s="6">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INDEX(products!$A:$G,MATCH(orders!$D574,products!$A:$A,0),MATCH(I$1,products!$A$1:$G$1,0))</f>
        <v>Ara</v>
      </c>
      <c r="J574" t="str">
        <f>INDEX(products!$A:$G,MATCH(orders!$D574,products!$A:$A,0),MATCH(J$1,products!$A$1:$G$1,0))</f>
        <v>D</v>
      </c>
      <c r="K574" s="8">
        <f>INDEX(products!$A:$G,MATCH(orders!$D574,products!$A:$A,0),MATCH(K$1,products!$A$1:$G$1,0))</f>
        <v>0.2</v>
      </c>
      <c r="L574" s="9">
        <f>INDEX(products!$A:$G,MATCH(orders!$D574,products!$A:$A,0),MATCH(L$1,products!$A$1:$G$1,0))</f>
        <v>2.9849999999999999</v>
      </c>
      <c r="M574" s="9">
        <f t="shared" si="24"/>
        <v>5.97</v>
      </c>
      <c r="N574" t="str">
        <f t="shared" si="25"/>
        <v>Arabica</v>
      </c>
      <c r="O574" t="str">
        <f t="shared" si="26"/>
        <v>Dark</v>
      </c>
      <c r="P574" t="str">
        <f>VLOOKUP(Orders[[#This Row],[Customer ID]],customers!$A:$I,9,FALSE)</f>
        <v>Yes</v>
      </c>
    </row>
    <row r="575" spans="1:16" x14ac:dyDescent="0.25">
      <c r="A575" s="2" t="s">
        <v>3728</v>
      </c>
      <c r="B575" s="6">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INDEX(products!$A:$G,MATCH(orders!$D575,products!$A:$A,0),MATCH(I$1,products!$A$1:$G$1,0))</f>
        <v>Ara</v>
      </c>
      <c r="J575" t="str">
        <f>INDEX(products!$A:$G,MATCH(orders!$D575,products!$A:$A,0),MATCH(J$1,products!$A$1:$G$1,0))</f>
        <v>M</v>
      </c>
      <c r="K575" s="8">
        <f>INDEX(products!$A:$G,MATCH(orders!$D575,products!$A:$A,0),MATCH(K$1,products!$A$1:$G$1,0))</f>
        <v>1</v>
      </c>
      <c r="L575" s="9">
        <f>INDEX(products!$A:$G,MATCH(orders!$D575,products!$A:$A,0),MATCH(L$1,products!$A$1:$G$1,0))</f>
        <v>11.25</v>
      </c>
      <c r="M575" s="9">
        <f t="shared" si="24"/>
        <v>67.5</v>
      </c>
      <c r="N575" t="str">
        <f t="shared" si="25"/>
        <v>Arabica</v>
      </c>
      <c r="O575" t="str">
        <f t="shared" si="26"/>
        <v>Medium</v>
      </c>
      <c r="P575" t="str">
        <f>VLOOKUP(Orders[[#This Row],[Customer ID]],customers!$A:$I,9,FALSE)</f>
        <v>No</v>
      </c>
    </row>
    <row r="576" spans="1:16" x14ac:dyDescent="0.25">
      <c r="A576" s="2" t="s">
        <v>3734</v>
      </c>
      <c r="B576" s="6">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INDEX(products!$A:$G,MATCH(orders!$D576,products!$A:$A,0),MATCH(I$1,products!$A$1:$G$1,0))</f>
        <v>Rob</v>
      </c>
      <c r="J576" t="str">
        <f>INDEX(products!$A:$G,MATCH(orders!$D576,products!$A:$A,0),MATCH(J$1,products!$A$1:$G$1,0))</f>
        <v>L</v>
      </c>
      <c r="K576" s="8">
        <f>INDEX(products!$A:$G,MATCH(orders!$D576,products!$A:$A,0),MATCH(K$1,products!$A$1:$G$1,0))</f>
        <v>0.2</v>
      </c>
      <c r="L576" s="9">
        <f>INDEX(products!$A:$G,MATCH(orders!$D576,products!$A:$A,0),MATCH(L$1,products!$A$1:$G$1,0))</f>
        <v>3.5849999999999995</v>
      </c>
      <c r="M576" s="9">
        <f t="shared" si="24"/>
        <v>21.509999999999998</v>
      </c>
      <c r="N576" t="str">
        <f t="shared" si="25"/>
        <v>Robusta</v>
      </c>
      <c r="O576" t="str">
        <f t="shared" si="26"/>
        <v>Light</v>
      </c>
      <c r="P576" t="str">
        <f>VLOOKUP(Orders[[#This Row],[Customer ID]],customers!$A:$I,9,FALSE)</f>
        <v>Yes</v>
      </c>
    </row>
    <row r="577" spans="1:16" x14ac:dyDescent="0.25">
      <c r="A577" s="2" t="s">
        <v>3739</v>
      </c>
      <c r="B577" s="6">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INDEX(products!$A:$G,MATCH(orders!$D577,products!$A:$A,0),MATCH(I$1,products!$A$1:$G$1,0))</f>
        <v>Lib</v>
      </c>
      <c r="J577" t="str">
        <f>INDEX(products!$A:$G,MATCH(orders!$D577,products!$A:$A,0),MATCH(J$1,products!$A$1:$G$1,0))</f>
        <v>M</v>
      </c>
      <c r="K577" s="8">
        <f>INDEX(products!$A:$G,MATCH(orders!$D577,products!$A:$A,0),MATCH(K$1,products!$A$1:$G$1,0))</f>
        <v>2.5</v>
      </c>
      <c r="L577" s="9">
        <f>INDEX(products!$A:$G,MATCH(orders!$D577,products!$A:$A,0),MATCH(L$1,products!$A$1:$G$1,0))</f>
        <v>33.464999999999996</v>
      </c>
      <c r="M577" s="9">
        <f t="shared" si="24"/>
        <v>66.929999999999993</v>
      </c>
      <c r="N577" t="str">
        <f t="shared" si="25"/>
        <v>Liberica</v>
      </c>
      <c r="O577" t="str">
        <f t="shared" si="26"/>
        <v>Medium</v>
      </c>
      <c r="P577" t="str">
        <f>VLOOKUP(Orders[[#This Row],[Customer ID]],customers!$A:$I,9,FALSE)</f>
        <v>No</v>
      </c>
    </row>
    <row r="578" spans="1:16" x14ac:dyDescent="0.25">
      <c r="A578" s="2" t="s">
        <v>3745</v>
      </c>
      <c r="B578" s="6">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INDEX(products!$A:$G,MATCH(orders!$D578,products!$A:$A,0),MATCH(I$1,products!$A$1:$G$1,0))</f>
        <v>Ara</v>
      </c>
      <c r="J578" t="str">
        <f>INDEX(products!$A:$G,MATCH(orders!$D578,products!$A:$A,0),MATCH(J$1,products!$A$1:$G$1,0))</f>
        <v>D</v>
      </c>
      <c r="K578" s="8">
        <f>INDEX(products!$A:$G,MATCH(orders!$D578,products!$A:$A,0),MATCH(K$1,products!$A$1:$G$1,0))</f>
        <v>0.2</v>
      </c>
      <c r="L578" s="9">
        <f>INDEX(products!$A:$G,MATCH(orders!$D578,products!$A:$A,0),MATCH(L$1,products!$A$1:$G$1,0))</f>
        <v>2.9849999999999999</v>
      </c>
      <c r="M578" s="9">
        <f t="shared" si="24"/>
        <v>17.91</v>
      </c>
      <c r="N578" t="str">
        <f t="shared" si="25"/>
        <v>Arabica</v>
      </c>
      <c r="O578" t="str">
        <f t="shared" si="26"/>
        <v>Dark</v>
      </c>
      <c r="P578" t="str">
        <f>VLOOKUP(Orders[[#This Row],[Customer ID]],customers!$A:$I,9,FALSE)</f>
        <v>No</v>
      </c>
    </row>
    <row r="579" spans="1:16" x14ac:dyDescent="0.25">
      <c r="A579" s="2" t="s">
        <v>3751</v>
      </c>
      <c r="B579" s="6">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INDEX(products!$A:$G,MATCH(orders!$D579,products!$A:$A,0),MATCH(I$1,products!$A$1:$G$1,0))</f>
        <v>Lib</v>
      </c>
      <c r="J579" t="str">
        <f>INDEX(products!$A:$G,MATCH(orders!$D579,products!$A:$A,0),MATCH(J$1,products!$A$1:$G$1,0))</f>
        <v>M</v>
      </c>
      <c r="K579" s="8">
        <f>INDEX(products!$A:$G,MATCH(orders!$D579,products!$A:$A,0),MATCH(K$1,products!$A$1:$G$1,0))</f>
        <v>1</v>
      </c>
      <c r="L579" s="9">
        <f>INDEX(products!$A:$G,MATCH(orders!$D579,products!$A:$A,0),MATCH(L$1,products!$A$1:$G$1,0))</f>
        <v>14.55</v>
      </c>
      <c r="M579" s="9">
        <f t="shared" ref="M579:M642" si="27">E579*L579</f>
        <v>58.2</v>
      </c>
      <c r="N579" t="str">
        <f t="shared" ref="N579:N642" si="28">IF(I579="Rob","Robusta",IF(I579="Exc","Excelsa",IF(I579="Ara","Arabica",IF(I579="Lib","Liberica",""))))</f>
        <v>Liberica</v>
      </c>
      <c r="O579" t="str">
        <f t="shared" ref="O579:O642" si="29">IF(J579="L","Light",IF(J579="M","Medium",IF(J579="D","Dark","")))</f>
        <v>Medium</v>
      </c>
      <c r="P579" t="str">
        <f>VLOOKUP(Orders[[#This Row],[Customer ID]],customers!$A:$I,9,FALSE)</f>
        <v>No</v>
      </c>
    </row>
    <row r="580" spans="1:16" x14ac:dyDescent="0.25">
      <c r="A580" s="2" t="s">
        <v>3756</v>
      </c>
      <c r="B580" s="6">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INDEX(products!$A:$G,MATCH(orders!$D580,products!$A:$A,0),MATCH(I$1,products!$A$1:$G$1,0))</f>
        <v>Exc</v>
      </c>
      <c r="J580" t="str">
        <f>INDEX(products!$A:$G,MATCH(orders!$D580,products!$A:$A,0),MATCH(J$1,products!$A$1:$G$1,0))</f>
        <v>L</v>
      </c>
      <c r="K580" s="8">
        <f>INDEX(products!$A:$G,MATCH(orders!$D580,products!$A:$A,0),MATCH(K$1,products!$A$1:$G$1,0))</f>
        <v>0.2</v>
      </c>
      <c r="L580" s="9">
        <f>INDEX(products!$A:$G,MATCH(orders!$D580,products!$A:$A,0),MATCH(L$1,products!$A$1:$G$1,0))</f>
        <v>4.4550000000000001</v>
      </c>
      <c r="M580" s="9">
        <f t="shared" si="27"/>
        <v>13.365</v>
      </c>
      <c r="N580" t="str">
        <f t="shared" si="28"/>
        <v>Excelsa</v>
      </c>
      <c r="O580" t="str">
        <f t="shared" si="29"/>
        <v>Light</v>
      </c>
      <c r="P580" t="str">
        <f>VLOOKUP(Orders[[#This Row],[Customer ID]],customers!$A:$I,9,FALSE)</f>
        <v>No</v>
      </c>
    </row>
    <row r="581" spans="1:16" x14ac:dyDescent="0.25">
      <c r="A581" s="2" t="s">
        <v>3756</v>
      </c>
      <c r="B581" s="6">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INDEX(products!$A:$G,MATCH(orders!$D581,products!$A:$A,0),MATCH(I$1,products!$A$1:$G$1,0))</f>
        <v>Ara</v>
      </c>
      <c r="J581" t="str">
        <f>INDEX(products!$A:$G,MATCH(orders!$D581,products!$A:$A,0),MATCH(J$1,products!$A$1:$G$1,0))</f>
        <v>M</v>
      </c>
      <c r="K581" s="8">
        <f>INDEX(products!$A:$G,MATCH(orders!$D581,products!$A:$A,0),MATCH(K$1,products!$A$1:$G$1,0))</f>
        <v>0.5</v>
      </c>
      <c r="L581" s="9">
        <f>INDEX(products!$A:$G,MATCH(orders!$D581,products!$A:$A,0),MATCH(L$1,products!$A$1:$G$1,0))</f>
        <v>6.75</v>
      </c>
      <c r="M581" s="9">
        <f t="shared" si="27"/>
        <v>33.75</v>
      </c>
      <c r="N581" t="str">
        <f t="shared" si="28"/>
        <v>Arabica</v>
      </c>
      <c r="O581" t="str">
        <f t="shared" si="29"/>
        <v>Medium</v>
      </c>
      <c r="P581" t="str">
        <f>VLOOKUP(Orders[[#This Row],[Customer ID]],customers!$A:$I,9,FALSE)</f>
        <v>No</v>
      </c>
    </row>
    <row r="582" spans="1:16" x14ac:dyDescent="0.25">
      <c r="A582" s="2" t="s">
        <v>3767</v>
      </c>
      <c r="B582" s="6">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INDEX(products!$A:$G,MATCH(orders!$D582,products!$A:$A,0),MATCH(I$1,products!$A$1:$G$1,0))</f>
        <v>Exc</v>
      </c>
      <c r="J582" t="str">
        <f>INDEX(products!$A:$G,MATCH(orders!$D582,products!$A:$A,0),MATCH(J$1,products!$A$1:$G$1,0))</f>
        <v>L</v>
      </c>
      <c r="K582" s="8">
        <f>INDEX(products!$A:$G,MATCH(orders!$D582,products!$A:$A,0),MATCH(K$1,products!$A$1:$G$1,0))</f>
        <v>1</v>
      </c>
      <c r="L582" s="9">
        <f>INDEX(products!$A:$G,MATCH(orders!$D582,products!$A:$A,0),MATCH(L$1,products!$A$1:$G$1,0))</f>
        <v>14.85</v>
      </c>
      <c r="M582" s="9">
        <f t="shared" si="27"/>
        <v>44.55</v>
      </c>
      <c r="N582" t="str">
        <f t="shared" si="28"/>
        <v>Excelsa</v>
      </c>
      <c r="O582" t="str">
        <f t="shared" si="29"/>
        <v>Light</v>
      </c>
      <c r="P582" t="str">
        <f>VLOOKUP(Orders[[#This Row],[Customer ID]],customers!$A:$I,9,FALSE)</f>
        <v>Yes</v>
      </c>
    </row>
    <row r="583" spans="1:16" x14ac:dyDescent="0.25">
      <c r="A583" s="2" t="s">
        <v>3773</v>
      </c>
      <c r="B583" s="6">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INDEX(products!$A:$G,MATCH(orders!$D583,products!$A:$A,0),MATCH(I$1,products!$A$1:$G$1,0))</f>
        <v>Exc</v>
      </c>
      <c r="J583" t="str">
        <f>INDEX(products!$A:$G,MATCH(orders!$D583,products!$A:$A,0),MATCH(J$1,products!$A$1:$G$1,0))</f>
        <v>L</v>
      </c>
      <c r="K583" s="8">
        <f>INDEX(products!$A:$G,MATCH(orders!$D583,products!$A:$A,0),MATCH(K$1,products!$A$1:$G$1,0))</f>
        <v>0.5</v>
      </c>
      <c r="L583" s="9">
        <f>INDEX(products!$A:$G,MATCH(orders!$D583,products!$A:$A,0),MATCH(L$1,products!$A$1:$G$1,0))</f>
        <v>8.91</v>
      </c>
      <c r="M583" s="9">
        <f t="shared" si="27"/>
        <v>44.55</v>
      </c>
      <c r="N583" t="str">
        <f t="shared" si="28"/>
        <v>Excelsa</v>
      </c>
      <c r="O583" t="str">
        <f t="shared" si="29"/>
        <v>Light</v>
      </c>
      <c r="P583" t="str">
        <f>VLOOKUP(Orders[[#This Row],[Customer ID]],customers!$A:$I,9,FALSE)</f>
        <v>Yes</v>
      </c>
    </row>
    <row r="584" spans="1:16" x14ac:dyDescent="0.25">
      <c r="A584" s="2" t="s">
        <v>3778</v>
      </c>
      <c r="B584" s="6">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INDEX(products!$A:$G,MATCH(orders!$D584,products!$A:$A,0),MATCH(I$1,products!$A$1:$G$1,0))</f>
        <v>Exc</v>
      </c>
      <c r="J584" t="str">
        <f>INDEX(products!$A:$G,MATCH(orders!$D584,products!$A:$A,0),MATCH(J$1,products!$A$1:$G$1,0))</f>
        <v>D</v>
      </c>
      <c r="K584" s="8">
        <f>INDEX(products!$A:$G,MATCH(orders!$D584,products!$A:$A,0),MATCH(K$1,products!$A$1:$G$1,0))</f>
        <v>1</v>
      </c>
      <c r="L584" s="9">
        <f>INDEX(products!$A:$G,MATCH(orders!$D584,products!$A:$A,0),MATCH(L$1,products!$A$1:$G$1,0))</f>
        <v>12.15</v>
      </c>
      <c r="M584" s="9">
        <f t="shared" si="27"/>
        <v>60.75</v>
      </c>
      <c r="N584" t="str">
        <f t="shared" si="28"/>
        <v>Excelsa</v>
      </c>
      <c r="O584" t="str">
        <f t="shared" si="29"/>
        <v>Dark</v>
      </c>
      <c r="P584" t="str">
        <f>VLOOKUP(Orders[[#This Row],[Customer ID]],customers!$A:$I,9,FALSE)</f>
        <v>No</v>
      </c>
    </row>
    <row r="585" spans="1:16" x14ac:dyDescent="0.25">
      <c r="A585" s="2" t="s">
        <v>3784</v>
      </c>
      <c r="B585" s="6">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INDEX(products!$A:$G,MATCH(orders!$D585,products!$A:$A,0),MATCH(I$1,products!$A$1:$G$1,0))</f>
        <v>Rob</v>
      </c>
      <c r="J585" t="str">
        <f>INDEX(products!$A:$G,MATCH(orders!$D585,products!$A:$A,0),MATCH(J$1,products!$A$1:$G$1,0))</f>
        <v>L</v>
      </c>
      <c r="K585" s="8">
        <f>INDEX(products!$A:$G,MATCH(orders!$D585,products!$A:$A,0),MATCH(K$1,products!$A$1:$G$1,0))</f>
        <v>0.2</v>
      </c>
      <c r="L585" s="9">
        <f>INDEX(products!$A:$G,MATCH(orders!$D585,products!$A:$A,0),MATCH(L$1,products!$A$1:$G$1,0))</f>
        <v>3.5849999999999995</v>
      </c>
      <c r="M585" s="9">
        <f t="shared" si="27"/>
        <v>3.5849999999999995</v>
      </c>
      <c r="N585" t="str">
        <f t="shared" si="28"/>
        <v>Robusta</v>
      </c>
      <c r="O585" t="str">
        <f t="shared" si="29"/>
        <v>Light</v>
      </c>
      <c r="P585" t="str">
        <f>VLOOKUP(Orders[[#This Row],[Customer ID]],customers!$A:$I,9,FALSE)</f>
        <v>Yes</v>
      </c>
    </row>
    <row r="586" spans="1:16" x14ac:dyDescent="0.25">
      <c r="A586" s="2" t="s">
        <v>3790</v>
      </c>
      <c r="B586" s="6">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INDEX(products!$A:$G,MATCH(orders!$D586,products!$A:$A,0),MATCH(I$1,products!$A$1:$G$1,0))</f>
        <v>Rob</v>
      </c>
      <c r="J586" t="str">
        <f>INDEX(products!$A:$G,MATCH(orders!$D586,products!$A:$A,0),MATCH(J$1,products!$A$1:$G$1,0))</f>
        <v>L</v>
      </c>
      <c r="K586" s="8">
        <f>INDEX(products!$A:$G,MATCH(orders!$D586,products!$A:$A,0),MATCH(K$1,products!$A$1:$G$1,0))</f>
        <v>0.2</v>
      </c>
      <c r="L586" s="9">
        <f>INDEX(products!$A:$G,MATCH(orders!$D586,products!$A:$A,0),MATCH(L$1,products!$A$1:$G$1,0))</f>
        <v>3.5849999999999995</v>
      </c>
      <c r="M586" s="9">
        <f t="shared" si="27"/>
        <v>21.509999999999998</v>
      </c>
      <c r="N586" t="str">
        <f t="shared" si="28"/>
        <v>Robusta</v>
      </c>
      <c r="O586" t="str">
        <f t="shared" si="29"/>
        <v>Light</v>
      </c>
      <c r="P586" t="str">
        <f>VLOOKUP(Orders[[#This Row],[Customer ID]],customers!$A:$I,9,FALSE)</f>
        <v>No</v>
      </c>
    </row>
    <row r="587" spans="1:16" x14ac:dyDescent="0.25">
      <c r="A587" s="2" t="s">
        <v>3796</v>
      </c>
      <c r="B587" s="6">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INDEX(products!$A:$G,MATCH(orders!$D587,products!$A:$A,0),MATCH(I$1,products!$A$1:$G$1,0))</f>
        <v>Exc</v>
      </c>
      <c r="J587" t="str">
        <f>INDEX(products!$A:$G,MATCH(orders!$D587,products!$A:$A,0),MATCH(J$1,products!$A$1:$G$1,0))</f>
        <v>M</v>
      </c>
      <c r="K587" s="8">
        <f>INDEX(products!$A:$G,MATCH(orders!$D587,products!$A:$A,0),MATCH(K$1,products!$A$1:$G$1,0))</f>
        <v>0.5</v>
      </c>
      <c r="L587" s="9">
        <f>INDEX(products!$A:$G,MATCH(orders!$D587,products!$A:$A,0),MATCH(L$1,products!$A$1:$G$1,0))</f>
        <v>8.25</v>
      </c>
      <c r="M587" s="9">
        <f t="shared" si="27"/>
        <v>16.5</v>
      </c>
      <c r="N587" t="str">
        <f t="shared" si="28"/>
        <v>Excelsa</v>
      </c>
      <c r="O587" t="str">
        <f t="shared" si="29"/>
        <v>Medium</v>
      </c>
      <c r="P587" t="str">
        <f>VLOOKUP(Orders[[#This Row],[Customer ID]],customers!$A:$I,9,FALSE)</f>
        <v>Yes</v>
      </c>
    </row>
    <row r="588" spans="1:16" x14ac:dyDescent="0.25">
      <c r="A588" s="2" t="s">
        <v>3802</v>
      </c>
      <c r="B588" s="6">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INDEX(products!$A:$G,MATCH(orders!$D588,products!$A:$A,0),MATCH(I$1,products!$A$1:$G$1,0))</f>
        <v>Rob</v>
      </c>
      <c r="J588" t="str">
        <f>INDEX(products!$A:$G,MATCH(orders!$D588,products!$A:$A,0),MATCH(J$1,products!$A$1:$G$1,0))</f>
        <v>L</v>
      </c>
      <c r="K588" s="8">
        <f>INDEX(products!$A:$G,MATCH(orders!$D588,products!$A:$A,0),MATCH(K$1,products!$A$1:$G$1,0))</f>
        <v>2.5</v>
      </c>
      <c r="L588" s="9">
        <f>INDEX(products!$A:$G,MATCH(orders!$D588,products!$A:$A,0),MATCH(L$1,products!$A$1:$G$1,0))</f>
        <v>27.484999999999996</v>
      </c>
      <c r="M588" s="9">
        <f t="shared" si="27"/>
        <v>82.454999999999984</v>
      </c>
      <c r="N588" t="str">
        <f t="shared" si="28"/>
        <v>Robusta</v>
      </c>
      <c r="O588" t="str">
        <f t="shared" si="29"/>
        <v>Light</v>
      </c>
      <c r="P588" t="str">
        <f>VLOOKUP(Orders[[#This Row],[Customer ID]],customers!$A:$I,9,FALSE)</f>
        <v>No</v>
      </c>
    </row>
    <row r="589" spans="1:16" x14ac:dyDescent="0.25">
      <c r="A589" s="2" t="s">
        <v>3807</v>
      </c>
      <c r="B589" s="6">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INDEX(products!$A:$G,MATCH(orders!$D589,products!$A:$A,0),MATCH(I$1,products!$A$1:$G$1,0))</f>
        <v>Lib</v>
      </c>
      <c r="J589" t="str">
        <f>INDEX(products!$A:$G,MATCH(orders!$D589,products!$A:$A,0),MATCH(J$1,products!$A$1:$G$1,0))</f>
        <v>D</v>
      </c>
      <c r="K589" s="8">
        <f>INDEX(products!$A:$G,MATCH(orders!$D589,products!$A:$A,0),MATCH(K$1,products!$A$1:$G$1,0))</f>
        <v>0.5</v>
      </c>
      <c r="L589" s="9">
        <f>INDEX(products!$A:$G,MATCH(orders!$D589,products!$A:$A,0),MATCH(L$1,products!$A$1:$G$1,0))</f>
        <v>7.77</v>
      </c>
      <c r="M589" s="9">
        <f t="shared" si="27"/>
        <v>7.77</v>
      </c>
      <c r="N589" t="str">
        <f t="shared" si="28"/>
        <v>Liberica</v>
      </c>
      <c r="O589" t="str">
        <f t="shared" si="29"/>
        <v>Dark</v>
      </c>
      <c r="P589" t="str">
        <f>VLOOKUP(Orders[[#This Row],[Customer ID]],customers!$A:$I,9,FALSE)</f>
        <v>Yes</v>
      </c>
    </row>
    <row r="590" spans="1:16" x14ac:dyDescent="0.25">
      <c r="A590" s="2" t="s">
        <v>3812</v>
      </c>
      <c r="B590" s="6">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INDEX(products!$A:$G,MATCH(orders!$D590,products!$A:$A,0),MATCH(I$1,products!$A$1:$G$1,0))</f>
        <v>Rob</v>
      </c>
      <c r="J590" t="str">
        <f>INDEX(products!$A:$G,MATCH(orders!$D590,products!$A:$A,0),MATCH(J$1,products!$A$1:$G$1,0))</f>
        <v>M</v>
      </c>
      <c r="K590" s="8">
        <f>INDEX(products!$A:$G,MATCH(orders!$D590,products!$A:$A,0),MATCH(K$1,products!$A$1:$G$1,0))</f>
        <v>0.5</v>
      </c>
      <c r="L590" s="9">
        <f>INDEX(products!$A:$G,MATCH(orders!$D590,products!$A:$A,0),MATCH(L$1,products!$A$1:$G$1,0))</f>
        <v>5.97</v>
      </c>
      <c r="M590" s="9">
        <f t="shared" si="27"/>
        <v>11.94</v>
      </c>
      <c r="N590" t="str">
        <f t="shared" si="28"/>
        <v>Robusta</v>
      </c>
      <c r="O590" t="str">
        <f t="shared" si="29"/>
        <v>Medium</v>
      </c>
      <c r="P590" t="str">
        <f>VLOOKUP(Orders[[#This Row],[Customer ID]],customers!$A:$I,9,FALSE)</f>
        <v>Yes</v>
      </c>
    </row>
    <row r="591" spans="1:16" x14ac:dyDescent="0.25">
      <c r="A591" s="2" t="s">
        <v>3818</v>
      </c>
      <c r="B591" s="6">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INDEX(products!$A:$G,MATCH(orders!$D591,products!$A:$A,0),MATCH(I$1,products!$A$1:$G$1,0))</f>
        <v>Exc</v>
      </c>
      <c r="J591" t="str">
        <f>INDEX(products!$A:$G,MATCH(orders!$D591,products!$A:$A,0),MATCH(J$1,products!$A$1:$G$1,0))</f>
        <v>L</v>
      </c>
      <c r="K591" s="8">
        <f>INDEX(products!$A:$G,MATCH(orders!$D591,products!$A:$A,0),MATCH(K$1,products!$A$1:$G$1,0))</f>
        <v>2.5</v>
      </c>
      <c r="L591" s="9">
        <f>INDEX(products!$A:$G,MATCH(orders!$D591,products!$A:$A,0),MATCH(L$1,products!$A$1:$G$1,0))</f>
        <v>34.154999999999994</v>
      </c>
      <c r="M591" s="9">
        <f t="shared" si="27"/>
        <v>204.92999999999995</v>
      </c>
      <c r="N591" t="str">
        <f t="shared" si="28"/>
        <v>Excelsa</v>
      </c>
      <c r="O591" t="str">
        <f t="shared" si="29"/>
        <v>Light</v>
      </c>
      <c r="P591" t="str">
        <f>VLOOKUP(Orders[[#This Row],[Customer ID]],customers!$A:$I,9,FALSE)</f>
        <v>No</v>
      </c>
    </row>
    <row r="592" spans="1:16" x14ac:dyDescent="0.25">
      <c r="A592" s="2" t="s">
        <v>3823</v>
      </c>
      <c r="B592" s="6">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INDEX(products!$A:$G,MATCH(orders!$D592,products!$A:$A,0),MATCH(I$1,products!$A$1:$G$1,0))</f>
        <v>Exc</v>
      </c>
      <c r="J592" t="str">
        <f>INDEX(products!$A:$G,MATCH(orders!$D592,products!$A:$A,0),MATCH(J$1,products!$A$1:$G$1,0))</f>
        <v>M</v>
      </c>
      <c r="K592" s="8">
        <f>INDEX(products!$A:$G,MATCH(orders!$D592,products!$A:$A,0),MATCH(K$1,products!$A$1:$G$1,0))</f>
        <v>2.5</v>
      </c>
      <c r="L592" s="9">
        <f>INDEX(products!$A:$G,MATCH(orders!$D592,products!$A:$A,0),MATCH(L$1,products!$A$1:$G$1,0))</f>
        <v>31.624999999999996</v>
      </c>
      <c r="M592" s="9">
        <f t="shared" si="27"/>
        <v>63.249999999999993</v>
      </c>
      <c r="N592" t="str">
        <f t="shared" si="28"/>
        <v>Excelsa</v>
      </c>
      <c r="O592" t="str">
        <f t="shared" si="29"/>
        <v>Medium</v>
      </c>
      <c r="P592" t="str">
        <f>VLOOKUP(Orders[[#This Row],[Customer ID]],customers!$A:$I,9,FALSE)</f>
        <v>Yes</v>
      </c>
    </row>
    <row r="593" spans="1:16" x14ac:dyDescent="0.25">
      <c r="A593" s="2" t="s">
        <v>3829</v>
      </c>
      <c r="B593" s="6">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INDEX(products!$A:$G,MATCH(orders!$D593,products!$A:$A,0),MATCH(I$1,products!$A$1:$G$1,0))</f>
        <v>Rob</v>
      </c>
      <c r="J593" t="str">
        <f>INDEX(products!$A:$G,MATCH(orders!$D593,products!$A:$A,0),MATCH(J$1,products!$A$1:$G$1,0))</f>
        <v>D</v>
      </c>
      <c r="K593" s="8">
        <f>INDEX(products!$A:$G,MATCH(orders!$D593,products!$A:$A,0),MATCH(K$1,products!$A$1:$G$1,0))</f>
        <v>0.2</v>
      </c>
      <c r="L593" s="9">
        <f>INDEX(products!$A:$G,MATCH(orders!$D593,products!$A:$A,0),MATCH(L$1,products!$A$1:$G$1,0))</f>
        <v>2.6849999999999996</v>
      </c>
      <c r="M593" s="9">
        <f t="shared" si="27"/>
        <v>8.0549999999999997</v>
      </c>
      <c r="N593" t="str">
        <f t="shared" si="28"/>
        <v>Robusta</v>
      </c>
      <c r="O593" t="str">
        <f t="shared" si="29"/>
        <v>Dark</v>
      </c>
      <c r="P593" t="str">
        <f>VLOOKUP(Orders[[#This Row],[Customer ID]],customers!$A:$I,9,FALSE)</f>
        <v>Yes</v>
      </c>
    </row>
    <row r="594" spans="1:16" x14ac:dyDescent="0.25">
      <c r="A594" s="2" t="s">
        <v>3834</v>
      </c>
      <c r="B594" s="6">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INDEX(products!$A:$G,MATCH(orders!$D594,products!$A:$A,0),MATCH(I$1,products!$A$1:$G$1,0))</f>
        <v>Ara</v>
      </c>
      <c r="J594" t="str">
        <f>INDEX(products!$A:$G,MATCH(orders!$D594,products!$A:$A,0),MATCH(J$1,products!$A$1:$G$1,0))</f>
        <v>M</v>
      </c>
      <c r="K594" s="8">
        <f>INDEX(products!$A:$G,MATCH(orders!$D594,products!$A:$A,0),MATCH(K$1,products!$A$1:$G$1,0))</f>
        <v>2.5</v>
      </c>
      <c r="L594" s="9">
        <f>INDEX(products!$A:$G,MATCH(orders!$D594,products!$A:$A,0),MATCH(L$1,products!$A$1:$G$1,0))</f>
        <v>25.874999999999996</v>
      </c>
      <c r="M594" s="9">
        <f t="shared" si="27"/>
        <v>51.749999999999993</v>
      </c>
      <c r="N594" t="str">
        <f t="shared" si="28"/>
        <v>Arabica</v>
      </c>
      <c r="O594" t="str">
        <f t="shared" si="29"/>
        <v>Medium</v>
      </c>
      <c r="P594" t="str">
        <f>VLOOKUP(Orders[[#This Row],[Customer ID]],customers!$A:$I,9,FALSE)</f>
        <v>No</v>
      </c>
    </row>
    <row r="595" spans="1:16" x14ac:dyDescent="0.25">
      <c r="A595" s="2" t="s">
        <v>3839</v>
      </c>
      <c r="B595" s="6">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INDEX(products!$A:$G,MATCH(orders!$D595,products!$A:$A,0),MATCH(I$1,products!$A$1:$G$1,0))</f>
        <v>Exc</v>
      </c>
      <c r="J595" t="str">
        <f>INDEX(products!$A:$G,MATCH(orders!$D595,products!$A:$A,0),MATCH(J$1,products!$A$1:$G$1,0))</f>
        <v>D</v>
      </c>
      <c r="K595" s="8">
        <f>INDEX(products!$A:$G,MATCH(orders!$D595,products!$A:$A,0),MATCH(K$1,products!$A$1:$G$1,0))</f>
        <v>2.5</v>
      </c>
      <c r="L595" s="9">
        <f>INDEX(products!$A:$G,MATCH(orders!$D595,products!$A:$A,0),MATCH(L$1,products!$A$1:$G$1,0))</f>
        <v>27.945</v>
      </c>
      <c r="M595" s="9">
        <f t="shared" si="27"/>
        <v>27.945</v>
      </c>
      <c r="N595" t="str">
        <f t="shared" si="28"/>
        <v>Excelsa</v>
      </c>
      <c r="O595" t="str">
        <f t="shared" si="29"/>
        <v>Dark</v>
      </c>
      <c r="P595" t="str">
        <f>VLOOKUP(Orders[[#This Row],[Customer ID]],customers!$A:$I,9,FALSE)</f>
        <v>Yes</v>
      </c>
    </row>
    <row r="596" spans="1:16" x14ac:dyDescent="0.25">
      <c r="A596" s="2" t="s">
        <v>3844</v>
      </c>
      <c r="B596" s="6">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INDEX(products!$A:$G,MATCH(orders!$D596,products!$A:$A,0),MATCH(I$1,products!$A$1:$G$1,0))</f>
        <v>Ara</v>
      </c>
      <c r="J596" t="str">
        <f>INDEX(products!$A:$G,MATCH(orders!$D596,products!$A:$A,0),MATCH(J$1,products!$A$1:$G$1,0))</f>
        <v>L</v>
      </c>
      <c r="K596" s="8">
        <f>INDEX(products!$A:$G,MATCH(orders!$D596,products!$A:$A,0),MATCH(K$1,products!$A$1:$G$1,0))</f>
        <v>2.5</v>
      </c>
      <c r="L596" s="9">
        <f>INDEX(products!$A:$G,MATCH(orders!$D596,products!$A:$A,0),MATCH(L$1,products!$A$1:$G$1,0))</f>
        <v>29.784999999999997</v>
      </c>
      <c r="M596" s="9">
        <f t="shared" si="27"/>
        <v>59.569999999999993</v>
      </c>
      <c r="N596" t="str">
        <f t="shared" si="28"/>
        <v>Arabica</v>
      </c>
      <c r="O596" t="str">
        <f t="shared" si="29"/>
        <v>Light</v>
      </c>
      <c r="P596" t="str">
        <f>VLOOKUP(Orders[[#This Row],[Customer ID]],customers!$A:$I,9,FALSE)</f>
        <v>No</v>
      </c>
    </row>
    <row r="597" spans="1:16" x14ac:dyDescent="0.25">
      <c r="A597" s="2" t="s">
        <v>3850</v>
      </c>
      <c r="B597" s="6">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INDEX(products!$A:$G,MATCH(orders!$D597,products!$A:$A,0),MATCH(I$1,products!$A$1:$G$1,0))</f>
        <v>Exc</v>
      </c>
      <c r="J597" t="str">
        <f>INDEX(products!$A:$G,MATCH(orders!$D597,products!$A:$A,0),MATCH(J$1,products!$A$1:$G$1,0))</f>
        <v>L</v>
      </c>
      <c r="K597" s="8">
        <f>INDEX(products!$A:$G,MATCH(orders!$D597,products!$A:$A,0),MATCH(K$1,products!$A$1:$G$1,0))</f>
        <v>1</v>
      </c>
      <c r="L597" s="9">
        <f>INDEX(products!$A:$G,MATCH(orders!$D597,products!$A:$A,0),MATCH(L$1,products!$A$1:$G$1,0))</f>
        <v>14.85</v>
      </c>
      <c r="M597" s="9">
        <f t="shared" si="27"/>
        <v>14.85</v>
      </c>
      <c r="N597" t="str">
        <f t="shared" si="28"/>
        <v>Excelsa</v>
      </c>
      <c r="O597" t="str">
        <f t="shared" si="29"/>
        <v>Light</v>
      </c>
      <c r="P597" t="str">
        <f>VLOOKUP(Orders[[#This Row],[Customer ID]],customers!$A:$I,9,FALSE)</f>
        <v>No</v>
      </c>
    </row>
    <row r="598" spans="1:16" x14ac:dyDescent="0.25">
      <c r="A598" s="2" t="s">
        <v>3854</v>
      </c>
      <c r="B598" s="6">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INDEX(products!$A:$G,MATCH(orders!$D598,products!$A:$A,0),MATCH(I$1,products!$A$1:$G$1,0))</f>
        <v>Ara</v>
      </c>
      <c r="J598" t="str">
        <f>INDEX(products!$A:$G,MATCH(orders!$D598,products!$A:$A,0),MATCH(J$1,products!$A$1:$G$1,0))</f>
        <v>M</v>
      </c>
      <c r="K598" s="8">
        <f>INDEX(products!$A:$G,MATCH(orders!$D598,products!$A:$A,0),MATCH(K$1,products!$A$1:$G$1,0))</f>
        <v>0.5</v>
      </c>
      <c r="L598" s="9">
        <f>INDEX(products!$A:$G,MATCH(orders!$D598,products!$A:$A,0),MATCH(L$1,products!$A$1:$G$1,0))</f>
        <v>6.75</v>
      </c>
      <c r="M598" s="9">
        <f t="shared" si="27"/>
        <v>33.75</v>
      </c>
      <c r="N598" t="str">
        <f t="shared" si="28"/>
        <v>Arabica</v>
      </c>
      <c r="O598" t="str">
        <f t="shared" si="29"/>
        <v>Medium</v>
      </c>
      <c r="P598" t="str">
        <f>VLOOKUP(Orders[[#This Row],[Customer ID]],customers!$A:$I,9,FALSE)</f>
        <v>No</v>
      </c>
    </row>
    <row r="599" spans="1:16" x14ac:dyDescent="0.25">
      <c r="A599" s="2" t="s">
        <v>3860</v>
      </c>
      <c r="B599" s="6">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INDEX(products!$A:$G,MATCH(orders!$D599,products!$A:$A,0),MATCH(I$1,products!$A$1:$G$1,0))</f>
        <v>Lib</v>
      </c>
      <c r="J599" t="str">
        <f>INDEX(products!$A:$G,MATCH(orders!$D599,products!$A:$A,0),MATCH(J$1,products!$A$1:$G$1,0))</f>
        <v>L</v>
      </c>
      <c r="K599" s="8">
        <f>INDEX(products!$A:$G,MATCH(orders!$D599,products!$A:$A,0),MATCH(K$1,products!$A$1:$G$1,0))</f>
        <v>2.5</v>
      </c>
      <c r="L599" s="9">
        <f>INDEX(products!$A:$G,MATCH(orders!$D599,products!$A:$A,0),MATCH(L$1,products!$A$1:$G$1,0))</f>
        <v>36.454999999999998</v>
      </c>
      <c r="M599" s="9">
        <f t="shared" si="27"/>
        <v>145.82</v>
      </c>
      <c r="N599" t="str">
        <f t="shared" si="28"/>
        <v>Liberica</v>
      </c>
      <c r="O599" t="str">
        <f t="shared" si="29"/>
        <v>Light</v>
      </c>
      <c r="P599" t="str">
        <f>VLOOKUP(Orders[[#This Row],[Customer ID]],customers!$A:$I,9,FALSE)</f>
        <v>Yes</v>
      </c>
    </row>
    <row r="600" spans="1:16" x14ac:dyDescent="0.25">
      <c r="A600" s="2" t="s">
        <v>3866</v>
      </c>
      <c r="B600" s="6">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INDEX(products!$A:$G,MATCH(orders!$D600,products!$A:$A,0),MATCH(I$1,products!$A$1:$G$1,0))</f>
        <v>Rob</v>
      </c>
      <c r="J600" t="str">
        <f>INDEX(products!$A:$G,MATCH(orders!$D600,products!$A:$A,0),MATCH(J$1,products!$A$1:$G$1,0))</f>
        <v>M</v>
      </c>
      <c r="K600" s="8">
        <f>INDEX(products!$A:$G,MATCH(orders!$D600,products!$A:$A,0),MATCH(K$1,products!$A$1:$G$1,0))</f>
        <v>0.2</v>
      </c>
      <c r="L600" s="9">
        <f>INDEX(products!$A:$G,MATCH(orders!$D600,products!$A:$A,0),MATCH(L$1,products!$A$1:$G$1,0))</f>
        <v>2.9849999999999999</v>
      </c>
      <c r="M600" s="9">
        <f t="shared" si="27"/>
        <v>11.94</v>
      </c>
      <c r="N600" t="str">
        <f t="shared" si="28"/>
        <v>Robusta</v>
      </c>
      <c r="O600" t="str">
        <f t="shared" si="29"/>
        <v>Medium</v>
      </c>
      <c r="P600" t="str">
        <f>VLOOKUP(Orders[[#This Row],[Customer ID]],customers!$A:$I,9,FALSE)</f>
        <v>Yes</v>
      </c>
    </row>
    <row r="601" spans="1:16" x14ac:dyDescent="0.25">
      <c r="A601" s="2" t="s">
        <v>3872</v>
      </c>
      <c r="B601" s="6">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INDEX(products!$A:$G,MATCH(orders!$D601,products!$A:$A,0),MATCH(I$1,products!$A$1:$G$1,0))</f>
        <v>Ara</v>
      </c>
      <c r="J601" t="str">
        <f>INDEX(products!$A:$G,MATCH(orders!$D601,products!$A:$A,0),MATCH(J$1,products!$A$1:$G$1,0))</f>
        <v>D</v>
      </c>
      <c r="K601" s="8">
        <f>INDEX(products!$A:$G,MATCH(orders!$D601,products!$A:$A,0),MATCH(K$1,products!$A$1:$G$1,0))</f>
        <v>0.2</v>
      </c>
      <c r="L601" s="9">
        <f>INDEX(products!$A:$G,MATCH(orders!$D601,products!$A:$A,0),MATCH(L$1,products!$A$1:$G$1,0))</f>
        <v>2.9849999999999999</v>
      </c>
      <c r="M601" s="9">
        <f t="shared" si="27"/>
        <v>11.94</v>
      </c>
      <c r="N601" t="str">
        <f t="shared" si="28"/>
        <v>Arabica</v>
      </c>
      <c r="O601" t="str">
        <f t="shared" si="29"/>
        <v>Dark</v>
      </c>
      <c r="P601" t="str">
        <f>VLOOKUP(Orders[[#This Row],[Customer ID]],customers!$A:$I,9,FALSE)</f>
        <v>Yes</v>
      </c>
    </row>
    <row r="602" spans="1:16" x14ac:dyDescent="0.25">
      <c r="A602" s="2" t="s">
        <v>3877</v>
      </c>
      <c r="B602" s="6">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INDEX(products!$A:$G,MATCH(orders!$D602,products!$A:$A,0),MATCH(I$1,products!$A$1:$G$1,0))</f>
        <v>Lib</v>
      </c>
      <c r="J602" t="str">
        <f>INDEX(products!$A:$G,MATCH(orders!$D602,products!$A:$A,0),MATCH(J$1,products!$A$1:$G$1,0))</f>
        <v>D</v>
      </c>
      <c r="K602" s="8">
        <f>INDEX(products!$A:$G,MATCH(orders!$D602,products!$A:$A,0),MATCH(K$1,products!$A$1:$G$1,0))</f>
        <v>0.5</v>
      </c>
      <c r="L602" s="9">
        <f>INDEX(products!$A:$G,MATCH(orders!$D602,products!$A:$A,0),MATCH(L$1,products!$A$1:$G$1,0))</f>
        <v>7.77</v>
      </c>
      <c r="M602" s="9">
        <f t="shared" si="27"/>
        <v>7.77</v>
      </c>
      <c r="N602" t="str">
        <f t="shared" si="28"/>
        <v>Liberica</v>
      </c>
      <c r="O602" t="str">
        <f t="shared" si="29"/>
        <v>Dark</v>
      </c>
      <c r="P602" t="str">
        <f>VLOOKUP(Orders[[#This Row],[Customer ID]],customers!$A:$I,9,FALSE)</f>
        <v>No</v>
      </c>
    </row>
    <row r="603" spans="1:16" x14ac:dyDescent="0.25">
      <c r="A603" s="2" t="s">
        <v>3883</v>
      </c>
      <c r="B603" s="6">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INDEX(products!$A:$G,MATCH(orders!$D603,products!$A:$A,0),MATCH(I$1,products!$A$1:$G$1,0))</f>
        <v>Rob</v>
      </c>
      <c r="J603" t="str">
        <f>INDEX(products!$A:$G,MATCH(orders!$D603,products!$A:$A,0),MATCH(J$1,products!$A$1:$G$1,0))</f>
        <v>L</v>
      </c>
      <c r="K603" s="8">
        <f>INDEX(products!$A:$G,MATCH(orders!$D603,products!$A:$A,0),MATCH(K$1,products!$A$1:$G$1,0))</f>
        <v>2.5</v>
      </c>
      <c r="L603" s="9">
        <f>INDEX(products!$A:$G,MATCH(orders!$D603,products!$A:$A,0),MATCH(L$1,products!$A$1:$G$1,0))</f>
        <v>27.484999999999996</v>
      </c>
      <c r="M603" s="9">
        <f t="shared" si="27"/>
        <v>109.93999999999998</v>
      </c>
      <c r="N603" t="str">
        <f t="shared" si="28"/>
        <v>Robusta</v>
      </c>
      <c r="O603" t="str">
        <f t="shared" si="29"/>
        <v>Light</v>
      </c>
      <c r="P603" t="str">
        <f>VLOOKUP(Orders[[#This Row],[Customer ID]],customers!$A:$I,9,FALSE)</f>
        <v>Yes</v>
      </c>
    </row>
    <row r="604" spans="1:16" x14ac:dyDescent="0.25">
      <c r="A604" s="2" t="s">
        <v>3889</v>
      </c>
      <c r="B604" s="6">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INDEX(products!$A:$G,MATCH(orders!$D604,products!$A:$A,0),MATCH(I$1,products!$A$1:$G$1,0))</f>
        <v>Exc</v>
      </c>
      <c r="J604" t="str">
        <f>INDEX(products!$A:$G,MATCH(orders!$D604,products!$A:$A,0),MATCH(J$1,products!$A$1:$G$1,0))</f>
        <v>L</v>
      </c>
      <c r="K604" s="8">
        <f>INDEX(products!$A:$G,MATCH(orders!$D604,products!$A:$A,0),MATCH(K$1,products!$A$1:$G$1,0))</f>
        <v>0.2</v>
      </c>
      <c r="L604" s="9">
        <f>INDEX(products!$A:$G,MATCH(orders!$D604,products!$A:$A,0),MATCH(L$1,products!$A$1:$G$1,0))</f>
        <v>4.4550000000000001</v>
      </c>
      <c r="M604" s="9">
        <f t="shared" si="27"/>
        <v>22.274999999999999</v>
      </c>
      <c r="N604" t="str">
        <f t="shared" si="28"/>
        <v>Excelsa</v>
      </c>
      <c r="O604" t="str">
        <f t="shared" si="29"/>
        <v>Light</v>
      </c>
      <c r="P604" t="str">
        <f>VLOOKUP(Orders[[#This Row],[Customer ID]],customers!$A:$I,9,FALSE)</f>
        <v>Yes</v>
      </c>
    </row>
    <row r="605" spans="1:16" x14ac:dyDescent="0.25">
      <c r="A605" s="2" t="s">
        <v>3895</v>
      </c>
      <c r="B605" s="6">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INDEX(products!$A:$G,MATCH(orders!$D605,products!$A:$A,0),MATCH(I$1,products!$A$1:$G$1,0))</f>
        <v>Rob</v>
      </c>
      <c r="J605" t="str">
        <f>INDEX(products!$A:$G,MATCH(orders!$D605,products!$A:$A,0),MATCH(J$1,products!$A$1:$G$1,0))</f>
        <v>M</v>
      </c>
      <c r="K605" s="8">
        <f>INDEX(products!$A:$G,MATCH(orders!$D605,products!$A:$A,0),MATCH(K$1,products!$A$1:$G$1,0))</f>
        <v>0.2</v>
      </c>
      <c r="L605" s="9">
        <f>INDEX(products!$A:$G,MATCH(orders!$D605,products!$A:$A,0),MATCH(L$1,products!$A$1:$G$1,0))</f>
        <v>2.9849999999999999</v>
      </c>
      <c r="M605" s="9">
        <f t="shared" si="27"/>
        <v>8.9550000000000001</v>
      </c>
      <c r="N605" t="str">
        <f t="shared" si="28"/>
        <v>Robusta</v>
      </c>
      <c r="O605" t="str">
        <f t="shared" si="29"/>
        <v>Medium</v>
      </c>
      <c r="P605" t="str">
        <f>VLOOKUP(Orders[[#This Row],[Customer ID]],customers!$A:$I,9,FALSE)</f>
        <v>No</v>
      </c>
    </row>
    <row r="606" spans="1:16" x14ac:dyDescent="0.25">
      <c r="A606" s="2" t="s">
        <v>3900</v>
      </c>
      <c r="B606" s="6">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INDEX(products!$A:$G,MATCH(orders!$D606,products!$A:$A,0),MATCH(I$1,products!$A$1:$G$1,0))</f>
        <v>Lib</v>
      </c>
      <c r="J606" t="str">
        <f>INDEX(products!$A:$G,MATCH(orders!$D606,products!$A:$A,0),MATCH(J$1,products!$A$1:$G$1,0))</f>
        <v>D</v>
      </c>
      <c r="K606" s="8">
        <f>INDEX(products!$A:$G,MATCH(orders!$D606,products!$A:$A,0),MATCH(K$1,products!$A$1:$G$1,0))</f>
        <v>2.5</v>
      </c>
      <c r="L606" s="9">
        <f>INDEX(products!$A:$G,MATCH(orders!$D606,products!$A:$A,0),MATCH(L$1,products!$A$1:$G$1,0))</f>
        <v>29.784999999999997</v>
      </c>
      <c r="M606" s="9">
        <f t="shared" si="27"/>
        <v>119.13999999999999</v>
      </c>
      <c r="N606" t="str">
        <f t="shared" si="28"/>
        <v>Liberica</v>
      </c>
      <c r="O606" t="str">
        <f t="shared" si="29"/>
        <v>Dark</v>
      </c>
      <c r="P606" t="str">
        <f>VLOOKUP(Orders[[#This Row],[Customer ID]],customers!$A:$I,9,FALSE)</f>
        <v>No</v>
      </c>
    </row>
    <row r="607" spans="1:16" x14ac:dyDescent="0.25">
      <c r="A607" s="2" t="s">
        <v>3905</v>
      </c>
      <c r="B607" s="6">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INDEX(products!$A:$G,MATCH(orders!$D607,products!$A:$A,0),MATCH(I$1,products!$A$1:$G$1,0))</f>
        <v>Ara</v>
      </c>
      <c r="J607" t="str">
        <f>INDEX(products!$A:$G,MATCH(orders!$D607,products!$A:$A,0),MATCH(J$1,products!$A$1:$G$1,0))</f>
        <v>L</v>
      </c>
      <c r="K607" s="8">
        <f>INDEX(products!$A:$G,MATCH(orders!$D607,products!$A:$A,0),MATCH(K$1,products!$A$1:$G$1,0))</f>
        <v>2.5</v>
      </c>
      <c r="L607" s="9">
        <f>INDEX(products!$A:$G,MATCH(orders!$D607,products!$A:$A,0),MATCH(L$1,products!$A$1:$G$1,0))</f>
        <v>29.784999999999997</v>
      </c>
      <c r="M607" s="9">
        <f t="shared" si="27"/>
        <v>148.92499999999998</v>
      </c>
      <c r="N607" t="str">
        <f t="shared" si="28"/>
        <v>Arabica</v>
      </c>
      <c r="O607" t="str">
        <f t="shared" si="29"/>
        <v>Light</v>
      </c>
      <c r="P607" t="str">
        <f>VLOOKUP(Orders[[#This Row],[Customer ID]],customers!$A:$I,9,FALSE)</f>
        <v>Yes</v>
      </c>
    </row>
    <row r="608" spans="1:16" x14ac:dyDescent="0.25">
      <c r="A608" s="2" t="s">
        <v>3911</v>
      </c>
      <c r="B608" s="6">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INDEX(products!$A:$G,MATCH(orders!$D608,products!$A:$A,0),MATCH(I$1,products!$A$1:$G$1,0))</f>
        <v>Lib</v>
      </c>
      <c r="J608" t="str">
        <f>INDEX(products!$A:$G,MATCH(orders!$D608,products!$A:$A,0),MATCH(J$1,products!$A$1:$G$1,0))</f>
        <v>L</v>
      </c>
      <c r="K608" s="8">
        <f>INDEX(products!$A:$G,MATCH(orders!$D608,products!$A:$A,0),MATCH(K$1,products!$A$1:$G$1,0))</f>
        <v>2.5</v>
      </c>
      <c r="L608" s="9">
        <f>INDEX(products!$A:$G,MATCH(orders!$D608,products!$A:$A,0),MATCH(L$1,products!$A$1:$G$1,0))</f>
        <v>36.454999999999998</v>
      </c>
      <c r="M608" s="9">
        <f t="shared" si="27"/>
        <v>109.36499999999999</v>
      </c>
      <c r="N608" t="str">
        <f t="shared" si="28"/>
        <v>Liberica</v>
      </c>
      <c r="O608" t="str">
        <f t="shared" si="29"/>
        <v>Light</v>
      </c>
      <c r="P608" t="str">
        <f>VLOOKUP(Orders[[#This Row],[Customer ID]],customers!$A:$I,9,FALSE)</f>
        <v>Yes</v>
      </c>
    </row>
    <row r="609" spans="1:16" x14ac:dyDescent="0.25">
      <c r="A609" s="2" t="s">
        <v>3917</v>
      </c>
      <c r="B609" s="6">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INDEX(products!$A:$G,MATCH(orders!$D609,products!$A:$A,0),MATCH(I$1,products!$A$1:$G$1,0))</f>
        <v>Exc</v>
      </c>
      <c r="J609" t="str">
        <f>INDEX(products!$A:$G,MATCH(orders!$D609,products!$A:$A,0),MATCH(J$1,products!$A$1:$G$1,0))</f>
        <v>D</v>
      </c>
      <c r="K609" s="8">
        <f>INDEX(products!$A:$G,MATCH(orders!$D609,products!$A:$A,0),MATCH(K$1,products!$A$1:$G$1,0))</f>
        <v>0.2</v>
      </c>
      <c r="L609" s="9">
        <f>INDEX(products!$A:$G,MATCH(orders!$D609,products!$A:$A,0),MATCH(L$1,products!$A$1:$G$1,0))</f>
        <v>3.645</v>
      </c>
      <c r="M609" s="9">
        <f t="shared" si="27"/>
        <v>3.645</v>
      </c>
      <c r="N609" t="str">
        <f t="shared" si="28"/>
        <v>Excelsa</v>
      </c>
      <c r="O609" t="str">
        <f t="shared" si="29"/>
        <v>Dark</v>
      </c>
      <c r="P609" t="str">
        <f>VLOOKUP(Orders[[#This Row],[Customer ID]],customers!$A:$I,9,FALSE)</f>
        <v>Yes</v>
      </c>
    </row>
    <row r="610" spans="1:16" x14ac:dyDescent="0.25">
      <c r="A610" s="2" t="s">
        <v>3923</v>
      </c>
      <c r="B610" s="6">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INDEX(products!$A:$G,MATCH(orders!$D610,products!$A:$A,0),MATCH(I$1,products!$A$1:$G$1,0))</f>
        <v>Exc</v>
      </c>
      <c r="J610" t="str">
        <f>INDEX(products!$A:$G,MATCH(orders!$D610,products!$A:$A,0),MATCH(J$1,products!$A$1:$G$1,0))</f>
        <v>D</v>
      </c>
      <c r="K610" s="8">
        <f>INDEX(products!$A:$G,MATCH(orders!$D610,products!$A:$A,0),MATCH(K$1,products!$A$1:$G$1,0))</f>
        <v>2.5</v>
      </c>
      <c r="L610" s="9">
        <f>INDEX(products!$A:$G,MATCH(orders!$D610,products!$A:$A,0),MATCH(L$1,products!$A$1:$G$1,0))</f>
        <v>27.945</v>
      </c>
      <c r="M610" s="9">
        <f t="shared" si="27"/>
        <v>55.89</v>
      </c>
      <c r="N610" t="str">
        <f t="shared" si="28"/>
        <v>Excelsa</v>
      </c>
      <c r="O610" t="str">
        <f t="shared" si="29"/>
        <v>Dark</v>
      </c>
      <c r="P610" t="str">
        <f>VLOOKUP(Orders[[#This Row],[Customer ID]],customers!$A:$I,9,FALSE)</f>
        <v>No</v>
      </c>
    </row>
    <row r="611" spans="1:16" x14ac:dyDescent="0.25">
      <c r="A611" s="2" t="s">
        <v>3927</v>
      </c>
      <c r="B611" s="6">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INDEX(products!$A:$G,MATCH(orders!$D611,products!$A:$A,0),MATCH(I$1,products!$A$1:$G$1,0))</f>
        <v>Lib</v>
      </c>
      <c r="J611" t="str">
        <f>INDEX(products!$A:$G,MATCH(orders!$D611,products!$A:$A,0),MATCH(J$1,products!$A$1:$G$1,0))</f>
        <v>M</v>
      </c>
      <c r="K611" s="8">
        <f>INDEX(products!$A:$G,MATCH(orders!$D611,products!$A:$A,0),MATCH(K$1,products!$A$1:$G$1,0))</f>
        <v>0.2</v>
      </c>
      <c r="L611" s="9">
        <f>INDEX(products!$A:$G,MATCH(orders!$D611,products!$A:$A,0),MATCH(L$1,products!$A$1:$G$1,0))</f>
        <v>4.3650000000000002</v>
      </c>
      <c r="M611" s="9">
        <f t="shared" si="27"/>
        <v>26.19</v>
      </c>
      <c r="N611" t="str">
        <f t="shared" si="28"/>
        <v>Liberica</v>
      </c>
      <c r="O611" t="str">
        <f t="shared" si="29"/>
        <v>Medium</v>
      </c>
      <c r="P611" t="str">
        <f>VLOOKUP(Orders[[#This Row],[Customer ID]],customers!$A:$I,9,FALSE)</f>
        <v>Yes</v>
      </c>
    </row>
    <row r="612" spans="1:16" x14ac:dyDescent="0.25">
      <c r="A612" s="2" t="s">
        <v>3933</v>
      </c>
      <c r="B612" s="6">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INDEX(products!$A:$G,MATCH(orders!$D612,products!$A:$A,0),MATCH(I$1,products!$A$1:$G$1,0))</f>
        <v>Rob</v>
      </c>
      <c r="J612" t="str">
        <f>INDEX(products!$A:$G,MATCH(orders!$D612,products!$A:$A,0),MATCH(J$1,products!$A$1:$G$1,0))</f>
        <v>M</v>
      </c>
      <c r="K612" s="8">
        <f>INDEX(products!$A:$G,MATCH(orders!$D612,products!$A:$A,0),MATCH(K$1,products!$A$1:$G$1,0))</f>
        <v>1</v>
      </c>
      <c r="L612" s="9">
        <f>INDEX(products!$A:$G,MATCH(orders!$D612,products!$A:$A,0),MATCH(L$1,products!$A$1:$G$1,0))</f>
        <v>9.9499999999999993</v>
      </c>
      <c r="M612" s="9">
        <f t="shared" si="27"/>
        <v>39.799999999999997</v>
      </c>
      <c r="N612" t="str">
        <f t="shared" si="28"/>
        <v>Robusta</v>
      </c>
      <c r="O612" t="str">
        <f t="shared" si="29"/>
        <v>Medium</v>
      </c>
      <c r="P612" t="str">
        <f>VLOOKUP(Orders[[#This Row],[Customer ID]],customers!$A:$I,9,FALSE)</f>
        <v>No</v>
      </c>
    </row>
    <row r="613" spans="1:16" x14ac:dyDescent="0.25">
      <c r="A613" s="2" t="s">
        <v>3939</v>
      </c>
      <c r="B613" s="6">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INDEX(products!$A:$G,MATCH(orders!$D613,products!$A:$A,0),MATCH(I$1,products!$A$1:$G$1,0))</f>
        <v>Exc</v>
      </c>
      <c r="J613" t="str">
        <f>INDEX(products!$A:$G,MATCH(orders!$D613,products!$A:$A,0),MATCH(J$1,products!$A$1:$G$1,0))</f>
        <v>L</v>
      </c>
      <c r="K613" s="8">
        <f>INDEX(products!$A:$G,MATCH(orders!$D613,products!$A:$A,0),MATCH(K$1,products!$A$1:$G$1,0))</f>
        <v>2.5</v>
      </c>
      <c r="L613" s="9">
        <f>INDEX(products!$A:$G,MATCH(orders!$D613,products!$A:$A,0),MATCH(L$1,products!$A$1:$G$1,0))</f>
        <v>34.154999999999994</v>
      </c>
      <c r="M613" s="9">
        <f t="shared" si="27"/>
        <v>68.309999999999988</v>
      </c>
      <c r="N613" t="str">
        <f t="shared" si="28"/>
        <v>Excelsa</v>
      </c>
      <c r="O613" t="str">
        <f t="shared" si="29"/>
        <v>Light</v>
      </c>
      <c r="P613" t="str">
        <f>VLOOKUP(Orders[[#This Row],[Customer ID]],customers!$A:$I,9,FALSE)</f>
        <v>No</v>
      </c>
    </row>
    <row r="614" spans="1:16" x14ac:dyDescent="0.25">
      <c r="A614" s="2" t="s">
        <v>3945</v>
      </c>
      <c r="B614" s="6">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INDEX(products!$A:$G,MATCH(orders!$D614,products!$A:$A,0),MATCH(I$1,products!$A$1:$G$1,0))</f>
        <v>Ara</v>
      </c>
      <c r="J614" t="str">
        <f>INDEX(products!$A:$G,MATCH(orders!$D614,products!$A:$A,0),MATCH(J$1,products!$A$1:$G$1,0))</f>
        <v>M</v>
      </c>
      <c r="K614" s="8">
        <f>INDEX(products!$A:$G,MATCH(orders!$D614,products!$A:$A,0),MATCH(K$1,products!$A$1:$G$1,0))</f>
        <v>0.2</v>
      </c>
      <c r="L614" s="9">
        <f>INDEX(products!$A:$G,MATCH(orders!$D614,products!$A:$A,0),MATCH(L$1,products!$A$1:$G$1,0))</f>
        <v>3.375</v>
      </c>
      <c r="M614" s="9">
        <f t="shared" si="27"/>
        <v>13.5</v>
      </c>
      <c r="N614" t="str">
        <f t="shared" si="28"/>
        <v>Arabica</v>
      </c>
      <c r="O614" t="str">
        <f t="shared" si="29"/>
        <v>Medium</v>
      </c>
      <c r="P614" t="str">
        <f>VLOOKUP(Orders[[#This Row],[Customer ID]],customers!$A:$I,9,FALSE)</f>
        <v>No</v>
      </c>
    </row>
    <row r="615" spans="1:16" x14ac:dyDescent="0.25">
      <c r="A615" s="2" t="s">
        <v>3950</v>
      </c>
      <c r="B615" s="6">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INDEX(products!$A:$G,MATCH(orders!$D615,products!$A:$A,0),MATCH(I$1,products!$A$1:$G$1,0))</f>
        <v>Rob</v>
      </c>
      <c r="J615" t="str">
        <f>INDEX(products!$A:$G,MATCH(orders!$D615,products!$A:$A,0),MATCH(J$1,products!$A$1:$G$1,0))</f>
        <v>M</v>
      </c>
      <c r="K615" s="8">
        <f>INDEX(products!$A:$G,MATCH(orders!$D615,products!$A:$A,0),MATCH(K$1,products!$A$1:$G$1,0))</f>
        <v>0.5</v>
      </c>
      <c r="L615" s="9">
        <f>INDEX(products!$A:$G,MATCH(orders!$D615,products!$A:$A,0),MATCH(L$1,products!$A$1:$G$1,0))</f>
        <v>5.97</v>
      </c>
      <c r="M615" s="9">
        <f t="shared" si="27"/>
        <v>5.97</v>
      </c>
      <c r="N615" t="str">
        <f t="shared" si="28"/>
        <v>Robusta</v>
      </c>
      <c r="O615" t="str">
        <f t="shared" si="29"/>
        <v>Medium</v>
      </c>
      <c r="P615" t="str">
        <f>VLOOKUP(Orders[[#This Row],[Customer ID]],customers!$A:$I,9,FALSE)</f>
        <v>No</v>
      </c>
    </row>
    <row r="616" spans="1:16" x14ac:dyDescent="0.25">
      <c r="A616" s="2" t="s">
        <v>3955</v>
      </c>
      <c r="B616" s="6">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INDEX(products!$A:$G,MATCH(orders!$D616,products!$A:$A,0),MATCH(I$1,products!$A$1:$G$1,0))</f>
        <v>Rob</v>
      </c>
      <c r="J616" t="str">
        <f>INDEX(products!$A:$G,MATCH(orders!$D616,products!$A:$A,0),MATCH(J$1,products!$A$1:$G$1,0))</f>
        <v>M</v>
      </c>
      <c r="K616" s="8">
        <f>INDEX(products!$A:$G,MATCH(orders!$D616,products!$A:$A,0),MATCH(K$1,products!$A$1:$G$1,0))</f>
        <v>0.5</v>
      </c>
      <c r="L616" s="9">
        <f>INDEX(products!$A:$G,MATCH(orders!$D616,products!$A:$A,0),MATCH(L$1,products!$A$1:$G$1,0))</f>
        <v>5.97</v>
      </c>
      <c r="M616" s="9">
        <f t="shared" si="27"/>
        <v>29.849999999999998</v>
      </c>
      <c r="N616" t="str">
        <f t="shared" si="28"/>
        <v>Robusta</v>
      </c>
      <c r="O616" t="str">
        <f t="shared" si="29"/>
        <v>Medium</v>
      </c>
      <c r="P616" t="str">
        <f>VLOOKUP(Orders[[#This Row],[Customer ID]],customers!$A:$I,9,FALSE)</f>
        <v>Yes</v>
      </c>
    </row>
    <row r="617" spans="1:16" x14ac:dyDescent="0.25">
      <c r="A617" s="2" t="s">
        <v>3960</v>
      </c>
      <c r="B617" s="6">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INDEX(products!$A:$G,MATCH(orders!$D617,products!$A:$A,0),MATCH(I$1,products!$A$1:$G$1,0))</f>
        <v>Lib</v>
      </c>
      <c r="J617" t="str">
        <f>INDEX(products!$A:$G,MATCH(orders!$D617,products!$A:$A,0),MATCH(J$1,products!$A$1:$G$1,0))</f>
        <v>L</v>
      </c>
      <c r="K617" s="8">
        <f>INDEX(products!$A:$G,MATCH(orders!$D617,products!$A:$A,0),MATCH(K$1,products!$A$1:$G$1,0))</f>
        <v>2.5</v>
      </c>
      <c r="L617" s="9">
        <f>INDEX(products!$A:$G,MATCH(orders!$D617,products!$A:$A,0),MATCH(L$1,products!$A$1:$G$1,0))</f>
        <v>36.454999999999998</v>
      </c>
      <c r="M617" s="9">
        <f t="shared" si="27"/>
        <v>72.91</v>
      </c>
      <c r="N617" t="str">
        <f t="shared" si="28"/>
        <v>Liberica</v>
      </c>
      <c r="O617" t="str">
        <f t="shared" si="29"/>
        <v>Light</v>
      </c>
      <c r="P617" t="str">
        <f>VLOOKUP(Orders[[#This Row],[Customer ID]],customers!$A:$I,9,FALSE)</f>
        <v>Yes</v>
      </c>
    </row>
    <row r="618" spans="1:16" x14ac:dyDescent="0.25">
      <c r="A618" s="2" t="s">
        <v>3966</v>
      </c>
      <c r="B618" s="6">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INDEX(products!$A:$G,MATCH(orders!$D618,products!$A:$A,0),MATCH(I$1,products!$A$1:$G$1,0))</f>
        <v>Exc</v>
      </c>
      <c r="J618" t="str">
        <f>INDEX(products!$A:$G,MATCH(orders!$D618,products!$A:$A,0),MATCH(J$1,products!$A$1:$G$1,0))</f>
        <v>M</v>
      </c>
      <c r="K618" s="8">
        <f>INDEX(products!$A:$G,MATCH(orders!$D618,products!$A:$A,0),MATCH(K$1,products!$A$1:$G$1,0))</f>
        <v>2.5</v>
      </c>
      <c r="L618" s="9">
        <f>INDEX(products!$A:$G,MATCH(orders!$D618,products!$A:$A,0),MATCH(L$1,products!$A$1:$G$1,0))</f>
        <v>31.624999999999996</v>
      </c>
      <c r="M618" s="9">
        <f t="shared" si="27"/>
        <v>126.49999999999999</v>
      </c>
      <c r="N618" t="str">
        <f t="shared" si="28"/>
        <v>Excelsa</v>
      </c>
      <c r="O618" t="str">
        <f t="shared" si="29"/>
        <v>Medium</v>
      </c>
      <c r="P618" t="str">
        <f>VLOOKUP(Orders[[#This Row],[Customer ID]],customers!$A:$I,9,FALSE)</f>
        <v>No</v>
      </c>
    </row>
    <row r="619" spans="1:16" x14ac:dyDescent="0.25">
      <c r="A619" s="2" t="s">
        <v>3972</v>
      </c>
      <c r="B619" s="6">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INDEX(products!$A:$G,MATCH(orders!$D619,products!$A:$A,0),MATCH(I$1,products!$A$1:$G$1,0))</f>
        <v>Lib</v>
      </c>
      <c r="J619" t="str">
        <f>INDEX(products!$A:$G,MATCH(orders!$D619,products!$A:$A,0),MATCH(J$1,products!$A$1:$G$1,0))</f>
        <v>M</v>
      </c>
      <c r="K619" s="8">
        <f>INDEX(products!$A:$G,MATCH(orders!$D619,products!$A:$A,0),MATCH(K$1,products!$A$1:$G$1,0))</f>
        <v>2.5</v>
      </c>
      <c r="L619" s="9">
        <f>INDEX(products!$A:$G,MATCH(orders!$D619,products!$A:$A,0),MATCH(L$1,products!$A$1:$G$1,0))</f>
        <v>33.464999999999996</v>
      </c>
      <c r="M619" s="9">
        <f t="shared" si="27"/>
        <v>33.464999999999996</v>
      </c>
      <c r="N619" t="str">
        <f t="shared" si="28"/>
        <v>Liberica</v>
      </c>
      <c r="O619" t="str">
        <f t="shared" si="29"/>
        <v>Medium</v>
      </c>
      <c r="P619" t="str">
        <f>VLOOKUP(Orders[[#This Row],[Customer ID]],customers!$A:$I,9,FALSE)</f>
        <v>No</v>
      </c>
    </row>
    <row r="620" spans="1:16" x14ac:dyDescent="0.25">
      <c r="A620" s="2" t="s">
        <v>3978</v>
      </c>
      <c r="B620" s="6">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INDEX(products!$A:$G,MATCH(orders!$D620,products!$A:$A,0),MATCH(I$1,products!$A$1:$G$1,0))</f>
        <v>Exc</v>
      </c>
      <c r="J620" t="str">
        <f>INDEX(products!$A:$G,MATCH(orders!$D620,products!$A:$A,0),MATCH(J$1,products!$A$1:$G$1,0))</f>
        <v>D</v>
      </c>
      <c r="K620" s="8">
        <f>INDEX(products!$A:$G,MATCH(orders!$D620,products!$A:$A,0),MATCH(K$1,products!$A$1:$G$1,0))</f>
        <v>1</v>
      </c>
      <c r="L620" s="9">
        <f>INDEX(products!$A:$G,MATCH(orders!$D620,products!$A:$A,0),MATCH(L$1,products!$A$1:$G$1,0))</f>
        <v>12.15</v>
      </c>
      <c r="M620" s="9">
        <f t="shared" si="27"/>
        <v>72.900000000000006</v>
      </c>
      <c r="N620" t="str">
        <f t="shared" si="28"/>
        <v>Excelsa</v>
      </c>
      <c r="O620" t="str">
        <f t="shared" si="29"/>
        <v>Dark</v>
      </c>
      <c r="P620" t="str">
        <f>VLOOKUP(Orders[[#This Row],[Customer ID]],customers!$A:$I,9,FALSE)</f>
        <v>Yes</v>
      </c>
    </row>
    <row r="621" spans="1:16" x14ac:dyDescent="0.25">
      <c r="A621" s="2" t="s">
        <v>3984</v>
      </c>
      <c r="B621" s="6">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INDEX(products!$A:$G,MATCH(orders!$D621,products!$A:$A,0),MATCH(I$1,products!$A$1:$G$1,0))</f>
        <v>Lib</v>
      </c>
      <c r="J621" t="str">
        <f>INDEX(products!$A:$G,MATCH(orders!$D621,products!$A:$A,0),MATCH(J$1,products!$A$1:$G$1,0))</f>
        <v>D</v>
      </c>
      <c r="K621" s="8">
        <f>INDEX(products!$A:$G,MATCH(orders!$D621,products!$A:$A,0),MATCH(K$1,products!$A$1:$G$1,0))</f>
        <v>0.5</v>
      </c>
      <c r="L621" s="9">
        <f>INDEX(products!$A:$G,MATCH(orders!$D621,products!$A:$A,0),MATCH(L$1,products!$A$1:$G$1,0))</f>
        <v>7.77</v>
      </c>
      <c r="M621" s="9">
        <f t="shared" si="27"/>
        <v>15.54</v>
      </c>
      <c r="N621" t="str">
        <f t="shared" si="28"/>
        <v>Liberica</v>
      </c>
      <c r="O621" t="str">
        <f t="shared" si="29"/>
        <v>Dark</v>
      </c>
      <c r="P621" t="str">
        <f>VLOOKUP(Orders[[#This Row],[Customer ID]],customers!$A:$I,9,FALSE)</f>
        <v>Yes</v>
      </c>
    </row>
    <row r="622" spans="1:16" x14ac:dyDescent="0.25">
      <c r="A622" s="2" t="s">
        <v>3990</v>
      </c>
      <c r="B622" s="6">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INDEX(products!$A:$G,MATCH(orders!$D622,products!$A:$A,0),MATCH(I$1,products!$A$1:$G$1,0))</f>
        <v>Ara</v>
      </c>
      <c r="J622" t="str">
        <f>INDEX(products!$A:$G,MATCH(orders!$D622,products!$A:$A,0),MATCH(J$1,products!$A$1:$G$1,0))</f>
        <v>M</v>
      </c>
      <c r="K622" s="8">
        <f>INDEX(products!$A:$G,MATCH(orders!$D622,products!$A:$A,0),MATCH(K$1,products!$A$1:$G$1,0))</f>
        <v>0.2</v>
      </c>
      <c r="L622" s="9">
        <f>INDEX(products!$A:$G,MATCH(orders!$D622,products!$A:$A,0),MATCH(L$1,products!$A$1:$G$1,0))</f>
        <v>3.375</v>
      </c>
      <c r="M622" s="9">
        <f t="shared" si="27"/>
        <v>20.25</v>
      </c>
      <c r="N622" t="str">
        <f t="shared" si="28"/>
        <v>Arabica</v>
      </c>
      <c r="O622" t="str">
        <f t="shared" si="29"/>
        <v>Medium</v>
      </c>
      <c r="P622" t="str">
        <f>VLOOKUP(Orders[[#This Row],[Customer ID]],customers!$A:$I,9,FALSE)</f>
        <v>No</v>
      </c>
    </row>
    <row r="623" spans="1:16" x14ac:dyDescent="0.25">
      <c r="A623" s="2" t="s">
        <v>3996</v>
      </c>
      <c r="B623" s="6">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INDEX(products!$A:$G,MATCH(orders!$D623,products!$A:$A,0),MATCH(I$1,products!$A$1:$G$1,0))</f>
        <v>Ara</v>
      </c>
      <c r="J623" t="str">
        <f>INDEX(products!$A:$G,MATCH(orders!$D623,products!$A:$A,0),MATCH(J$1,products!$A$1:$G$1,0))</f>
        <v>L</v>
      </c>
      <c r="K623" s="8">
        <f>INDEX(products!$A:$G,MATCH(orders!$D623,products!$A:$A,0),MATCH(K$1,products!$A$1:$G$1,0))</f>
        <v>1</v>
      </c>
      <c r="L623" s="9">
        <f>INDEX(products!$A:$G,MATCH(orders!$D623,products!$A:$A,0),MATCH(L$1,products!$A$1:$G$1,0))</f>
        <v>12.95</v>
      </c>
      <c r="M623" s="9">
        <f t="shared" si="27"/>
        <v>77.699999999999989</v>
      </c>
      <c r="N623" t="str">
        <f t="shared" si="28"/>
        <v>Arabica</v>
      </c>
      <c r="O623" t="str">
        <f t="shared" si="29"/>
        <v>Light</v>
      </c>
      <c r="P623" t="str">
        <f>VLOOKUP(Orders[[#This Row],[Customer ID]],customers!$A:$I,9,FALSE)</f>
        <v>No</v>
      </c>
    </row>
    <row r="624" spans="1:16" x14ac:dyDescent="0.25">
      <c r="A624" s="2" t="s">
        <v>4002</v>
      </c>
      <c r="B624" s="6">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INDEX(products!$A:$G,MATCH(orders!$D624,products!$A:$A,0),MATCH(I$1,products!$A$1:$G$1,0))</f>
        <v>Lib</v>
      </c>
      <c r="J624" t="str">
        <f>INDEX(products!$A:$G,MATCH(orders!$D624,products!$A:$A,0),MATCH(J$1,products!$A$1:$G$1,0))</f>
        <v>M</v>
      </c>
      <c r="K624" s="8">
        <f>INDEX(products!$A:$G,MATCH(orders!$D624,products!$A:$A,0),MATCH(K$1,products!$A$1:$G$1,0))</f>
        <v>2.5</v>
      </c>
      <c r="L624" s="9">
        <f>INDEX(products!$A:$G,MATCH(orders!$D624,products!$A:$A,0),MATCH(L$1,products!$A$1:$G$1,0))</f>
        <v>33.464999999999996</v>
      </c>
      <c r="M624" s="9">
        <f t="shared" si="27"/>
        <v>133.85999999999999</v>
      </c>
      <c r="N624" t="str">
        <f t="shared" si="28"/>
        <v>Liberica</v>
      </c>
      <c r="O624" t="str">
        <f t="shared" si="29"/>
        <v>Medium</v>
      </c>
      <c r="P624" t="str">
        <f>VLOOKUP(Orders[[#This Row],[Customer ID]],customers!$A:$I,9,FALSE)</f>
        <v>No</v>
      </c>
    </row>
    <row r="625" spans="1:16" x14ac:dyDescent="0.25">
      <c r="A625" s="2" t="s">
        <v>4007</v>
      </c>
      <c r="B625" s="6">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INDEX(products!$A:$G,MATCH(orders!$D625,products!$A:$A,0),MATCH(I$1,products!$A$1:$G$1,0))</f>
        <v>Exc</v>
      </c>
      <c r="J625" t="str">
        <f>INDEX(products!$A:$G,MATCH(orders!$D625,products!$A:$A,0),MATCH(J$1,products!$A$1:$G$1,0))</f>
        <v>D</v>
      </c>
      <c r="K625" s="8">
        <f>INDEX(products!$A:$G,MATCH(orders!$D625,products!$A:$A,0),MATCH(K$1,products!$A$1:$G$1,0))</f>
        <v>1</v>
      </c>
      <c r="L625" s="9">
        <f>INDEX(products!$A:$G,MATCH(orders!$D625,products!$A:$A,0),MATCH(L$1,products!$A$1:$G$1,0))</f>
        <v>12.15</v>
      </c>
      <c r="M625" s="9">
        <f t="shared" si="27"/>
        <v>12.15</v>
      </c>
      <c r="N625" t="str">
        <f t="shared" si="28"/>
        <v>Excelsa</v>
      </c>
      <c r="O625" t="str">
        <f t="shared" si="29"/>
        <v>Dark</v>
      </c>
      <c r="P625" t="str">
        <f>VLOOKUP(Orders[[#This Row],[Customer ID]],customers!$A:$I,9,FALSE)</f>
        <v>No</v>
      </c>
    </row>
    <row r="626" spans="1:16" x14ac:dyDescent="0.25">
      <c r="A626" s="2" t="s">
        <v>4012</v>
      </c>
      <c r="B626" s="6">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INDEX(products!$A:$G,MATCH(orders!$D626,products!$A:$A,0),MATCH(I$1,products!$A$1:$G$1,0))</f>
        <v>Exc</v>
      </c>
      <c r="J626" t="str">
        <f>INDEX(products!$A:$G,MATCH(orders!$D626,products!$A:$A,0),MATCH(J$1,products!$A$1:$G$1,0))</f>
        <v>M</v>
      </c>
      <c r="K626" s="8">
        <f>INDEX(products!$A:$G,MATCH(orders!$D626,products!$A:$A,0),MATCH(K$1,products!$A$1:$G$1,0))</f>
        <v>2.5</v>
      </c>
      <c r="L626" s="9">
        <f>INDEX(products!$A:$G,MATCH(orders!$D626,products!$A:$A,0),MATCH(L$1,products!$A$1:$G$1,0))</f>
        <v>31.624999999999996</v>
      </c>
      <c r="M626" s="9">
        <f t="shared" si="27"/>
        <v>63.249999999999993</v>
      </c>
      <c r="N626" t="str">
        <f t="shared" si="28"/>
        <v>Excelsa</v>
      </c>
      <c r="O626" t="str">
        <f t="shared" si="29"/>
        <v>Medium</v>
      </c>
      <c r="P626" t="str">
        <f>VLOOKUP(Orders[[#This Row],[Customer ID]],customers!$A:$I,9,FALSE)</f>
        <v>Yes</v>
      </c>
    </row>
    <row r="627" spans="1:16" x14ac:dyDescent="0.25">
      <c r="A627" s="2" t="s">
        <v>4017</v>
      </c>
      <c r="B627" s="6">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INDEX(products!$A:$G,MATCH(orders!$D627,products!$A:$A,0),MATCH(I$1,products!$A$1:$G$1,0))</f>
        <v>Rob</v>
      </c>
      <c r="J627" t="str">
        <f>INDEX(products!$A:$G,MATCH(orders!$D627,products!$A:$A,0),MATCH(J$1,products!$A$1:$G$1,0))</f>
        <v>L</v>
      </c>
      <c r="K627" s="8">
        <f>INDEX(products!$A:$G,MATCH(orders!$D627,products!$A:$A,0),MATCH(K$1,products!$A$1:$G$1,0))</f>
        <v>0.5</v>
      </c>
      <c r="L627" s="9">
        <f>INDEX(products!$A:$G,MATCH(orders!$D627,products!$A:$A,0),MATCH(L$1,products!$A$1:$G$1,0))</f>
        <v>7.169999999999999</v>
      </c>
      <c r="M627" s="9">
        <f t="shared" si="27"/>
        <v>35.849999999999994</v>
      </c>
      <c r="N627" t="str">
        <f t="shared" si="28"/>
        <v>Robusta</v>
      </c>
      <c r="O627" t="str">
        <f t="shared" si="29"/>
        <v>Light</v>
      </c>
      <c r="P627" t="str">
        <f>VLOOKUP(Orders[[#This Row],[Customer ID]],customers!$A:$I,9,FALSE)</f>
        <v>No</v>
      </c>
    </row>
    <row r="628" spans="1:16" x14ac:dyDescent="0.25">
      <c r="A628" s="2" t="s">
        <v>4023</v>
      </c>
      <c r="B628" s="6">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INDEX(products!$A:$G,MATCH(orders!$D628,products!$A:$A,0),MATCH(I$1,products!$A$1:$G$1,0))</f>
        <v>Ara</v>
      </c>
      <c r="J628" t="str">
        <f>INDEX(products!$A:$G,MATCH(orders!$D628,products!$A:$A,0),MATCH(J$1,products!$A$1:$G$1,0))</f>
        <v>M</v>
      </c>
      <c r="K628" s="8">
        <f>INDEX(products!$A:$G,MATCH(orders!$D628,products!$A:$A,0),MATCH(K$1,products!$A$1:$G$1,0))</f>
        <v>2.5</v>
      </c>
      <c r="L628" s="9">
        <f>INDEX(products!$A:$G,MATCH(orders!$D628,products!$A:$A,0),MATCH(L$1,products!$A$1:$G$1,0))</f>
        <v>25.874999999999996</v>
      </c>
      <c r="M628" s="9">
        <f t="shared" si="27"/>
        <v>77.624999999999986</v>
      </c>
      <c r="N628" t="str">
        <f t="shared" si="28"/>
        <v>Arabica</v>
      </c>
      <c r="O628" t="str">
        <f t="shared" si="29"/>
        <v>Medium</v>
      </c>
      <c r="P628" t="str">
        <f>VLOOKUP(Orders[[#This Row],[Customer ID]],customers!$A:$I,9,FALSE)</f>
        <v>No</v>
      </c>
    </row>
    <row r="629" spans="1:16" x14ac:dyDescent="0.25">
      <c r="A629" s="2" t="s">
        <v>4029</v>
      </c>
      <c r="B629" s="6">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INDEX(products!$A:$G,MATCH(orders!$D629,products!$A:$A,0),MATCH(I$1,products!$A$1:$G$1,0))</f>
        <v>Exc</v>
      </c>
      <c r="J629" t="str">
        <f>INDEX(products!$A:$G,MATCH(orders!$D629,products!$A:$A,0),MATCH(J$1,products!$A$1:$G$1,0))</f>
        <v>M</v>
      </c>
      <c r="K629" s="8">
        <f>INDEX(products!$A:$G,MATCH(orders!$D629,products!$A:$A,0),MATCH(K$1,products!$A$1:$G$1,0))</f>
        <v>2.5</v>
      </c>
      <c r="L629" s="9">
        <f>INDEX(products!$A:$G,MATCH(orders!$D629,products!$A:$A,0),MATCH(L$1,products!$A$1:$G$1,0))</f>
        <v>31.624999999999996</v>
      </c>
      <c r="M629" s="9">
        <f t="shared" si="27"/>
        <v>63.249999999999993</v>
      </c>
      <c r="N629" t="str">
        <f t="shared" si="28"/>
        <v>Excelsa</v>
      </c>
      <c r="O629" t="str">
        <f t="shared" si="29"/>
        <v>Medium</v>
      </c>
      <c r="P629" t="str">
        <f>VLOOKUP(Orders[[#This Row],[Customer ID]],customers!$A:$I,9,FALSE)</f>
        <v>Yes</v>
      </c>
    </row>
    <row r="630" spans="1:16" x14ac:dyDescent="0.25">
      <c r="A630" s="2" t="s">
        <v>4035</v>
      </c>
      <c r="B630" s="6">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INDEX(products!$A:$G,MATCH(orders!$D630,products!$A:$A,0),MATCH(I$1,products!$A$1:$G$1,0))</f>
        <v>Exc</v>
      </c>
      <c r="J630" t="str">
        <f>INDEX(products!$A:$G,MATCH(orders!$D630,products!$A:$A,0),MATCH(J$1,products!$A$1:$G$1,0))</f>
        <v>L</v>
      </c>
      <c r="K630" s="8">
        <f>INDEX(products!$A:$G,MATCH(orders!$D630,products!$A:$A,0),MATCH(K$1,products!$A$1:$G$1,0))</f>
        <v>0.2</v>
      </c>
      <c r="L630" s="9">
        <f>INDEX(products!$A:$G,MATCH(orders!$D630,products!$A:$A,0),MATCH(L$1,products!$A$1:$G$1,0))</f>
        <v>4.4550000000000001</v>
      </c>
      <c r="M630" s="9">
        <f t="shared" si="27"/>
        <v>26.73</v>
      </c>
      <c r="N630" t="str">
        <f t="shared" si="28"/>
        <v>Excelsa</v>
      </c>
      <c r="O630" t="str">
        <f t="shared" si="29"/>
        <v>Light</v>
      </c>
      <c r="P630" t="str">
        <f>VLOOKUP(Orders[[#This Row],[Customer ID]],customers!$A:$I,9,FALSE)</f>
        <v>Yes</v>
      </c>
    </row>
    <row r="631" spans="1:16" x14ac:dyDescent="0.25">
      <c r="A631" s="2" t="s">
        <v>4035</v>
      </c>
      <c r="B631" s="6">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INDEX(products!$A:$G,MATCH(orders!$D631,products!$A:$A,0),MATCH(I$1,products!$A$1:$G$1,0))</f>
        <v>Lib</v>
      </c>
      <c r="J631" t="str">
        <f>INDEX(products!$A:$G,MATCH(orders!$D631,products!$A:$A,0),MATCH(J$1,products!$A$1:$G$1,0))</f>
        <v>D</v>
      </c>
      <c r="K631" s="8">
        <f>INDEX(products!$A:$G,MATCH(orders!$D631,products!$A:$A,0),MATCH(K$1,products!$A$1:$G$1,0))</f>
        <v>0.5</v>
      </c>
      <c r="L631" s="9">
        <f>INDEX(products!$A:$G,MATCH(orders!$D631,products!$A:$A,0),MATCH(L$1,products!$A$1:$G$1,0))</f>
        <v>7.77</v>
      </c>
      <c r="M631" s="9">
        <f t="shared" si="27"/>
        <v>31.08</v>
      </c>
      <c r="N631" t="str">
        <f t="shared" si="28"/>
        <v>Liberica</v>
      </c>
      <c r="O631" t="str">
        <f t="shared" si="29"/>
        <v>Dark</v>
      </c>
      <c r="P631" t="str">
        <f>VLOOKUP(Orders[[#This Row],[Customer ID]],customers!$A:$I,9,FALSE)</f>
        <v>Yes</v>
      </c>
    </row>
    <row r="632" spans="1:16" x14ac:dyDescent="0.25">
      <c r="A632" s="2" t="s">
        <v>4035</v>
      </c>
      <c r="B632" s="6">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INDEX(products!$A:$G,MATCH(orders!$D632,products!$A:$A,0),MATCH(I$1,products!$A$1:$G$1,0))</f>
        <v>Ara</v>
      </c>
      <c r="J632" t="str">
        <f>INDEX(products!$A:$G,MATCH(orders!$D632,products!$A:$A,0),MATCH(J$1,products!$A$1:$G$1,0))</f>
        <v>D</v>
      </c>
      <c r="K632" s="8">
        <f>INDEX(products!$A:$G,MATCH(orders!$D632,products!$A:$A,0),MATCH(K$1,products!$A$1:$G$1,0))</f>
        <v>0.2</v>
      </c>
      <c r="L632" s="9">
        <f>INDEX(products!$A:$G,MATCH(orders!$D632,products!$A:$A,0),MATCH(L$1,products!$A$1:$G$1,0))</f>
        <v>2.9849999999999999</v>
      </c>
      <c r="M632" s="9">
        <f t="shared" si="27"/>
        <v>2.9849999999999999</v>
      </c>
      <c r="N632" t="str">
        <f t="shared" si="28"/>
        <v>Arabica</v>
      </c>
      <c r="O632" t="str">
        <f t="shared" si="29"/>
        <v>Dark</v>
      </c>
      <c r="P632" t="str">
        <f>VLOOKUP(Orders[[#This Row],[Customer ID]],customers!$A:$I,9,FALSE)</f>
        <v>Yes</v>
      </c>
    </row>
    <row r="633" spans="1:16" x14ac:dyDescent="0.25">
      <c r="A633" s="2" t="s">
        <v>4035</v>
      </c>
      <c r="B633" s="6">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INDEX(products!$A:$G,MATCH(orders!$D633,products!$A:$A,0),MATCH(I$1,products!$A$1:$G$1,0))</f>
        <v>Rob</v>
      </c>
      <c r="J633" t="str">
        <f>INDEX(products!$A:$G,MATCH(orders!$D633,products!$A:$A,0),MATCH(J$1,products!$A$1:$G$1,0))</f>
        <v>D</v>
      </c>
      <c r="K633" s="8">
        <f>INDEX(products!$A:$G,MATCH(orders!$D633,products!$A:$A,0),MATCH(K$1,products!$A$1:$G$1,0))</f>
        <v>2.5</v>
      </c>
      <c r="L633" s="9">
        <f>INDEX(products!$A:$G,MATCH(orders!$D633,products!$A:$A,0),MATCH(L$1,products!$A$1:$G$1,0))</f>
        <v>20.584999999999997</v>
      </c>
      <c r="M633" s="9">
        <f t="shared" si="27"/>
        <v>102.92499999999998</v>
      </c>
      <c r="N633" t="str">
        <f t="shared" si="28"/>
        <v>Robusta</v>
      </c>
      <c r="O633" t="str">
        <f t="shared" si="29"/>
        <v>Dark</v>
      </c>
      <c r="P633" t="str">
        <f>VLOOKUP(Orders[[#This Row],[Customer ID]],customers!$A:$I,9,FALSE)</f>
        <v>Yes</v>
      </c>
    </row>
    <row r="634" spans="1:16" x14ac:dyDescent="0.25">
      <c r="A634" s="2" t="s">
        <v>4056</v>
      </c>
      <c r="B634" s="6">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INDEX(products!$A:$G,MATCH(orders!$D634,products!$A:$A,0),MATCH(I$1,products!$A$1:$G$1,0))</f>
        <v>Exc</v>
      </c>
      <c r="J634" t="str">
        <f>INDEX(products!$A:$G,MATCH(orders!$D634,products!$A:$A,0),MATCH(J$1,products!$A$1:$G$1,0))</f>
        <v>L</v>
      </c>
      <c r="K634" s="8">
        <f>INDEX(products!$A:$G,MATCH(orders!$D634,products!$A:$A,0),MATCH(K$1,products!$A$1:$G$1,0))</f>
        <v>0.5</v>
      </c>
      <c r="L634" s="9">
        <f>INDEX(products!$A:$G,MATCH(orders!$D634,products!$A:$A,0),MATCH(L$1,products!$A$1:$G$1,0))</f>
        <v>8.91</v>
      </c>
      <c r="M634" s="9">
        <f t="shared" si="27"/>
        <v>35.64</v>
      </c>
      <c r="N634" t="str">
        <f t="shared" si="28"/>
        <v>Excelsa</v>
      </c>
      <c r="O634" t="str">
        <f t="shared" si="29"/>
        <v>Light</v>
      </c>
      <c r="P634" t="str">
        <f>VLOOKUP(Orders[[#This Row],[Customer ID]],customers!$A:$I,9,FALSE)</f>
        <v>No</v>
      </c>
    </row>
    <row r="635" spans="1:16" x14ac:dyDescent="0.25">
      <c r="A635" s="2" t="s">
        <v>4062</v>
      </c>
      <c r="B635" s="6">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INDEX(products!$A:$G,MATCH(orders!$D635,products!$A:$A,0),MATCH(I$1,products!$A$1:$G$1,0))</f>
        <v>Rob</v>
      </c>
      <c r="J635" t="str">
        <f>INDEX(products!$A:$G,MATCH(orders!$D635,products!$A:$A,0),MATCH(J$1,products!$A$1:$G$1,0))</f>
        <v>L</v>
      </c>
      <c r="K635" s="8">
        <f>INDEX(products!$A:$G,MATCH(orders!$D635,products!$A:$A,0),MATCH(K$1,products!$A$1:$G$1,0))</f>
        <v>1</v>
      </c>
      <c r="L635" s="9">
        <f>INDEX(products!$A:$G,MATCH(orders!$D635,products!$A:$A,0),MATCH(L$1,products!$A$1:$G$1,0))</f>
        <v>11.95</v>
      </c>
      <c r="M635" s="9">
        <f t="shared" si="27"/>
        <v>47.8</v>
      </c>
      <c r="N635" t="str">
        <f t="shared" si="28"/>
        <v>Robusta</v>
      </c>
      <c r="O635" t="str">
        <f t="shared" si="29"/>
        <v>Light</v>
      </c>
      <c r="P635" t="str">
        <f>VLOOKUP(Orders[[#This Row],[Customer ID]],customers!$A:$I,9,FALSE)</f>
        <v>No</v>
      </c>
    </row>
    <row r="636" spans="1:16" x14ac:dyDescent="0.25">
      <c r="A636" s="2" t="s">
        <v>4068</v>
      </c>
      <c r="B636" s="6">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INDEX(products!$A:$G,MATCH(orders!$D636,products!$A:$A,0),MATCH(I$1,products!$A$1:$G$1,0))</f>
        <v>Lib</v>
      </c>
      <c r="J636" t="str">
        <f>INDEX(products!$A:$G,MATCH(orders!$D636,products!$A:$A,0),MATCH(J$1,products!$A$1:$G$1,0))</f>
        <v>M</v>
      </c>
      <c r="K636" s="8">
        <f>INDEX(products!$A:$G,MATCH(orders!$D636,products!$A:$A,0),MATCH(K$1,products!$A$1:$G$1,0))</f>
        <v>1</v>
      </c>
      <c r="L636" s="9">
        <f>INDEX(products!$A:$G,MATCH(orders!$D636,products!$A:$A,0),MATCH(L$1,products!$A$1:$G$1,0))</f>
        <v>14.55</v>
      </c>
      <c r="M636" s="9">
        <f t="shared" si="27"/>
        <v>43.650000000000006</v>
      </c>
      <c r="N636" t="str">
        <f t="shared" si="28"/>
        <v>Liberica</v>
      </c>
      <c r="O636" t="str">
        <f t="shared" si="29"/>
        <v>Medium</v>
      </c>
      <c r="P636" t="str">
        <f>VLOOKUP(Orders[[#This Row],[Customer ID]],customers!$A:$I,9,FALSE)</f>
        <v>No</v>
      </c>
    </row>
    <row r="637" spans="1:16" x14ac:dyDescent="0.25">
      <c r="A637" s="2" t="s">
        <v>4074</v>
      </c>
      <c r="B637" s="6">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INDEX(products!$A:$G,MATCH(orders!$D637,products!$A:$A,0),MATCH(I$1,products!$A$1:$G$1,0))</f>
        <v>Exc</v>
      </c>
      <c r="J637" t="str">
        <f>INDEX(products!$A:$G,MATCH(orders!$D637,products!$A:$A,0),MATCH(J$1,products!$A$1:$G$1,0))</f>
        <v>L</v>
      </c>
      <c r="K637" s="8">
        <f>INDEX(products!$A:$G,MATCH(orders!$D637,products!$A:$A,0),MATCH(K$1,products!$A$1:$G$1,0))</f>
        <v>0.5</v>
      </c>
      <c r="L637" s="9">
        <f>INDEX(products!$A:$G,MATCH(orders!$D637,products!$A:$A,0),MATCH(L$1,products!$A$1:$G$1,0))</f>
        <v>8.91</v>
      </c>
      <c r="M637" s="9">
        <f t="shared" si="27"/>
        <v>35.64</v>
      </c>
      <c r="N637" t="str">
        <f t="shared" si="28"/>
        <v>Excelsa</v>
      </c>
      <c r="O637" t="str">
        <f t="shared" si="29"/>
        <v>Light</v>
      </c>
      <c r="P637" t="str">
        <f>VLOOKUP(Orders[[#This Row],[Customer ID]],customers!$A:$I,9,FALSE)</f>
        <v>Yes</v>
      </c>
    </row>
    <row r="638" spans="1:16" x14ac:dyDescent="0.25">
      <c r="A638" s="2" t="s">
        <v>4080</v>
      </c>
      <c r="B638" s="6">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INDEX(products!$A:$G,MATCH(orders!$D638,products!$A:$A,0),MATCH(I$1,products!$A$1:$G$1,0))</f>
        <v>Lib</v>
      </c>
      <c r="J638" t="str">
        <f>INDEX(products!$A:$G,MATCH(orders!$D638,products!$A:$A,0),MATCH(J$1,products!$A$1:$G$1,0))</f>
        <v>L</v>
      </c>
      <c r="K638" s="8">
        <f>INDEX(products!$A:$G,MATCH(orders!$D638,products!$A:$A,0),MATCH(K$1,products!$A$1:$G$1,0))</f>
        <v>1</v>
      </c>
      <c r="L638" s="9">
        <f>INDEX(products!$A:$G,MATCH(orders!$D638,products!$A:$A,0),MATCH(L$1,products!$A$1:$G$1,0))</f>
        <v>15.85</v>
      </c>
      <c r="M638" s="9">
        <f t="shared" si="27"/>
        <v>95.1</v>
      </c>
      <c r="N638" t="str">
        <f t="shared" si="28"/>
        <v>Liberica</v>
      </c>
      <c r="O638" t="str">
        <f t="shared" si="29"/>
        <v>Light</v>
      </c>
      <c r="P638" t="str">
        <f>VLOOKUP(Orders[[#This Row],[Customer ID]],customers!$A:$I,9,FALSE)</f>
        <v>Yes</v>
      </c>
    </row>
    <row r="639" spans="1:16" x14ac:dyDescent="0.25">
      <c r="A639" s="2" t="s">
        <v>4086</v>
      </c>
      <c r="B639" s="6">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INDEX(products!$A:$G,MATCH(orders!$D639,products!$A:$A,0),MATCH(I$1,products!$A$1:$G$1,0))</f>
        <v>Exc</v>
      </c>
      <c r="J639" t="str">
        <f>INDEX(products!$A:$G,MATCH(orders!$D639,products!$A:$A,0),MATCH(J$1,products!$A$1:$G$1,0))</f>
        <v>M</v>
      </c>
      <c r="K639" s="8">
        <f>INDEX(products!$A:$G,MATCH(orders!$D639,products!$A:$A,0),MATCH(K$1,products!$A$1:$G$1,0))</f>
        <v>2.5</v>
      </c>
      <c r="L639" s="9">
        <f>INDEX(products!$A:$G,MATCH(orders!$D639,products!$A:$A,0),MATCH(L$1,products!$A$1:$G$1,0))</f>
        <v>31.624999999999996</v>
      </c>
      <c r="M639" s="9">
        <f t="shared" si="27"/>
        <v>31.624999999999996</v>
      </c>
      <c r="N639" t="str">
        <f t="shared" si="28"/>
        <v>Excelsa</v>
      </c>
      <c r="O639" t="str">
        <f t="shared" si="29"/>
        <v>Medium</v>
      </c>
      <c r="P639" t="str">
        <f>VLOOKUP(Orders[[#This Row],[Customer ID]],customers!$A:$I,9,FALSE)</f>
        <v>Yes</v>
      </c>
    </row>
    <row r="640" spans="1:16" x14ac:dyDescent="0.25">
      <c r="A640" s="2" t="s">
        <v>4093</v>
      </c>
      <c r="B640" s="6">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INDEX(products!$A:$G,MATCH(orders!$D640,products!$A:$A,0),MATCH(I$1,products!$A$1:$G$1,0))</f>
        <v>Ara</v>
      </c>
      <c r="J640" t="str">
        <f>INDEX(products!$A:$G,MATCH(orders!$D640,products!$A:$A,0),MATCH(J$1,products!$A$1:$G$1,0))</f>
        <v>M</v>
      </c>
      <c r="K640" s="8">
        <f>INDEX(products!$A:$G,MATCH(orders!$D640,products!$A:$A,0),MATCH(K$1,products!$A$1:$G$1,0))</f>
        <v>2.5</v>
      </c>
      <c r="L640" s="9">
        <f>INDEX(products!$A:$G,MATCH(orders!$D640,products!$A:$A,0),MATCH(L$1,products!$A$1:$G$1,0))</f>
        <v>25.874999999999996</v>
      </c>
      <c r="M640" s="9">
        <f t="shared" si="27"/>
        <v>77.624999999999986</v>
      </c>
      <c r="N640" t="str">
        <f t="shared" si="28"/>
        <v>Arabica</v>
      </c>
      <c r="O640" t="str">
        <f t="shared" si="29"/>
        <v>Medium</v>
      </c>
      <c r="P640" t="str">
        <f>VLOOKUP(Orders[[#This Row],[Customer ID]],customers!$A:$I,9,FALSE)</f>
        <v>Yes</v>
      </c>
    </row>
    <row r="641" spans="1:16" x14ac:dyDescent="0.25">
      <c r="A641" s="2" t="s">
        <v>4098</v>
      </c>
      <c r="B641" s="6">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INDEX(products!$A:$G,MATCH(orders!$D641,products!$A:$A,0),MATCH(I$1,products!$A$1:$G$1,0))</f>
        <v>Lib</v>
      </c>
      <c r="J641" t="str">
        <f>INDEX(products!$A:$G,MATCH(orders!$D641,products!$A:$A,0),MATCH(J$1,products!$A$1:$G$1,0))</f>
        <v>D</v>
      </c>
      <c r="K641" s="8">
        <f>INDEX(products!$A:$G,MATCH(orders!$D641,products!$A:$A,0),MATCH(K$1,products!$A$1:$G$1,0))</f>
        <v>0.2</v>
      </c>
      <c r="L641" s="9">
        <f>INDEX(products!$A:$G,MATCH(orders!$D641,products!$A:$A,0),MATCH(L$1,products!$A$1:$G$1,0))</f>
        <v>3.8849999999999998</v>
      </c>
      <c r="M641" s="9">
        <f t="shared" si="27"/>
        <v>3.8849999999999998</v>
      </c>
      <c r="N641" t="str">
        <f t="shared" si="28"/>
        <v>Liberica</v>
      </c>
      <c r="O641" t="str">
        <f t="shared" si="29"/>
        <v>Dark</v>
      </c>
      <c r="P641" t="str">
        <f>VLOOKUP(Orders[[#This Row],[Customer ID]],customers!$A:$I,9,FALSE)</f>
        <v>Yes</v>
      </c>
    </row>
    <row r="642" spans="1:16" x14ac:dyDescent="0.25">
      <c r="A642" s="2" t="s">
        <v>4104</v>
      </c>
      <c r="B642" s="6">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INDEX(products!$A:$G,MATCH(orders!$D642,products!$A:$A,0),MATCH(I$1,products!$A$1:$G$1,0))</f>
        <v>Rob</v>
      </c>
      <c r="J642" t="str">
        <f>INDEX(products!$A:$G,MATCH(orders!$D642,products!$A:$A,0),MATCH(J$1,products!$A$1:$G$1,0))</f>
        <v>L</v>
      </c>
      <c r="K642" s="8">
        <f>INDEX(products!$A:$G,MATCH(orders!$D642,products!$A:$A,0),MATCH(K$1,products!$A$1:$G$1,0))</f>
        <v>2.5</v>
      </c>
      <c r="L642" s="9">
        <f>INDEX(products!$A:$G,MATCH(orders!$D642,products!$A:$A,0),MATCH(L$1,products!$A$1:$G$1,0))</f>
        <v>27.484999999999996</v>
      </c>
      <c r="M642" s="9">
        <f t="shared" si="27"/>
        <v>137.42499999999998</v>
      </c>
      <c r="N642" t="str">
        <f t="shared" si="28"/>
        <v>Robusta</v>
      </c>
      <c r="O642" t="str">
        <f t="shared" si="29"/>
        <v>Light</v>
      </c>
      <c r="P642" t="str">
        <f>VLOOKUP(Orders[[#This Row],[Customer ID]],customers!$A:$I,9,FALSE)</f>
        <v>No</v>
      </c>
    </row>
    <row r="643" spans="1:16" x14ac:dyDescent="0.25">
      <c r="A643" s="2" t="s">
        <v>4109</v>
      </c>
      <c r="B643" s="6">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INDEX(products!$A:$G,MATCH(orders!$D643,products!$A:$A,0),MATCH(I$1,products!$A$1:$G$1,0))</f>
        <v>Rob</v>
      </c>
      <c r="J643" t="str">
        <f>INDEX(products!$A:$G,MATCH(orders!$D643,products!$A:$A,0),MATCH(J$1,products!$A$1:$G$1,0))</f>
        <v>L</v>
      </c>
      <c r="K643" s="8">
        <f>INDEX(products!$A:$G,MATCH(orders!$D643,products!$A:$A,0),MATCH(K$1,products!$A$1:$G$1,0))</f>
        <v>1</v>
      </c>
      <c r="L643" s="9">
        <f>INDEX(products!$A:$G,MATCH(orders!$D643,products!$A:$A,0),MATCH(L$1,products!$A$1:$G$1,0))</f>
        <v>11.95</v>
      </c>
      <c r="M643" s="9">
        <f t="shared" ref="M643:M706" si="30">E643*L643</f>
        <v>35.849999999999994</v>
      </c>
      <c r="N643" t="str">
        <f t="shared" ref="N643:N706" si="31">IF(I643="Rob","Robusta",IF(I643="Exc","Excelsa",IF(I643="Ara","Arabica",IF(I643="Lib","Liberica",""))))</f>
        <v>Robusta</v>
      </c>
      <c r="O643" t="str">
        <f t="shared" ref="O643:O706" si="32">IF(J643="L","Light",IF(J643="M","Medium",IF(J643="D","Dark","")))</f>
        <v>Light</v>
      </c>
      <c r="P643" t="str">
        <f>VLOOKUP(Orders[[#This Row],[Customer ID]],customers!$A:$I,9,FALSE)</f>
        <v>Yes</v>
      </c>
    </row>
    <row r="644" spans="1:16" x14ac:dyDescent="0.25">
      <c r="A644" s="2" t="s">
        <v>4115</v>
      </c>
      <c r="B644" s="6">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INDEX(products!$A:$G,MATCH(orders!$D644,products!$A:$A,0),MATCH(I$1,products!$A$1:$G$1,0))</f>
        <v>Exc</v>
      </c>
      <c r="J644" t="str">
        <f>INDEX(products!$A:$G,MATCH(orders!$D644,products!$A:$A,0),MATCH(J$1,products!$A$1:$G$1,0))</f>
        <v>M</v>
      </c>
      <c r="K644" s="8">
        <f>INDEX(products!$A:$G,MATCH(orders!$D644,products!$A:$A,0),MATCH(K$1,products!$A$1:$G$1,0))</f>
        <v>0.2</v>
      </c>
      <c r="L644" s="9">
        <f>INDEX(products!$A:$G,MATCH(orders!$D644,products!$A:$A,0),MATCH(L$1,products!$A$1:$G$1,0))</f>
        <v>4.125</v>
      </c>
      <c r="M644" s="9">
        <f t="shared" si="30"/>
        <v>8.25</v>
      </c>
      <c r="N644" t="str">
        <f t="shared" si="31"/>
        <v>Excelsa</v>
      </c>
      <c r="O644" t="str">
        <f t="shared" si="32"/>
        <v>Medium</v>
      </c>
      <c r="P644" t="str">
        <f>VLOOKUP(Orders[[#This Row],[Customer ID]],customers!$A:$I,9,FALSE)</f>
        <v>Yes</v>
      </c>
    </row>
    <row r="645" spans="1:16" x14ac:dyDescent="0.25">
      <c r="A645" s="2" t="s">
        <v>4123</v>
      </c>
      <c r="B645" s="6">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INDEX(products!$A:$G,MATCH(orders!$D645,products!$A:$A,0),MATCH(I$1,products!$A$1:$G$1,0))</f>
        <v>Exc</v>
      </c>
      <c r="J645" t="str">
        <f>INDEX(products!$A:$G,MATCH(orders!$D645,products!$A:$A,0),MATCH(J$1,products!$A$1:$G$1,0))</f>
        <v>L</v>
      </c>
      <c r="K645" s="8">
        <f>INDEX(products!$A:$G,MATCH(orders!$D645,products!$A:$A,0),MATCH(K$1,products!$A$1:$G$1,0))</f>
        <v>2.5</v>
      </c>
      <c r="L645" s="9">
        <f>INDEX(products!$A:$G,MATCH(orders!$D645,products!$A:$A,0),MATCH(L$1,products!$A$1:$G$1,0))</f>
        <v>34.154999999999994</v>
      </c>
      <c r="M645" s="9">
        <f t="shared" si="30"/>
        <v>102.46499999999997</v>
      </c>
      <c r="N645" t="str">
        <f t="shared" si="31"/>
        <v>Excelsa</v>
      </c>
      <c r="O645" t="str">
        <f t="shared" si="32"/>
        <v>Light</v>
      </c>
      <c r="P645" t="str">
        <f>VLOOKUP(Orders[[#This Row],[Customer ID]],customers!$A:$I,9,FALSE)</f>
        <v>Yes</v>
      </c>
    </row>
    <row r="646" spans="1:16" x14ac:dyDescent="0.25">
      <c r="A646" s="2" t="s">
        <v>4128</v>
      </c>
      <c r="B646" s="6">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INDEX(products!$A:$G,MATCH(orders!$D646,products!$A:$A,0),MATCH(I$1,products!$A$1:$G$1,0))</f>
        <v>Rob</v>
      </c>
      <c r="J646" t="str">
        <f>INDEX(products!$A:$G,MATCH(orders!$D646,products!$A:$A,0),MATCH(J$1,products!$A$1:$G$1,0))</f>
        <v>D</v>
      </c>
      <c r="K646" s="8">
        <f>INDEX(products!$A:$G,MATCH(orders!$D646,products!$A:$A,0),MATCH(K$1,products!$A$1:$G$1,0))</f>
        <v>2.5</v>
      </c>
      <c r="L646" s="9">
        <f>INDEX(products!$A:$G,MATCH(orders!$D646,products!$A:$A,0),MATCH(L$1,products!$A$1:$G$1,0))</f>
        <v>20.584999999999997</v>
      </c>
      <c r="M646" s="9">
        <f t="shared" si="30"/>
        <v>41.169999999999995</v>
      </c>
      <c r="N646" t="str">
        <f t="shared" si="31"/>
        <v>Robusta</v>
      </c>
      <c r="O646" t="str">
        <f t="shared" si="32"/>
        <v>Dark</v>
      </c>
      <c r="P646" t="str">
        <f>VLOOKUP(Orders[[#This Row],[Customer ID]],customers!$A:$I,9,FALSE)</f>
        <v>No</v>
      </c>
    </row>
    <row r="647" spans="1:16" x14ac:dyDescent="0.25">
      <c r="A647" s="2" t="s">
        <v>4133</v>
      </c>
      <c r="B647" s="6">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INDEX(products!$A:$G,MATCH(orders!$D647,products!$A:$A,0),MATCH(I$1,products!$A$1:$G$1,0))</f>
        <v>Ara</v>
      </c>
      <c r="J647" t="str">
        <f>INDEX(products!$A:$G,MATCH(orders!$D647,products!$A:$A,0),MATCH(J$1,products!$A$1:$G$1,0))</f>
        <v>D</v>
      </c>
      <c r="K647" s="8">
        <f>INDEX(products!$A:$G,MATCH(orders!$D647,products!$A:$A,0),MATCH(K$1,products!$A$1:$G$1,0))</f>
        <v>2.5</v>
      </c>
      <c r="L647" s="9">
        <f>INDEX(products!$A:$G,MATCH(orders!$D647,products!$A:$A,0),MATCH(L$1,products!$A$1:$G$1,0))</f>
        <v>22.884999999999998</v>
      </c>
      <c r="M647" s="9">
        <f t="shared" si="30"/>
        <v>68.655000000000001</v>
      </c>
      <c r="N647" t="str">
        <f t="shared" si="31"/>
        <v>Arabica</v>
      </c>
      <c r="O647" t="str">
        <f t="shared" si="32"/>
        <v>Dark</v>
      </c>
      <c r="P647" t="str">
        <f>VLOOKUP(Orders[[#This Row],[Customer ID]],customers!$A:$I,9,FALSE)</f>
        <v>Yes</v>
      </c>
    </row>
    <row r="648" spans="1:16" x14ac:dyDescent="0.25">
      <c r="A648" s="2" t="s">
        <v>4139</v>
      </c>
      <c r="B648" s="6">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INDEX(products!$A:$G,MATCH(orders!$D648,products!$A:$A,0),MATCH(I$1,products!$A$1:$G$1,0))</f>
        <v>Ara</v>
      </c>
      <c r="J648" t="str">
        <f>INDEX(products!$A:$G,MATCH(orders!$D648,products!$A:$A,0),MATCH(J$1,products!$A$1:$G$1,0))</f>
        <v>D</v>
      </c>
      <c r="K648" s="8">
        <f>INDEX(products!$A:$G,MATCH(orders!$D648,products!$A:$A,0),MATCH(K$1,products!$A$1:$G$1,0))</f>
        <v>1</v>
      </c>
      <c r="L648" s="9">
        <f>INDEX(products!$A:$G,MATCH(orders!$D648,products!$A:$A,0),MATCH(L$1,products!$A$1:$G$1,0))</f>
        <v>9.9499999999999993</v>
      </c>
      <c r="M648" s="9">
        <f t="shared" si="30"/>
        <v>9.9499999999999993</v>
      </c>
      <c r="N648" t="str">
        <f t="shared" si="31"/>
        <v>Arabica</v>
      </c>
      <c r="O648" t="str">
        <f t="shared" si="32"/>
        <v>Dark</v>
      </c>
      <c r="P648" t="str">
        <f>VLOOKUP(Orders[[#This Row],[Customer ID]],customers!$A:$I,9,FALSE)</f>
        <v>Yes</v>
      </c>
    </row>
    <row r="649" spans="1:16" x14ac:dyDescent="0.25">
      <c r="A649" s="2" t="s">
        <v>4145</v>
      </c>
      <c r="B649" s="6">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INDEX(products!$A:$G,MATCH(orders!$D649,products!$A:$A,0),MATCH(I$1,products!$A$1:$G$1,0))</f>
        <v>Lib</v>
      </c>
      <c r="J649" t="str">
        <f>INDEX(products!$A:$G,MATCH(orders!$D649,products!$A:$A,0),MATCH(J$1,products!$A$1:$G$1,0))</f>
        <v>L</v>
      </c>
      <c r="K649" s="8">
        <f>INDEX(products!$A:$G,MATCH(orders!$D649,products!$A:$A,0),MATCH(K$1,products!$A$1:$G$1,0))</f>
        <v>0.5</v>
      </c>
      <c r="L649" s="9">
        <f>INDEX(products!$A:$G,MATCH(orders!$D649,products!$A:$A,0),MATCH(L$1,products!$A$1:$G$1,0))</f>
        <v>9.51</v>
      </c>
      <c r="M649" s="9">
        <f t="shared" si="30"/>
        <v>28.53</v>
      </c>
      <c r="N649" t="str">
        <f t="shared" si="31"/>
        <v>Liberica</v>
      </c>
      <c r="O649" t="str">
        <f t="shared" si="32"/>
        <v>Light</v>
      </c>
      <c r="P649" t="str">
        <f>VLOOKUP(Orders[[#This Row],[Customer ID]],customers!$A:$I,9,FALSE)</f>
        <v>Yes</v>
      </c>
    </row>
    <row r="650" spans="1:16" x14ac:dyDescent="0.25">
      <c r="A650" s="2" t="s">
        <v>4151</v>
      </c>
      <c r="B650" s="6">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INDEX(products!$A:$G,MATCH(orders!$D650,products!$A:$A,0),MATCH(I$1,products!$A$1:$G$1,0))</f>
        <v>Rob</v>
      </c>
      <c r="J650" t="str">
        <f>INDEX(products!$A:$G,MATCH(orders!$D650,products!$A:$A,0),MATCH(J$1,products!$A$1:$G$1,0))</f>
        <v>D</v>
      </c>
      <c r="K650" s="8">
        <f>INDEX(products!$A:$G,MATCH(orders!$D650,products!$A:$A,0),MATCH(K$1,products!$A$1:$G$1,0))</f>
        <v>0.2</v>
      </c>
      <c r="L650" s="9">
        <f>INDEX(products!$A:$G,MATCH(orders!$D650,products!$A:$A,0),MATCH(L$1,products!$A$1:$G$1,0))</f>
        <v>2.6849999999999996</v>
      </c>
      <c r="M650" s="9">
        <f t="shared" si="30"/>
        <v>16.11</v>
      </c>
      <c r="N650" t="str">
        <f t="shared" si="31"/>
        <v>Robusta</v>
      </c>
      <c r="O650" t="str">
        <f t="shared" si="32"/>
        <v>Dark</v>
      </c>
      <c r="P650" t="str">
        <f>VLOOKUP(Orders[[#This Row],[Customer ID]],customers!$A:$I,9,FALSE)</f>
        <v>No</v>
      </c>
    </row>
    <row r="651" spans="1:16" x14ac:dyDescent="0.25">
      <c r="A651" s="2" t="s">
        <v>4157</v>
      </c>
      <c r="B651" s="6">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INDEX(products!$A:$G,MATCH(orders!$D651,products!$A:$A,0),MATCH(I$1,products!$A$1:$G$1,0))</f>
        <v>Lib</v>
      </c>
      <c r="J651" t="str">
        <f>INDEX(products!$A:$G,MATCH(orders!$D651,products!$A:$A,0),MATCH(J$1,products!$A$1:$G$1,0))</f>
        <v>L</v>
      </c>
      <c r="K651" s="8">
        <f>INDEX(products!$A:$G,MATCH(orders!$D651,products!$A:$A,0),MATCH(K$1,products!$A$1:$G$1,0))</f>
        <v>1</v>
      </c>
      <c r="L651" s="9">
        <f>INDEX(products!$A:$G,MATCH(orders!$D651,products!$A:$A,0),MATCH(L$1,products!$A$1:$G$1,0))</f>
        <v>15.85</v>
      </c>
      <c r="M651" s="9">
        <f t="shared" si="30"/>
        <v>95.1</v>
      </c>
      <c r="N651" t="str">
        <f t="shared" si="31"/>
        <v>Liberica</v>
      </c>
      <c r="O651" t="str">
        <f t="shared" si="32"/>
        <v>Light</v>
      </c>
      <c r="P651" t="str">
        <f>VLOOKUP(Orders[[#This Row],[Customer ID]],customers!$A:$I,9,FALSE)</f>
        <v>No</v>
      </c>
    </row>
    <row r="652" spans="1:16" x14ac:dyDescent="0.25">
      <c r="A652" s="2" t="s">
        <v>4163</v>
      </c>
      <c r="B652" s="6">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INDEX(products!$A:$G,MATCH(orders!$D652,products!$A:$A,0),MATCH(I$1,products!$A$1:$G$1,0))</f>
        <v>Rob</v>
      </c>
      <c r="J652" t="str">
        <f>INDEX(products!$A:$G,MATCH(orders!$D652,products!$A:$A,0),MATCH(J$1,products!$A$1:$G$1,0))</f>
        <v>D</v>
      </c>
      <c r="K652" s="8">
        <f>INDEX(products!$A:$G,MATCH(orders!$D652,products!$A:$A,0),MATCH(K$1,products!$A$1:$G$1,0))</f>
        <v>0.5</v>
      </c>
      <c r="L652" s="9">
        <f>INDEX(products!$A:$G,MATCH(orders!$D652,products!$A:$A,0),MATCH(L$1,products!$A$1:$G$1,0))</f>
        <v>5.3699999999999992</v>
      </c>
      <c r="M652" s="9">
        <f t="shared" si="30"/>
        <v>5.3699999999999992</v>
      </c>
      <c r="N652" t="str">
        <f t="shared" si="31"/>
        <v>Robusta</v>
      </c>
      <c r="O652" t="str">
        <f t="shared" si="32"/>
        <v>Dark</v>
      </c>
      <c r="P652" t="str">
        <f>VLOOKUP(Orders[[#This Row],[Customer ID]],customers!$A:$I,9,FALSE)</f>
        <v>Yes</v>
      </c>
    </row>
    <row r="653" spans="1:16" x14ac:dyDescent="0.25">
      <c r="A653" s="2" t="s">
        <v>4169</v>
      </c>
      <c r="B653" s="6">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INDEX(products!$A:$G,MATCH(orders!$D653,products!$A:$A,0),MATCH(I$1,products!$A$1:$G$1,0))</f>
        <v>Rob</v>
      </c>
      <c r="J653" t="str">
        <f>INDEX(products!$A:$G,MATCH(orders!$D653,products!$A:$A,0),MATCH(J$1,products!$A$1:$G$1,0))</f>
        <v>L</v>
      </c>
      <c r="K653" s="8">
        <f>INDEX(products!$A:$G,MATCH(orders!$D653,products!$A:$A,0),MATCH(K$1,products!$A$1:$G$1,0))</f>
        <v>1</v>
      </c>
      <c r="L653" s="9">
        <f>INDEX(products!$A:$G,MATCH(orders!$D653,products!$A:$A,0),MATCH(L$1,products!$A$1:$G$1,0))</f>
        <v>11.95</v>
      </c>
      <c r="M653" s="9">
        <f t="shared" si="30"/>
        <v>47.8</v>
      </c>
      <c r="N653" t="str">
        <f t="shared" si="31"/>
        <v>Robusta</v>
      </c>
      <c r="O653" t="str">
        <f t="shared" si="32"/>
        <v>Light</v>
      </c>
      <c r="P653" t="str">
        <f>VLOOKUP(Orders[[#This Row],[Customer ID]],customers!$A:$I,9,FALSE)</f>
        <v>No</v>
      </c>
    </row>
    <row r="654" spans="1:16" x14ac:dyDescent="0.25">
      <c r="A654" s="2" t="s">
        <v>4174</v>
      </c>
      <c r="B654" s="6">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INDEX(products!$A:$G,MATCH(orders!$D654,products!$A:$A,0),MATCH(I$1,products!$A$1:$G$1,0))</f>
        <v>Lib</v>
      </c>
      <c r="J654" t="str">
        <f>INDEX(products!$A:$G,MATCH(orders!$D654,products!$A:$A,0),MATCH(J$1,products!$A$1:$G$1,0))</f>
        <v>L</v>
      </c>
      <c r="K654" s="8">
        <f>INDEX(products!$A:$G,MATCH(orders!$D654,products!$A:$A,0),MATCH(K$1,products!$A$1:$G$1,0))</f>
        <v>1</v>
      </c>
      <c r="L654" s="9">
        <f>INDEX(products!$A:$G,MATCH(orders!$D654,products!$A:$A,0),MATCH(L$1,products!$A$1:$G$1,0))</f>
        <v>15.85</v>
      </c>
      <c r="M654" s="9">
        <f t="shared" si="30"/>
        <v>63.4</v>
      </c>
      <c r="N654" t="str">
        <f t="shared" si="31"/>
        <v>Liberica</v>
      </c>
      <c r="O654" t="str">
        <f t="shared" si="32"/>
        <v>Light</v>
      </c>
      <c r="P654" t="str">
        <f>VLOOKUP(Orders[[#This Row],[Customer ID]],customers!$A:$I,9,FALSE)</f>
        <v>No</v>
      </c>
    </row>
    <row r="655" spans="1:16" x14ac:dyDescent="0.25">
      <c r="A655" s="2" t="s">
        <v>4179</v>
      </c>
      <c r="B655" s="6">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INDEX(products!$A:$G,MATCH(orders!$D655,products!$A:$A,0),MATCH(I$1,products!$A$1:$G$1,0))</f>
        <v>Ara</v>
      </c>
      <c r="J655" t="str">
        <f>INDEX(products!$A:$G,MATCH(orders!$D655,products!$A:$A,0),MATCH(J$1,products!$A$1:$G$1,0))</f>
        <v>M</v>
      </c>
      <c r="K655" s="8">
        <f>INDEX(products!$A:$G,MATCH(orders!$D655,products!$A:$A,0),MATCH(K$1,products!$A$1:$G$1,0))</f>
        <v>2.5</v>
      </c>
      <c r="L655" s="9">
        <f>INDEX(products!$A:$G,MATCH(orders!$D655,products!$A:$A,0),MATCH(L$1,products!$A$1:$G$1,0))</f>
        <v>25.874999999999996</v>
      </c>
      <c r="M655" s="9">
        <f t="shared" si="30"/>
        <v>103.49999999999999</v>
      </c>
      <c r="N655" t="str">
        <f t="shared" si="31"/>
        <v>Arabica</v>
      </c>
      <c r="O655" t="str">
        <f t="shared" si="32"/>
        <v>Medium</v>
      </c>
      <c r="P655" t="str">
        <f>VLOOKUP(Orders[[#This Row],[Customer ID]],customers!$A:$I,9,FALSE)</f>
        <v>No</v>
      </c>
    </row>
    <row r="656" spans="1:16" x14ac:dyDescent="0.25">
      <c r="A656" s="2" t="s">
        <v>4185</v>
      </c>
      <c r="B656" s="6">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INDEX(products!$A:$G,MATCH(orders!$D656,products!$A:$A,0),MATCH(I$1,products!$A$1:$G$1,0))</f>
        <v>Ara</v>
      </c>
      <c r="J656" t="str">
        <f>INDEX(products!$A:$G,MATCH(orders!$D656,products!$A:$A,0),MATCH(J$1,products!$A$1:$G$1,0))</f>
        <v>D</v>
      </c>
      <c r="K656" s="8">
        <f>INDEX(products!$A:$G,MATCH(orders!$D656,products!$A:$A,0),MATCH(K$1,products!$A$1:$G$1,0))</f>
        <v>2.5</v>
      </c>
      <c r="L656" s="9">
        <f>INDEX(products!$A:$G,MATCH(orders!$D656,products!$A:$A,0),MATCH(L$1,products!$A$1:$G$1,0))</f>
        <v>22.884999999999998</v>
      </c>
      <c r="M656" s="9">
        <f t="shared" si="30"/>
        <v>68.655000000000001</v>
      </c>
      <c r="N656" t="str">
        <f t="shared" si="31"/>
        <v>Arabica</v>
      </c>
      <c r="O656" t="str">
        <f t="shared" si="32"/>
        <v>Dark</v>
      </c>
      <c r="P656" t="str">
        <f>VLOOKUP(Orders[[#This Row],[Customer ID]],customers!$A:$I,9,FALSE)</f>
        <v>No</v>
      </c>
    </row>
    <row r="657" spans="1:16" x14ac:dyDescent="0.25">
      <c r="A657" s="2" t="s">
        <v>4191</v>
      </c>
      <c r="B657" s="6">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INDEX(products!$A:$G,MATCH(orders!$D657,products!$A:$A,0),MATCH(I$1,products!$A$1:$G$1,0))</f>
        <v>Rob</v>
      </c>
      <c r="J657" t="str">
        <f>INDEX(products!$A:$G,MATCH(orders!$D657,products!$A:$A,0),MATCH(J$1,products!$A$1:$G$1,0))</f>
        <v>M</v>
      </c>
      <c r="K657" s="8">
        <f>INDEX(products!$A:$G,MATCH(orders!$D657,products!$A:$A,0),MATCH(K$1,products!$A$1:$G$1,0))</f>
        <v>2.5</v>
      </c>
      <c r="L657" s="9">
        <f>INDEX(products!$A:$G,MATCH(orders!$D657,products!$A:$A,0),MATCH(L$1,products!$A$1:$G$1,0))</f>
        <v>22.884999999999998</v>
      </c>
      <c r="M657" s="9">
        <f t="shared" si="30"/>
        <v>45.769999999999996</v>
      </c>
      <c r="N657" t="str">
        <f t="shared" si="31"/>
        <v>Robusta</v>
      </c>
      <c r="O657" t="str">
        <f t="shared" si="32"/>
        <v>Medium</v>
      </c>
      <c r="P657" t="str">
        <f>VLOOKUP(Orders[[#This Row],[Customer ID]],customers!$A:$I,9,FALSE)</f>
        <v>Yes</v>
      </c>
    </row>
    <row r="658" spans="1:16" x14ac:dyDescent="0.25">
      <c r="A658" s="2" t="s">
        <v>4196</v>
      </c>
      <c r="B658" s="6">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INDEX(products!$A:$G,MATCH(orders!$D658,products!$A:$A,0),MATCH(I$1,products!$A$1:$G$1,0))</f>
        <v>Lib</v>
      </c>
      <c r="J658" t="str">
        <f>INDEX(products!$A:$G,MATCH(orders!$D658,products!$A:$A,0),MATCH(J$1,products!$A$1:$G$1,0))</f>
        <v>D</v>
      </c>
      <c r="K658" s="8">
        <f>INDEX(products!$A:$G,MATCH(orders!$D658,products!$A:$A,0),MATCH(K$1,products!$A$1:$G$1,0))</f>
        <v>1</v>
      </c>
      <c r="L658" s="9">
        <f>INDEX(products!$A:$G,MATCH(orders!$D658,products!$A:$A,0),MATCH(L$1,products!$A$1:$G$1,0))</f>
        <v>12.95</v>
      </c>
      <c r="M658" s="9">
        <f t="shared" si="30"/>
        <v>51.8</v>
      </c>
      <c r="N658" t="str">
        <f t="shared" si="31"/>
        <v>Liberica</v>
      </c>
      <c r="O658" t="str">
        <f t="shared" si="32"/>
        <v>Dark</v>
      </c>
      <c r="P658" t="str">
        <f>VLOOKUP(Orders[[#This Row],[Customer ID]],customers!$A:$I,9,FALSE)</f>
        <v>No</v>
      </c>
    </row>
    <row r="659" spans="1:16" x14ac:dyDescent="0.25">
      <c r="A659" s="2" t="s">
        <v>4201</v>
      </c>
      <c r="B659" s="6">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INDEX(products!$A:$G,MATCH(orders!$D659,products!$A:$A,0),MATCH(I$1,products!$A$1:$G$1,0))</f>
        <v>Ara</v>
      </c>
      <c r="J659" t="str">
        <f>INDEX(products!$A:$G,MATCH(orders!$D659,products!$A:$A,0),MATCH(J$1,products!$A$1:$G$1,0))</f>
        <v>M</v>
      </c>
      <c r="K659" s="8">
        <f>INDEX(products!$A:$G,MATCH(orders!$D659,products!$A:$A,0),MATCH(K$1,products!$A$1:$G$1,0))</f>
        <v>0.5</v>
      </c>
      <c r="L659" s="9">
        <f>INDEX(products!$A:$G,MATCH(orders!$D659,products!$A:$A,0),MATCH(L$1,products!$A$1:$G$1,0))</f>
        <v>6.75</v>
      </c>
      <c r="M659" s="9">
        <f t="shared" si="30"/>
        <v>13.5</v>
      </c>
      <c r="N659" t="str">
        <f t="shared" si="31"/>
        <v>Arabica</v>
      </c>
      <c r="O659" t="str">
        <f t="shared" si="32"/>
        <v>Medium</v>
      </c>
      <c r="P659" t="str">
        <f>VLOOKUP(Orders[[#This Row],[Customer ID]],customers!$A:$I,9,FALSE)</f>
        <v>Yes</v>
      </c>
    </row>
    <row r="660" spans="1:16" x14ac:dyDescent="0.25">
      <c r="A660" s="2" t="s">
        <v>4207</v>
      </c>
      <c r="B660" s="6">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INDEX(products!$A:$G,MATCH(orders!$D660,products!$A:$A,0),MATCH(I$1,products!$A$1:$G$1,0))</f>
        <v>Exc</v>
      </c>
      <c r="J660" t="str">
        <f>INDEX(products!$A:$G,MATCH(orders!$D660,products!$A:$A,0),MATCH(J$1,products!$A$1:$G$1,0))</f>
        <v>M</v>
      </c>
      <c r="K660" s="8">
        <f>INDEX(products!$A:$G,MATCH(orders!$D660,products!$A:$A,0),MATCH(K$1,products!$A$1:$G$1,0))</f>
        <v>0.5</v>
      </c>
      <c r="L660" s="9">
        <f>INDEX(products!$A:$G,MATCH(orders!$D660,products!$A:$A,0),MATCH(L$1,products!$A$1:$G$1,0))</f>
        <v>8.25</v>
      </c>
      <c r="M660" s="9">
        <f t="shared" si="30"/>
        <v>24.75</v>
      </c>
      <c r="N660" t="str">
        <f t="shared" si="31"/>
        <v>Excelsa</v>
      </c>
      <c r="O660" t="str">
        <f t="shared" si="32"/>
        <v>Medium</v>
      </c>
      <c r="P660" t="str">
        <f>VLOOKUP(Orders[[#This Row],[Customer ID]],customers!$A:$I,9,FALSE)</f>
        <v>Yes</v>
      </c>
    </row>
    <row r="661" spans="1:16" x14ac:dyDescent="0.25">
      <c r="A661" s="2" t="s">
        <v>4211</v>
      </c>
      <c r="B661" s="6">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INDEX(products!$A:$G,MATCH(orders!$D661,products!$A:$A,0),MATCH(I$1,products!$A$1:$G$1,0))</f>
        <v>Ara</v>
      </c>
      <c r="J661" t="str">
        <f>INDEX(products!$A:$G,MATCH(orders!$D661,products!$A:$A,0),MATCH(J$1,products!$A$1:$G$1,0))</f>
        <v>D</v>
      </c>
      <c r="K661" s="8">
        <f>INDEX(products!$A:$G,MATCH(orders!$D661,products!$A:$A,0),MATCH(K$1,products!$A$1:$G$1,0))</f>
        <v>2.5</v>
      </c>
      <c r="L661" s="9">
        <f>INDEX(products!$A:$G,MATCH(orders!$D661,products!$A:$A,0),MATCH(L$1,products!$A$1:$G$1,0))</f>
        <v>22.884999999999998</v>
      </c>
      <c r="M661" s="9">
        <f t="shared" si="30"/>
        <v>45.769999999999996</v>
      </c>
      <c r="N661" t="str">
        <f t="shared" si="31"/>
        <v>Arabica</v>
      </c>
      <c r="O661" t="str">
        <f t="shared" si="32"/>
        <v>Dark</v>
      </c>
      <c r="P661" t="str">
        <f>VLOOKUP(Orders[[#This Row],[Customer ID]],customers!$A:$I,9,FALSE)</f>
        <v>Yes</v>
      </c>
    </row>
    <row r="662" spans="1:16" x14ac:dyDescent="0.25">
      <c r="A662" s="2" t="s">
        <v>4217</v>
      </c>
      <c r="B662" s="6">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INDEX(products!$A:$G,MATCH(orders!$D662,products!$A:$A,0),MATCH(I$1,products!$A$1:$G$1,0))</f>
        <v>Exc</v>
      </c>
      <c r="J662" t="str">
        <f>INDEX(products!$A:$G,MATCH(orders!$D662,products!$A:$A,0),MATCH(J$1,products!$A$1:$G$1,0))</f>
        <v>L</v>
      </c>
      <c r="K662" s="8">
        <f>INDEX(products!$A:$G,MATCH(orders!$D662,products!$A:$A,0),MATCH(K$1,products!$A$1:$G$1,0))</f>
        <v>0.5</v>
      </c>
      <c r="L662" s="9">
        <f>INDEX(products!$A:$G,MATCH(orders!$D662,products!$A:$A,0),MATCH(L$1,products!$A$1:$G$1,0))</f>
        <v>8.91</v>
      </c>
      <c r="M662" s="9">
        <f t="shared" si="30"/>
        <v>53.46</v>
      </c>
      <c r="N662" t="str">
        <f t="shared" si="31"/>
        <v>Excelsa</v>
      </c>
      <c r="O662" t="str">
        <f t="shared" si="32"/>
        <v>Light</v>
      </c>
      <c r="P662" t="str">
        <f>VLOOKUP(Orders[[#This Row],[Customer ID]],customers!$A:$I,9,FALSE)</f>
        <v>No</v>
      </c>
    </row>
    <row r="663" spans="1:16" x14ac:dyDescent="0.25">
      <c r="A663" s="2" t="s">
        <v>4223</v>
      </c>
      <c r="B663" s="6">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INDEX(products!$A:$G,MATCH(orders!$D663,products!$A:$A,0),MATCH(I$1,products!$A$1:$G$1,0))</f>
        <v>Ara</v>
      </c>
      <c r="J663" t="str">
        <f>INDEX(products!$A:$G,MATCH(orders!$D663,products!$A:$A,0),MATCH(J$1,products!$A$1:$G$1,0))</f>
        <v>M</v>
      </c>
      <c r="K663" s="8">
        <f>INDEX(products!$A:$G,MATCH(orders!$D663,products!$A:$A,0),MATCH(K$1,products!$A$1:$G$1,0))</f>
        <v>0.2</v>
      </c>
      <c r="L663" s="9">
        <f>INDEX(products!$A:$G,MATCH(orders!$D663,products!$A:$A,0),MATCH(L$1,products!$A$1:$G$1,0))</f>
        <v>3.375</v>
      </c>
      <c r="M663" s="9">
        <f t="shared" si="30"/>
        <v>20.25</v>
      </c>
      <c r="N663" t="str">
        <f t="shared" si="31"/>
        <v>Arabica</v>
      </c>
      <c r="O663" t="str">
        <f t="shared" si="32"/>
        <v>Medium</v>
      </c>
      <c r="P663" t="str">
        <f>VLOOKUP(Orders[[#This Row],[Customer ID]],customers!$A:$I,9,FALSE)</f>
        <v>Yes</v>
      </c>
    </row>
    <row r="664" spans="1:16" x14ac:dyDescent="0.25">
      <c r="A664" s="2" t="s">
        <v>4229</v>
      </c>
      <c r="B664" s="6">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INDEX(products!$A:$G,MATCH(orders!$D664,products!$A:$A,0),MATCH(I$1,products!$A$1:$G$1,0))</f>
        <v>Lib</v>
      </c>
      <c r="J664" t="str">
        <f>INDEX(products!$A:$G,MATCH(orders!$D664,products!$A:$A,0),MATCH(J$1,products!$A$1:$G$1,0))</f>
        <v>D</v>
      </c>
      <c r="K664" s="8">
        <f>INDEX(products!$A:$G,MATCH(orders!$D664,products!$A:$A,0),MATCH(K$1,products!$A$1:$G$1,0))</f>
        <v>2.5</v>
      </c>
      <c r="L664" s="9">
        <f>INDEX(products!$A:$G,MATCH(orders!$D664,products!$A:$A,0),MATCH(L$1,products!$A$1:$G$1,0))</f>
        <v>29.784999999999997</v>
      </c>
      <c r="M664" s="9">
        <f t="shared" si="30"/>
        <v>148.92499999999998</v>
      </c>
      <c r="N664" t="str">
        <f t="shared" si="31"/>
        <v>Liberica</v>
      </c>
      <c r="O664" t="str">
        <f t="shared" si="32"/>
        <v>Dark</v>
      </c>
      <c r="P664" t="str">
        <f>VLOOKUP(Orders[[#This Row],[Customer ID]],customers!$A:$I,9,FALSE)</f>
        <v>No</v>
      </c>
    </row>
    <row r="665" spans="1:16" x14ac:dyDescent="0.25">
      <c r="A665" s="2" t="s">
        <v>4234</v>
      </c>
      <c r="B665" s="6">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INDEX(products!$A:$G,MATCH(orders!$D665,products!$A:$A,0),MATCH(I$1,products!$A$1:$G$1,0))</f>
        <v>Ara</v>
      </c>
      <c r="J665" t="str">
        <f>INDEX(products!$A:$G,MATCH(orders!$D665,products!$A:$A,0),MATCH(J$1,products!$A$1:$G$1,0))</f>
        <v>M</v>
      </c>
      <c r="K665" s="8">
        <f>INDEX(products!$A:$G,MATCH(orders!$D665,products!$A:$A,0),MATCH(K$1,products!$A$1:$G$1,0))</f>
        <v>1</v>
      </c>
      <c r="L665" s="9">
        <f>INDEX(products!$A:$G,MATCH(orders!$D665,products!$A:$A,0),MATCH(L$1,products!$A$1:$G$1,0))</f>
        <v>11.25</v>
      </c>
      <c r="M665" s="9">
        <f t="shared" si="30"/>
        <v>67.5</v>
      </c>
      <c r="N665" t="str">
        <f t="shared" si="31"/>
        <v>Arabica</v>
      </c>
      <c r="O665" t="str">
        <f t="shared" si="32"/>
        <v>Medium</v>
      </c>
      <c r="P665" t="str">
        <f>VLOOKUP(Orders[[#This Row],[Customer ID]],customers!$A:$I,9,FALSE)</f>
        <v>No</v>
      </c>
    </row>
    <row r="666" spans="1:16" x14ac:dyDescent="0.25">
      <c r="A666" s="2" t="s">
        <v>4239</v>
      </c>
      <c r="B666" s="6">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INDEX(products!$A:$G,MATCH(orders!$D666,products!$A:$A,0),MATCH(I$1,products!$A$1:$G$1,0))</f>
        <v>Exc</v>
      </c>
      <c r="J666" t="str">
        <f>INDEX(products!$A:$G,MATCH(orders!$D666,products!$A:$A,0),MATCH(J$1,products!$A$1:$G$1,0))</f>
        <v>D</v>
      </c>
      <c r="K666" s="8">
        <f>INDEX(products!$A:$G,MATCH(orders!$D666,products!$A:$A,0),MATCH(K$1,products!$A$1:$G$1,0))</f>
        <v>1</v>
      </c>
      <c r="L666" s="9">
        <f>INDEX(products!$A:$G,MATCH(orders!$D666,products!$A:$A,0),MATCH(L$1,products!$A$1:$G$1,0))</f>
        <v>12.15</v>
      </c>
      <c r="M666" s="9">
        <f t="shared" si="30"/>
        <v>72.900000000000006</v>
      </c>
      <c r="N666" t="str">
        <f t="shared" si="31"/>
        <v>Excelsa</v>
      </c>
      <c r="O666" t="str">
        <f t="shared" si="32"/>
        <v>Dark</v>
      </c>
      <c r="P666" t="str">
        <f>VLOOKUP(Orders[[#This Row],[Customer ID]],customers!$A:$I,9,FALSE)</f>
        <v>No</v>
      </c>
    </row>
    <row r="667" spans="1:16" x14ac:dyDescent="0.25">
      <c r="A667" s="2" t="s">
        <v>4239</v>
      </c>
      <c r="B667" s="6">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INDEX(products!$A:$G,MATCH(orders!$D667,products!$A:$A,0),MATCH(I$1,products!$A$1:$G$1,0))</f>
        <v>Lib</v>
      </c>
      <c r="J667" t="str">
        <f>INDEX(products!$A:$G,MATCH(orders!$D667,products!$A:$A,0),MATCH(J$1,products!$A$1:$G$1,0))</f>
        <v>D</v>
      </c>
      <c r="K667" s="8">
        <f>INDEX(products!$A:$G,MATCH(orders!$D667,products!$A:$A,0),MATCH(K$1,products!$A$1:$G$1,0))</f>
        <v>0.2</v>
      </c>
      <c r="L667" s="9">
        <f>INDEX(products!$A:$G,MATCH(orders!$D667,products!$A:$A,0),MATCH(L$1,products!$A$1:$G$1,0))</f>
        <v>3.8849999999999998</v>
      </c>
      <c r="M667" s="9">
        <f t="shared" si="30"/>
        <v>7.77</v>
      </c>
      <c r="N667" t="str">
        <f t="shared" si="31"/>
        <v>Liberica</v>
      </c>
      <c r="O667" t="str">
        <f t="shared" si="32"/>
        <v>Dark</v>
      </c>
      <c r="P667" t="str">
        <f>VLOOKUP(Orders[[#This Row],[Customer ID]],customers!$A:$I,9,FALSE)</f>
        <v>No</v>
      </c>
    </row>
    <row r="668" spans="1:16" x14ac:dyDescent="0.25">
      <c r="A668" s="2" t="s">
        <v>4250</v>
      </c>
      <c r="B668" s="6">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INDEX(products!$A:$G,MATCH(orders!$D668,products!$A:$A,0),MATCH(I$1,products!$A$1:$G$1,0))</f>
        <v>Ara</v>
      </c>
      <c r="J668" t="str">
        <f>INDEX(products!$A:$G,MATCH(orders!$D668,products!$A:$A,0),MATCH(J$1,products!$A$1:$G$1,0))</f>
        <v>D</v>
      </c>
      <c r="K668" s="8">
        <f>INDEX(products!$A:$G,MATCH(orders!$D668,products!$A:$A,0),MATCH(K$1,products!$A$1:$G$1,0))</f>
        <v>2.5</v>
      </c>
      <c r="L668" s="9">
        <f>INDEX(products!$A:$G,MATCH(orders!$D668,products!$A:$A,0),MATCH(L$1,products!$A$1:$G$1,0))</f>
        <v>22.884999999999998</v>
      </c>
      <c r="M668" s="9">
        <f t="shared" si="30"/>
        <v>91.539999999999992</v>
      </c>
      <c r="N668" t="str">
        <f t="shared" si="31"/>
        <v>Arabica</v>
      </c>
      <c r="O668" t="str">
        <f t="shared" si="32"/>
        <v>Dark</v>
      </c>
      <c r="P668" t="str">
        <f>VLOOKUP(Orders[[#This Row],[Customer ID]],customers!$A:$I,9,FALSE)</f>
        <v>No</v>
      </c>
    </row>
    <row r="669" spans="1:16" x14ac:dyDescent="0.25">
      <c r="A669" s="2" t="s">
        <v>4256</v>
      </c>
      <c r="B669" s="6">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INDEX(products!$A:$G,MATCH(orders!$D669,products!$A:$A,0),MATCH(I$1,products!$A$1:$G$1,0))</f>
        <v>Ara</v>
      </c>
      <c r="J669" t="str">
        <f>INDEX(products!$A:$G,MATCH(orders!$D669,products!$A:$A,0),MATCH(J$1,products!$A$1:$G$1,0))</f>
        <v>D</v>
      </c>
      <c r="K669" s="8">
        <f>INDEX(products!$A:$G,MATCH(orders!$D669,products!$A:$A,0),MATCH(K$1,products!$A$1:$G$1,0))</f>
        <v>1</v>
      </c>
      <c r="L669" s="9">
        <f>INDEX(products!$A:$G,MATCH(orders!$D669,products!$A:$A,0),MATCH(L$1,products!$A$1:$G$1,0))</f>
        <v>9.9499999999999993</v>
      </c>
      <c r="M669" s="9">
        <f t="shared" si="30"/>
        <v>59.699999999999996</v>
      </c>
      <c r="N669" t="str">
        <f t="shared" si="31"/>
        <v>Arabica</v>
      </c>
      <c r="O669" t="str">
        <f t="shared" si="32"/>
        <v>Dark</v>
      </c>
      <c r="P669" t="str">
        <f>VLOOKUP(Orders[[#This Row],[Customer ID]],customers!$A:$I,9,FALSE)</f>
        <v>No</v>
      </c>
    </row>
    <row r="670" spans="1:16" x14ac:dyDescent="0.25">
      <c r="A670" s="2" t="s">
        <v>4262</v>
      </c>
      <c r="B670" s="6">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INDEX(products!$A:$G,MATCH(orders!$D670,products!$A:$A,0),MATCH(I$1,products!$A$1:$G$1,0))</f>
        <v>Rob</v>
      </c>
      <c r="J670" t="str">
        <f>INDEX(products!$A:$G,MATCH(orders!$D670,products!$A:$A,0),MATCH(J$1,products!$A$1:$G$1,0))</f>
        <v>L</v>
      </c>
      <c r="K670" s="8">
        <f>INDEX(products!$A:$G,MATCH(orders!$D670,products!$A:$A,0),MATCH(K$1,products!$A$1:$G$1,0))</f>
        <v>2.5</v>
      </c>
      <c r="L670" s="9">
        <f>INDEX(products!$A:$G,MATCH(orders!$D670,products!$A:$A,0),MATCH(L$1,products!$A$1:$G$1,0))</f>
        <v>27.484999999999996</v>
      </c>
      <c r="M670" s="9">
        <f t="shared" si="30"/>
        <v>137.42499999999998</v>
      </c>
      <c r="N670" t="str">
        <f t="shared" si="31"/>
        <v>Robusta</v>
      </c>
      <c r="O670" t="str">
        <f t="shared" si="32"/>
        <v>Light</v>
      </c>
      <c r="P670" t="str">
        <f>VLOOKUP(Orders[[#This Row],[Customer ID]],customers!$A:$I,9,FALSE)</f>
        <v>Yes</v>
      </c>
    </row>
    <row r="671" spans="1:16" x14ac:dyDescent="0.25">
      <c r="A671" s="2" t="s">
        <v>4268</v>
      </c>
      <c r="B671" s="6">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INDEX(products!$A:$G,MATCH(orders!$D671,products!$A:$A,0),MATCH(I$1,products!$A$1:$G$1,0))</f>
        <v>Lib</v>
      </c>
      <c r="J671" t="str">
        <f>INDEX(products!$A:$G,MATCH(orders!$D671,products!$A:$A,0),MATCH(J$1,products!$A$1:$G$1,0))</f>
        <v>M</v>
      </c>
      <c r="K671" s="8">
        <f>INDEX(products!$A:$G,MATCH(orders!$D671,products!$A:$A,0),MATCH(K$1,products!$A$1:$G$1,0))</f>
        <v>2.5</v>
      </c>
      <c r="L671" s="9">
        <f>INDEX(products!$A:$G,MATCH(orders!$D671,products!$A:$A,0),MATCH(L$1,products!$A$1:$G$1,0))</f>
        <v>33.464999999999996</v>
      </c>
      <c r="M671" s="9">
        <f t="shared" si="30"/>
        <v>66.929999999999993</v>
      </c>
      <c r="N671" t="str">
        <f t="shared" si="31"/>
        <v>Liberica</v>
      </c>
      <c r="O671" t="str">
        <f t="shared" si="32"/>
        <v>Medium</v>
      </c>
      <c r="P671" t="str">
        <f>VLOOKUP(Orders[[#This Row],[Customer ID]],customers!$A:$I,9,FALSE)</f>
        <v>No</v>
      </c>
    </row>
    <row r="672" spans="1:16" x14ac:dyDescent="0.25">
      <c r="A672" s="2" t="s">
        <v>4274</v>
      </c>
      <c r="B672" s="6">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INDEX(products!$A:$G,MATCH(orders!$D672,products!$A:$A,0),MATCH(I$1,products!$A$1:$G$1,0))</f>
        <v>Lib</v>
      </c>
      <c r="J672" t="str">
        <f>INDEX(products!$A:$G,MATCH(orders!$D672,products!$A:$A,0),MATCH(J$1,products!$A$1:$G$1,0))</f>
        <v>M</v>
      </c>
      <c r="K672" s="8">
        <f>INDEX(products!$A:$G,MATCH(orders!$D672,products!$A:$A,0),MATCH(K$1,products!$A$1:$G$1,0))</f>
        <v>0.2</v>
      </c>
      <c r="L672" s="9">
        <f>INDEX(products!$A:$G,MATCH(orders!$D672,products!$A:$A,0),MATCH(L$1,products!$A$1:$G$1,0))</f>
        <v>4.3650000000000002</v>
      </c>
      <c r="M672" s="9">
        <f t="shared" si="30"/>
        <v>13.095000000000001</v>
      </c>
      <c r="N672" t="str">
        <f t="shared" si="31"/>
        <v>Liberica</v>
      </c>
      <c r="O672" t="str">
        <f t="shared" si="32"/>
        <v>Medium</v>
      </c>
      <c r="P672" t="str">
        <f>VLOOKUP(Orders[[#This Row],[Customer ID]],customers!$A:$I,9,FALSE)</f>
        <v>Yes</v>
      </c>
    </row>
    <row r="673" spans="1:16" x14ac:dyDescent="0.25">
      <c r="A673" s="2" t="s">
        <v>4280</v>
      </c>
      <c r="B673" s="6">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INDEX(products!$A:$G,MATCH(orders!$D673,products!$A:$A,0),MATCH(I$1,products!$A$1:$G$1,0))</f>
        <v>Rob</v>
      </c>
      <c r="J673" t="str">
        <f>INDEX(products!$A:$G,MATCH(orders!$D673,products!$A:$A,0),MATCH(J$1,products!$A$1:$G$1,0))</f>
        <v>L</v>
      </c>
      <c r="K673" s="8">
        <f>INDEX(products!$A:$G,MATCH(orders!$D673,products!$A:$A,0),MATCH(K$1,products!$A$1:$G$1,0))</f>
        <v>1</v>
      </c>
      <c r="L673" s="9">
        <f>INDEX(products!$A:$G,MATCH(orders!$D673,products!$A:$A,0),MATCH(L$1,products!$A$1:$G$1,0))</f>
        <v>11.95</v>
      </c>
      <c r="M673" s="9">
        <f t="shared" si="30"/>
        <v>59.75</v>
      </c>
      <c r="N673" t="str">
        <f t="shared" si="31"/>
        <v>Robusta</v>
      </c>
      <c r="O673" t="str">
        <f t="shared" si="32"/>
        <v>Light</v>
      </c>
      <c r="P673" t="str">
        <f>VLOOKUP(Orders[[#This Row],[Customer ID]],customers!$A:$I,9,FALSE)</f>
        <v>No</v>
      </c>
    </row>
    <row r="674" spans="1:16" x14ac:dyDescent="0.25">
      <c r="A674" s="2" t="s">
        <v>4286</v>
      </c>
      <c r="B674" s="6">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INDEX(products!$A:$G,MATCH(orders!$D674,products!$A:$A,0),MATCH(I$1,products!$A$1:$G$1,0))</f>
        <v>Lib</v>
      </c>
      <c r="J674" t="str">
        <f>INDEX(products!$A:$G,MATCH(orders!$D674,products!$A:$A,0),MATCH(J$1,products!$A$1:$G$1,0))</f>
        <v>M</v>
      </c>
      <c r="K674" s="8">
        <f>INDEX(products!$A:$G,MATCH(orders!$D674,products!$A:$A,0),MATCH(K$1,products!$A$1:$G$1,0))</f>
        <v>0.5</v>
      </c>
      <c r="L674" s="9">
        <f>INDEX(products!$A:$G,MATCH(orders!$D674,products!$A:$A,0),MATCH(L$1,products!$A$1:$G$1,0))</f>
        <v>8.73</v>
      </c>
      <c r="M674" s="9">
        <f t="shared" si="30"/>
        <v>43.650000000000006</v>
      </c>
      <c r="N674" t="str">
        <f t="shared" si="31"/>
        <v>Liberica</v>
      </c>
      <c r="O674" t="str">
        <f t="shared" si="32"/>
        <v>Medium</v>
      </c>
      <c r="P674" t="str">
        <f>VLOOKUP(Orders[[#This Row],[Customer ID]],customers!$A:$I,9,FALSE)</f>
        <v>Yes</v>
      </c>
    </row>
    <row r="675" spans="1:16" x14ac:dyDescent="0.25">
      <c r="A675" s="2" t="s">
        <v>4291</v>
      </c>
      <c r="B675" s="6">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INDEX(products!$A:$G,MATCH(orders!$D675,products!$A:$A,0),MATCH(I$1,products!$A$1:$G$1,0))</f>
        <v>Exc</v>
      </c>
      <c r="J675" t="str">
        <f>INDEX(products!$A:$G,MATCH(orders!$D675,products!$A:$A,0),MATCH(J$1,products!$A$1:$G$1,0))</f>
        <v>M</v>
      </c>
      <c r="K675" s="8">
        <f>INDEX(products!$A:$G,MATCH(orders!$D675,products!$A:$A,0),MATCH(K$1,products!$A$1:$G$1,0))</f>
        <v>1</v>
      </c>
      <c r="L675" s="9">
        <f>INDEX(products!$A:$G,MATCH(orders!$D675,products!$A:$A,0),MATCH(L$1,products!$A$1:$G$1,0))</f>
        <v>13.75</v>
      </c>
      <c r="M675" s="9">
        <f t="shared" si="30"/>
        <v>82.5</v>
      </c>
      <c r="N675" t="str">
        <f t="shared" si="31"/>
        <v>Excelsa</v>
      </c>
      <c r="O675" t="str">
        <f t="shared" si="32"/>
        <v>Medium</v>
      </c>
      <c r="P675" t="str">
        <f>VLOOKUP(Orders[[#This Row],[Customer ID]],customers!$A:$I,9,FALSE)</f>
        <v>Yes</v>
      </c>
    </row>
    <row r="676" spans="1:16" x14ac:dyDescent="0.25">
      <c r="A676" s="2" t="s">
        <v>4297</v>
      </c>
      <c r="B676" s="6">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INDEX(products!$A:$G,MATCH(orders!$D676,products!$A:$A,0),MATCH(I$1,products!$A$1:$G$1,0))</f>
        <v>Ara</v>
      </c>
      <c r="J676" t="str">
        <f>INDEX(products!$A:$G,MATCH(orders!$D676,products!$A:$A,0),MATCH(J$1,products!$A$1:$G$1,0))</f>
        <v>L</v>
      </c>
      <c r="K676" s="8">
        <f>INDEX(products!$A:$G,MATCH(orders!$D676,products!$A:$A,0),MATCH(K$1,products!$A$1:$G$1,0))</f>
        <v>2.5</v>
      </c>
      <c r="L676" s="9">
        <f>INDEX(products!$A:$G,MATCH(orders!$D676,products!$A:$A,0),MATCH(L$1,products!$A$1:$G$1,0))</f>
        <v>29.784999999999997</v>
      </c>
      <c r="M676" s="9">
        <f t="shared" si="30"/>
        <v>178.70999999999998</v>
      </c>
      <c r="N676" t="str">
        <f t="shared" si="31"/>
        <v>Arabica</v>
      </c>
      <c r="O676" t="str">
        <f t="shared" si="32"/>
        <v>Light</v>
      </c>
      <c r="P676" t="str">
        <f>VLOOKUP(Orders[[#This Row],[Customer ID]],customers!$A:$I,9,FALSE)</f>
        <v>Yes</v>
      </c>
    </row>
    <row r="677" spans="1:16" x14ac:dyDescent="0.25">
      <c r="A677" s="2" t="s">
        <v>4303</v>
      </c>
      <c r="B677" s="6">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INDEX(products!$A:$G,MATCH(orders!$D677,products!$A:$A,0),MATCH(I$1,products!$A$1:$G$1,0))</f>
        <v>Lib</v>
      </c>
      <c r="J677" t="str">
        <f>INDEX(products!$A:$G,MATCH(orders!$D677,products!$A:$A,0),MATCH(J$1,products!$A$1:$G$1,0))</f>
        <v>D</v>
      </c>
      <c r="K677" s="8">
        <f>INDEX(products!$A:$G,MATCH(orders!$D677,products!$A:$A,0),MATCH(K$1,products!$A$1:$G$1,0))</f>
        <v>2.5</v>
      </c>
      <c r="L677" s="9">
        <f>INDEX(products!$A:$G,MATCH(orders!$D677,products!$A:$A,0),MATCH(L$1,products!$A$1:$G$1,0))</f>
        <v>29.784999999999997</v>
      </c>
      <c r="M677" s="9">
        <f t="shared" si="30"/>
        <v>119.13999999999999</v>
      </c>
      <c r="N677" t="str">
        <f t="shared" si="31"/>
        <v>Liberica</v>
      </c>
      <c r="O677" t="str">
        <f t="shared" si="32"/>
        <v>Dark</v>
      </c>
      <c r="P677" t="str">
        <f>VLOOKUP(Orders[[#This Row],[Customer ID]],customers!$A:$I,9,FALSE)</f>
        <v>Yes</v>
      </c>
    </row>
    <row r="678" spans="1:16" x14ac:dyDescent="0.25">
      <c r="A678" s="2" t="s">
        <v>4308</v>
      </c>
      <c r="B678" s="6">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INDEX(products!$A:$G,MATCH(orders!$D678,products!$A:$A,0),MATCH(I$1,products!$A$1:$G$1,0))</f>
        <v>Lib</v>
      </c>
      <c r="J678" t="str">
        <f>INDEX(products!$A:$G,MATCH(orders!$D678,products!$A:$A,0),MATCH(J$1,products!$A$1:$G$1,0))</f>
        <v>L</v>
      </c>
      <c r="K678" s="8">
        <f>INDEX(products!$A:$G,MATCH(orders!$D678,products!$A:$A,0),MATCH(K$1,products!$A$1:$G$1,0))</f>
        <v>0.5</v>
      </c>
      <c r="L678" s="9">
        <f>INDEX(products!$A:$G,MATCH(orders!$D678,products!$A:$A,0),MATCH(L$1,products!$A$1:$G$1,0))</f>
        <v>9.51</v>
      </c>
      <c r="M678" s="9">
        <f t="shared" si="30"/>
        <v>47.55</v>
      </c>
      <c r="N678" t="str">
        <f t="shared" si="31"/>
        <v>Liberica</v>
      </c>
      <c r="O678" t="str">
        <f t="shared" si="32"/>
        <v>Light</v>
      </c>
      <c r="P678" t="str">
        <f>VLOOKUP(Orders[[#This Row],[Customer ID]],customers!$A:$I,9,FALSE)</f>
        <v>No</v>
      </c>
    </row>
    <row r="679" spans="1:16" x14ac:dyDescent="0.25">
      <c r="A679" s="2" t="s">
        <v>4313</v>
      </c>
      <c r="B679" s="6">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INDEX(products!$A:$G,MATCH(orders!$D679,products!$A:$A,0),MATCH(I$1,products!$A$1:$G$1,0))</f>
        <v>Lib</v>
      </c>
      <c r="J679" t="str">
        <f>INDEX(products!$A:$G,MATCH(orders!$D679,products!$A:$A,0),MATCH(J$1,products!$A$1:$G$1,0))</f>
        <v>M</v>
      </c>
      <c r="K679" s="8">
        <f>INDEX(products!$A:$G,MATCH(orders!$D679,products!$A:$A,0),MATCH(K$1,products!$A$1:$G$1,0))</f>
        <v>0.5</v>
      </c>
      <c r="L679" s="9">
        <f>INDEX(products!$A:$G,MATCH(orders!$D679,products!$A:$A,0),MATCH(L$1,products!$A$1:$G$1,0))</f>
        <v>8.73</v>
      </c>
      <c r="M679" s="9">
        <f t="shared" si="30"/>
        <v>43.650000000000006</v>
      </c>
      <c r="N679" t="str">
        <f t="shared" si="31"/>
        <v>Liberica</v>
      </c>
      <c r="O679" t="str">
        <f t="shared" si="32"/>
        <v>Medium</v>
      </c>
      <c r="P679" t="str">
        <f>VLOOKUP(Orders[[#This Row],[Customer ID]],customers!$A:$I,9,FALSE)</f>
        <v>No</v>
      </c>
    </row>
    <row r="680" spans="1:16" x14ac:dyDescent="0.25">
      <c r="A680" s="2" t="s">
        <v>4319</v>
      </c>
      <c r="B680" s="6">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INDEX(products!$A:$G,MATCH(orders!$D680,products!$A:$A,0),MATCH(I$1,products!$A$1:$G$1,0))</f>
        <v>Ara</v>
      </c>
      <c r="J680" t="str">
        <f>INDEX(products!$A:$G,MATCH(orders!$D680,products!$A:$A,0),MATCH(J$1,products!$A$1:$G$1,0))</f>
        <v>L</v>
      </c>
      <c r="K680" s="8">
        <f>INDEX(products!$A:$G,MATCH(orders!$D680,products!$A:$A,0),MATCH(K$1,products!$A$1:$G$1,0))</f>
        <v>2.5</v>
      </c>
      <c r="L680" s="9">
        <f>INDEX(products!$A:$G,MATCH(orders!$D680,products!$A:$A,0),MATCH(L$1,products!$A$1:$G$1,0))</f>
        <v>29.784999999999997</v>
      </c>
      <c r="M680" s="9">
        <f t="shared" si="30"/>
        <v>178.70999999999998</v>
      </c>
      <c r="N680" t="str">
        <f t="shared" si="31"/>
        <v>Arabica</v>
      </c>
      <c r="O680" t="str">
        <f t="shared" si="32"/>
        <v>Light</v>
      </c>
      <c r="P680" t="str">
        <f>VLOOKUP(Orders[[#This Row],[Customer ID]],customers!$A:$I,9,FALSE)</f>
        <v>Yes</v>
      </c>
    </row>
    <row r="681" spans="1:16" x14ac:dyDescent="0.25">
      <c r="A681" s="2" t="s">
        <v>4325</v>
      </c>
      <c r="B681" s="6">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INDEX(products!$A:$G,MATCH(orders!$D681,products!$A:$A,0),MATCH(I$1,products!$A$1:$G$1,0))</f>
        <v>Rob</v>
      </c>
      <c r="J681" t="str">
        <f>INDEX(products!$A:$G,MATCH(orders!$D681,products!$A:$A,0),MATCH(J$1,products!$A$1:$G$1,0))</f>
        <v>L</v>
      </c>
      <c r="K681" s="8">
        <f>INDEX(products!$A:$G,MATCH(orders!$D681,products!$A:$A,0),MATCH(K$1,products!$A$1:$G$1,0))</f>
        <v>2.5</v>
      </c>
      <c r="L681" s="9">
        <f>INDEX(products!$A:$G,MATCH(orders!$D681,products!$A:$A,0),MATCH(L$1,products!$A$1:$G$1,0))</f>
        <v>27.484999999999996</v>
      </c>
      <c r="M681" s="9">
        <f t="shared" si="30"/>
        <v>27.484999999999996</v>
      </c>
      <c r="N681" t="str">
        <f t="shared" si="31"/>
        <v>Robusta</v>
      </c>
      <c r="O681" t="str">
        <f t="shared" si="32"/>
        <v>Light</v>
      </c>
      <c r="P681" t="str">
        <f>VLOOKUP(Orders[[#This Row],[Customer ID]],customers!$A:$I,9,FALSE)</f>
        <v>No</v>
      </c>
    </row>
    <row r="682" spans="1:16" x14ac:dyDescent="0.25">
      <c r="A682" s="2" t="s">
        <v>4331</v>
      </c>
      <c r="B682" s="6">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INDEX(products!$A:$G,MATCH(orders!$D682,products!$A:$A,0),MATCH(I$1,products!$A$1:$G$1,0))</f>
        <v>Ara</v>
      </c>
      <c r="J682" t="str">
        <f>INDEX(products!$A:$G,MATCH(orders!$D682,products!$A:$A,0),MATCH(J$1,products!$A$1:$G$1,0))</f>
        <v>M</v>
      </c>
      <c r="K682" s="8">
        <f>INDEX(products!$A:$G,MATCH(orders!$D682,products!$A:$A,0),MATCH(K$1,products!$A$1:$G$1,0))</f>
        <v>1</v>
      </c>
      <c r="L682" s="9">
        <f>INDEX(products!$A:$G,MATCH(orders!$D682,products!$A:$A,0),MATCH(L$1,products!$A$1:$G$1,0))</f>
        <v>11.25</v>
      </c>
      <c r="M682" s="9">
        <f t="shared" si="30"/>
        <v>56.25</v>
      </c>
      <c r="N682" t="str">
        <f t="shared" si="31"/>
        <v>Arabica</v>
      </c>
      <c r="O682" t="str">
        <f t="shared" si="32"/>
        <v>Medium</v>
      </c>
      <c r="P682" t="str">
        <f>VLOOKUP(Orders[[#This Row],[Customer ID]],customers!$A:$I,9,FALSE)</f>
        <v>No</v>
      </c>
    </row>
    <row r="683" spans="1:16" x14ac:dyDescent="0.25">
      <c r="A683" s="2" t="s">
        <v>4336</v>
      </c>
      <c r="B683" s="6">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INDEX(products!$A:$G,MATCH(orders!$D683,products!$A:$A,0),MATCH(I$1,products!$A$1:$G$1,0))</f>
        <v>Lib</v>
      </c>
      <c r="J683" t="str">
        <f>INDEX(products!$A:$G,MATCH(orders!$D683,products!$A:$A,0),MATCH(J$1,products!$A$1:$G$1,0))</f>
        <v>L</v>
      </c>
      <c r="K683" s="8">
        <f>INDEX(products!$A:$G,MATCH(orders!$D683,products!$A:$A,0),MATCH(K$1,products!$A$1:$G$1,0))</f>
        <v>0.2</v>
      </c>
      <c r="L683" s="9">
        <f>INDEX(products!$A:$G,MATCH(orders!$D683,products!$A:$A,0),MATCH(L$1,products!$A$1:$G$1,0))</f>
        <v>4.7549999999999999</v>
      </c>
      <c r="M683" s="9">
        <f t="shared" si="30"/>
        <v>9.51</v>
      </c>
      <c r="N683" t="str">
        <f t="shared" si="31"/>
        <v>Liberica</v>
      </c>
      <c r="O683" t="str">
        <f t="shared" si="32"/>
        <v>Light</v>
      </c>
      <c r="P683" t="str">
        <f>VLOOKUP(Orders[[#This Row],[Customer ID]],customers!$A:$I,9,FALSE)</f>
        <v>Yes</v>
      </c>
    </row>
    <row r="684" spans="1:16" x14ac:dyDescent="0.25">
      <c r="A684" s="2" t="s">
        <v>4342</v>
      </c>
      <c r="B684" s="6">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INDEX(products!$A:$G,MATCH(orders!$D684,products!$A:$A,0),MATCH(I$1,products!$A$1:$G$1,0))</f>
        <v>Exc</v>
      </c>
      <c r="J684" t="str">
        <f>INDEX(products!$A:$G,MATCH(orders!$D684,products!$A:$A,0),MATCH(J$1,products!$A$1:$G$1,0))</f>
        <v>M</v>
      </c>
      <c r="K684" s="8">
        <f>INDEX(products!$A:$G,MATCH(orders!$D684,products!$A:$A,0),MATCH(K$1,products!$A$1:$G$1,0))</f>
        <v>0.2</v>
      </c>
      <c r="L684" s="9">
        <f>INDEX(products!$A:$G,MATCH(orders!$D684,products!$A:$A,0),MATCH(L$1,products!$A$1:$G$1,0))</f>
        <v>4.125</v>
      </c>
      <c r="M684" s="9">
        <f t="shared" si="30"/>
        <v>8.25</v>
      </c>
      <c r="N684" t="str">
        <f t="shared" si="31"/>
        <v>Excelsa</v>
      </c>
      <c r="O684" t="str">
        <f t="shared" si="32"/>
        <v>Medium</v>
      </c>
      <c r="P684" t="str">
        <f>VLOOKUP(Orders[[#This Row],[Customer ID]],customers!$A:$I,9,FALSE)</f>
        <v>Yes</v>
      </c>
    </row>
    <row r="685" spans="1:16" x14ac:dyDescent="0.25">
      <c r="A685" s="2" t="s">
        <v>4348</v>
      </c>
      <c r="B685" s="6">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INDEX(products!$A:$G,MATCH(orders!$D685,products!$A:$A,0),MATCH(I$1,products!$A$1:$G$1,0))</f>
        <v>Lib</v>
      </c>
      <c r="J685" t="str">
        <f>INDEX(products!$A:$G,MATCH(orders!$D685,products!$A:$A,0),MATCH(J$1,products!$A$1:$G$1,0))</f>
        <v>D</v>
      </c>
      <c r="K685" s="8">
        <f>INDEX(products!$A:$G,MATCH(orders!$D685,products!$A:$A,0),MATCH(K$1,products!$A$1:$G$1,0))</f>
        <v>0.5</v>
      </c>
      <c r="L685" s="9">
        <f>INDEX(products!$A:$G,MATCH(orders!$D685,products!$A:$A,0),MATCH(L$1,products!$A$1:$G$1,0))</f>
        <v>7.77</v>
      </c>
      <c r="M685" s="9">
        <f t="shared" si="30"/>
        <v>46.62</v>
      </c>
      <c r="N685" t="str">
        <f t="shared" si="31"/>
        <v>Liberica</v>
      </c>
      <c r="O685" t="str">
        <f t="shared" si="32"/>
        <v>Dark</v>
      </c>
      <c r="P685" t="str">
        <f>VLOOKUP(Orders[[#This Row],[Customer ID]],customers!$A:$I,9,FALSE)</f>
        <v>No</v>
      </c>
    </row>
    <row r="686" spans="1:16" x14ac:dyDescent="0.25">
      <c r="A686" s="2" t="s">
        <v>4354</v>
      </c>
      <c r="B686" s="6">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INDEX(products!$A:$G,MATCH(orders!$D686,products!$A:$A,0),MATCH(I$1,products!$A$1:$G$1,0))</f>
        <v>Rob</v>
      </c>
      <c r="J686" t="str">
        <f>INDEX(products!$A:$G,MATCH(orders!$D686,products!$A:$A,0),MATCH(J$1,products!$A$1:$G$1,0))</f>
        <v>L</v>
      </c>
      <c r="K686" s="8">
        <f>INDEX(products!$A:$G,MATCH(orders!$D686,products!$A:$A,0),MATCH(K$1,products!$A$1:$G$1,0))</f>
        <v>1</v>
      </c>
      <c r="L686" s="9">
        <f>INDEX(products!$A:$G,MATCH(orders!$D686,products!$A:$A,0),MATCH(L$1,products!$A$1:$G$1,0))</f>
        <v>11.95</v>
      </c>
      <c r="M686" s="9">
        <f t="shared" si="30"/>
        <v>71.699999999999989</v>
      </c>
      <c r="N686" t="str">
        <f t="shared" si="31"/>
        <v>Robusta</v>
      </c>
      <c r="O686" t="str">
        <f t="shared" si="32"/>
        <v>Light</v>
      </c>
      <c r="P686" t="str">
        <f>VLOOKUP(Orders[[#This Row],[Customer ID]],customers!$A:$I,9,FALSE)</f>
        <v>No</v>
      </c>
    </row>
    <row r="687" spans="1:16" x14ac:dyDescent="0.25">
      <c r="A687" s="2" t="s">
        <v>4359</v>
      </c>
      <c r="B687" s="6">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INDEX(products!$A:$G,MATCH(orders!$D687,products!$A:$A,0),MATCH(I$1,products!$A$1:$G$1,0))</f>
        <v>Lib</v>
      </c>
      <c r="J687" t="str">
        <f>INDEX(products!$A:$G,MATCH(orders!$D687,products!$A:$A,0),MATCH(J$1,products!$A$1:$G$1,0))</f>
        <v>L</v>
      </c>
      <c r="K687" s="8">
        <f>INDEX(products!$A:$G,MATCH(orders!$D687,products!$A:$A,0),MATCH(K$1,products!$A$1:$G$1,0))</f>
        <v>2.5</v>
      </c>
      <c r="L687" s="9">
        <f>INDEX(products!$A:$G,MATCH(orders!$D687,products!$A:$A,0),MATCH(L$1,products!$A$1:$G$1,0))</f>
        <v>36.454999999999998</v>
      </c>
      <c r="M687" s="9">
        <f t="shared" si="30"/>
        <v>72.91</v>
      </c>
      <c r="N687" t="str">
        <f t="shared" si="31"/>
        <v>Liberica</v>
      </c>
      <c r="O687" t="str">
        <f t="shared" si="32"/>
        <v>Light</v>
      </c>
      <c r="P687" t="str">
        <f>VLOOKUP(Orders[[#This Row],[Customer ID]],customers!$A:$I,9,FALSE)</f>
        <v>Yes</v>
      </c>
    </row>
    <row r="688" spans="1:16" x14ac:dyDescent="0.25">
      <c r="A688" s="2" t="s">
        <v>4365</v>
      </c>
      <c r="B688" s="6">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INDEX(products!$A:$G,MATCH(orders!$D688,products!$A:$A,0),MATCH(I$1,products!$A$1:$G$1,0))</f>
        <v>Rob</v>
      </c>
      <c r="J688" t="str">
        <f>INDEX(products!$A:$G,MATCH(orders!$D688,products!$A:$A,0),MATCH(J$1,products!$A$1:$G$1,0))</f>
        <v>D</v>
      </c>
      <c r="K688" s="8">
        <f>INDEX(products!$A:$G,MATCH(orders!$D688,products!$A:$A,0),MATCH(K$1,products!$A$1:$G$1,0))</f>
        <v>0.2</v>
      </c>
      <c r="L688" s="9">
        <f>INDEX(products!$A:$G,MATCH(orders!$D688,products!$A:$A,0),MATCH(L$1,products!$A$1:$G$1,0))</f>
        <v>2.6849999999999996</v>
      </c>
      <c r="M688" s="9">
        <f t="shared" si="30"/>
        <v>8.0549999999999997</v>
      </c>
      <c r="N688" t="str">
        <f t="shared" si="31"/>
        <v>Robusta</v>
      </c>
      <c r="O688" t="str">
        <f t="shared" si="32"/>
        <v>Dark</v>
      </c>
      <c r="P688" t="str">
        <f>VLOOKUP(Orders[[#This Row],[Customer ID]],customers!$A:$I,9,FALSE)</f>
        <v>Yes</v>
      </c>
    </row>
    <row r="689" spans="1:16" x14ac:dyDescent="0.25">
      <c r="A689" s="2" t="s">
        <v>4371</v>
      </c>
      <c r="B689" s="6">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INDEX(products!$A:$G,MATCH(orders!$D689,products!$A:$A,0),MATCH(I$1,products!$A$1:$G$1,0))</f>
        <v>Exc</v>
      </c>
      <c r="J689" t="str">
        <f>INDEX(products!$A:$G,MATCH(orders!$D689,products!$A:$A,0),MATCH(J$1,products!$A$1:$G$1,0))</f>
        <v>M</v>
      </c>
      <c r="K689" s="8">
        <f>INDEX(products!$A:$G,MATCH(orders!$D689,products!$A:$A,0),MATCH(K$1,products!$A$1:$G$1,0))</f>
        <v>0.5</v>
      </c>
      <c r="L689" s="9">
        <f>INDEX(products!$A:$G,MATCH(orders!$D689,products!$A:$A,0),MATCH(L$1,products!$A$1:$G$1,0))</f>
        <v>8.25</v>
      </c>
      <c r="M689" s="9">
        <f t="shared" si="30"/>
        <v>16.5</v>
      </c>
      <c r="N689" t="str">
        <f t="shared" si="31"/>
        <v>Excelsa</v>
      </c>
      <c r="O689" t="str">
        <f t="shared" si="32"/>
        <v>Medium</v>
      </c>
      <c r="P689" t="str">
        <f>VLOOKUP(Orders[[#This Row],[Customer ID]],customers!$A:$I,9,FALSE)</f>
        <v>No</v>
      </c>
    </row>
    <row r="690" spans="1:16" x14ac:dyDescent="0.25">
      <c r="A690" s="2" t="s">
        <v>4377</v>
      </c>
      <c r="B690" s="6">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INDEX(products!$A:$G,MATCH(orders!$D690,products!$A:$A,0),MATCH(I$1,products!$A$1:$G$1,0))</f>
        <v>Ara</v>
      </c>
      <c r="J690" t="str">
        <f>INDEX(products!$A:$G,MATCH(orders!$D690,products!$A:$A,0),MATCH(J$1,products!$A$1:$G$1,0))</f>
        <v>L</v>
      </c>
      <c r="K690" s="8">
        <f>INDEX(products!$A:$G,MATCH(orders!$D690,products!$A:$A,0),MATCH(K$1,products!$A$1:$G$1,0))</f>
        <v>1</v>
      </c>
      <c r="L690" s="9">
        <f>INDEX(products!$A:$G,MATCH(orders!$D690,products!$A:$A,0),MATCH(L$1,products!$A$1:$G$1,0))</f>
        <v>12.95</v>
      </c>
      <c r="M690" s="9">
        <f t="shared" si="30"/>
        <v>64.75</v>
      </c>
      <c r="N690" t="str">
        <f t="shared" si="31"/>
        <v>Arabica</v>
      </c>
      <c r="O690" t="str">
        <f t="shared" si="32"/>
        <v>Light</v>
      </c>
      <c r="P690" t="str">
        <f>VLOOKUP(Orders[[#This Row],[Customer ID]],customers!$A:$I,9,FALSE)</f>
        <v>No</v>
      </c>
    </row>
    <row r="691" spans="1:16" x14ac:dyDescent="0.25">
      <c r="A691" s="2" t="s">
        <v>4383</v>
      </c>
      <c r="B691" s="6">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INDEX(products!$A:$G,MATCH(orders!$D691,products!$A:$A,0),MATCH(I$1,products!$A$1:$G$1,0))</f>
        <v>Ara</v>
      </c>
      <c r="J691" t="str">
        <f>INDEX(products!$A:$G,MATCH(orders!$D691,products!$A:$A,0),MATCH(J$1,products!$A$1:$G$1,0))</f>
        <v>M</v>
      </c>
      <c r="K691" s="8">
        <f>INDEX(products!$A:$G,MATCH(orders!$D691,products!$A:$A,0),MATCH(K$1,products!$A$1:$G$1,0))</f>
        <v>0.5</v>
      </c>
      <c r="L691" s="9">
        <f>INDEX(products!$A:$G,MATCH(orders!$D691,products!$A:$A,0),MATCH(L$1,products!$A$1:$G$1,0))</f>
        <v>6.75</v>
      </c>
      <c r="M691" s="9">
        <f t="shared" si="30"/>
        <v>33.75</v>
      </c>
      <c r="N691" t="str">
        <f t="shared" si="31"/>
        <v>Arabica</v>
      </c>
      <c r="O691" t="str">
        <f t="shared" si="32"/>
        <v>Medium</v>
      </c>
      <c r="P691" t="str">
        <f>VLOOKUP(Orders[[#This Row],[Customer ID]],customers!$A:$I,9,FALSE)</f>
        <v>No</v>
      </c>
    </row>
    <row r="692" spans="1:16" x14ac:dyDescent="0.25">
      <c r="A692" s="2" t="s">
        <v>4389</v>
      </c>
      <c r="B692" s="6">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INDEX(products!$A:$G,MATCH(orders!$D692,products!$A:$A,0),MATCH(I$1,products!$A$1:$G$1,0))</f>
        <v>Lib</v>
      </c>
      <c r="J692" t="str">
        <f>INDEX(products!$A:$G,MATCH(orders!$D692,products!$A:$A,0),MATCH(J$1,products!$A$1:$G$1,0))</f>
        <v>D</v>
      </c>
      <c r="K692" s="8">
        <f>INDEX(products!$A:$G,MATCH(orders!$D692,products!$A:$A,0),MATCH(K$1,products!$A$1:$G$1,0))</f>
        <v>2.5</v>
      </c>
      <c r="L692" s="9">
        <f>INDEX(products!$A:$G,MATCH(orders!$D692,products!$A:$A,0),MATCH(L$1,products!$A$1:$G$1,0))</f>
        <v>29.784999999999997</v>
      </c>
      <c r="M692" s="9">
        <f t="shared" si="30"/>
        <v>178.70999999999998</v>
      </c>
      <c r="N692" t="str">
        <f t="shared" si="31"/>
        <v>Liberica</v>
      </c>
      <c r="O692" t="str">
        <f t="shared" si="32"/>
        <v>Dark</v>
      </c>
      <c r="P692" t="str">
        <f>VLOOKUP(Orders[[#This Row],[Customer ID]],customers!$A:$I,9,FALSE)</f>
        <v>No</v>
      </c>
    </row>
    <row r="693" spans="1:16" x14ac:dyDescent="0.25">
      <c r="A693" s="2" t="s">
        <v>4393</v>
      </c>
      <c r="B693" s="6">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INDEX(products!$A:$G,MATCH(orders!$D693,products!$A:$A,0),MATCH(I$1,products!$A$1:$G$1,0))</f>
        <v>Ara</v>
      </c>
      <c r="J693" t="str">
        <f>INDEX(products!$A:$G,MATCH(orders!$D693,products!$A:$A,0),MATCH(J$1,products!$A$1:$G$1,0))</f>
        <v>M</v>
      </c>
      <c r="K693" s="8">
        <f>INDEX(products!$A:$G,MATCH(orders!$D693,products!$A:$A,0),MATCH(K$1,products!$A$1:$G$1,0))</f>
        <v>1</v>
      </c>
      <c r="L693" s="9">
        <f>INDEX(products!$A:$G,MATCH(orders!$D693,products!$A:$A,0),MATCH(L$1,products!$A$1:$G$1,0))</f>
        <v>11.25</v>
      </c>
      <c r="M693" s="9">
        <f t="shared" si="30"/>
        <v>22.5</v>
      </c>
      <c r="N693" t="str">
        <f t="shared" si="31"/>
        <v>Arabica</v>
      </c>
      <c r="O693" t="str">
        <f t="shared" si="32"/>
        <v>Medium</v>
      </c>
      <c r="P693" t="str">
        <f>VLOOKUP(Orders[[#This Row],[Customer ID]],customers!$A:$I,9,FALSE)</f>
        <v>No</v>
      </c>
    </row>
    <row r="694" spans="1:16" x14ac:dyDescent="0.25">
      <c r="A694" s="2" t="s">
        <v>4399</v>
      </c>
      <c r="B694" s="6">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INDEX(products!$A:$G,MATCH(orders!$D694,products!$A:$A,0),MATCH(I$1,products!$A$1:$G$1,0))</f>
        <v>Lib</v>
      </c>
      <c r="J694" t="str">
        <f>INDEX(products!$A:$G,MATCH(orders!$D694,products!$A:$A,0),MATCH(J$1,products!$A$1:$G$1,0))</f>
        <v>D</v>
      </c>
      <c r="K694" s="8">
        <f>INDEX(products!$A:$G,MATCH(orders!$D694,products!$A:$A,0),MATCH(K$1,products!$A$1:$G$1,0))</f>
        <v>1</v>
      </c>
      <c r="L694" s="9">
        <f>INDEX(products!$A:$G,MATCH(orders!$D694,products!$A:$A,0),MATCH(L$1,products!$A$1:$G$1,0))</f>
        <v>12.95</v>
      </c>
      <c r="M694" s="9">
        <f t="shared" si="30"/>
        <v>12.95</v>
      </c>
      <c r="N694" t="str">
        <f t="shared" si="31"/>
        <v>Liberica</v>
      </c>
      <c r="O694" t="str">
        <f t="shared" si="32"/>
        <v>Dark</v>
      </c>
      <c r="P694" t="str">
        <f>VLOOKUP(Orders[[#This Row],[Customer ID]],customers!$A:$I,9,FALSE)</f>
        <v>No</v>
      </c>
    </row>
    <row r="695" spans="1:16" x14ac:dyDescent="0.25">
      <c r="A695" s="2" t="s">
        <v>4405</v>
      </c>
      <c r="B695" s="6">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INDEX(products!$A:$G,MATCH(orders!$D695,products!$A:$A,0),MATCH(I$1,products!$A$1:$G$1,0))</f>
        <v>Ara</v>
      </c>
      <c r="J695" t="str">
        <f>INDEX(products!$A:$G,MATCH(orders!$D695,products!$A:$A,0),MATCH(J$1,products!$A$1:$G$1,0))</f>
        <v>M</v>
      </c>
      <c r="K695" s="8">
        <f>INDEX(products!$A:$G,MATCH(orders!$D695,products!$A:$A,0),MATCH(K$1,products!$A$1:$G$1,0))</f>
        <v>2.5</v>
      </c>
      <c r="L695" s="9">
        <f>INDEX(products!$A:$G,MATCH(orders!$D695,products!$A:$A,0),MATCH(L$1,products!$A$1:$G$1,0))</f>
        <v>25.874999999999996</v>
      </c>
      <c r="M695" s="9">
        <f t="shared" si="30"/>
        <v>51.749999999999993</v>
      </c>
      <c r="N695" t="str">
        <f t="shared" si="31"/>
        <v>Arabica</v>
      </c>
      <c r="O695" t="str">
        <f t="shared" si="32"/>
        <v>Medium</v>
      </c>
      <c r="P695" t="str">
        <f>VLOOKUP(Orders[[#This Row],[Customer ID]],customers!$A:$I,9,FALSE)</f>
        <v>Yes</v>
      </c>
    </row>
    <row r="696" spans="1:16" x14ac:dyDescent="0.25">
      <c r="A696" s="2" t="s">
        <v>4411</v>
      </c>
      <c r="B696" s="6">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INDEX(products!$A:$G,MATCH(orders!$D696,products!$A:$A,0),MATCH(I$1,products!$A$1:$G$1,0))</f>
        <v>Exc</v>
      </c>
      <c r="J696" t="str">
        <f>INDEX(products!$A:$G,MATCH(orders!$D696,products!$A:$A,0),MATCH(J$1,products!$A$1:$G$1,0))</f>
        <v>D</v>
      </c>
      <c r="K696" s="8">
        <f>INDEX(products!$A:$G,MATCH(orders!$D696,products!$A:$A,0),MATCH(K$1,products!$A$1:$G$1,0))</f>
        <v>0.5</v>
      </c>
      <c r="L696" s="9">
        <f>INDEX(products!$A:$G,MATCH(orders!$D696,products!$A:$A,0),MATCH(L$1,products!$A$1:$G$1,0))</f>
        <v>7.29</v>
      </c>
      <c r="M696" s="9">
        <f t="shared" si="30"/>
        <v>36.450000000000003</v>
      </c>
      <c r="N696" t="str">
        <f t="shared" si="31"/>
        <v>Excelsa</v>
      </c>
      <c r="O696" t="str">
        <f t="shared" si="32"/>
        <v>Dark</v>
      </c>
      <c r="P696" t="str">
        <f>VLOOKUP(Orders[[#This Row],[Customer ID]],customers!$A:$I,9,FALSE)</f>
        <v>No</v>
      </c>
    </row>
    <row r="697" spans="1:16" x14ac:dyDescent="0.25">
      <c r="A697" s="2" t="s">
        <v>4417</v>
      </c>
      <c r="B697" s="6">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INDEX(products!$A:$G,MATCH(orders!$D697,products!$A:$A,0),MATCH(I$1,products!$A$1:$G$1,0))</f>
        <v>Lib</v>
      </c>
      <c r="J697" t="str">
        <f>INDEX(products!$A:$G,MATCH(orders!$D697,products!$A:$A,0),MATCH(J$1,products!$A$1:$G$1,0))</f>
        <v>L</v>
      </c>
      <c r="K697" s="8">
        <f>INDEX(products!$A:$G,MATCH(orders!$D697,products!$A:$A,0),MATCH(K$1,products!$A$1:$G$1,0))</f>
        <v>2.5</v>
      </c>
      <c r="L697" s="9">
        <f>INDEX(products!$A:$G,MATCH(orders!$D697,products!$A:$A,0),MATCH(L$1,products!$A$1:$G$1,0))</f>
        <v>36.454999999999998</v>
      </c>
      <c r="M697" s="9">
        <f t="shared" si="30"/>
        <v>182.27499999999998</v>
      </c>
      <c r="N697" t="str">
        <f t="shared" si="31"/>
        <v>Liberica</v>
      </c>
      <c r="O697" t="str">
        <f t="shared" si="32"/>
        <v>Light</v>
      </c>
      <c r="P697" t="str">
        <f>VLOOKUP(Orders[[#This Row],[Customer ID]],customers!$A:$I,9,FALSE)</f>
        <v>Yes</v>
      </c>
    </row>
    <row r="698" spans="1:16" x14ac:dyDescent="0.25">
      <c r="A698" s="2" t="s">
        <v>4423</v>
      </c>
      <c r="B698" s="6">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INDEX(products!$A:$G,MATCH(orders!$D698,products!$A:$A,0),MATCH(I$1,products!$A$1:$G$1,0))</f>
        <v>Lib</v>
      </c>
      <c r="J698" t="str">
        <f>INDEX(products!$A:$G,MATCH(orders!$D698,products!$A:$A,0),MATCH(J$1,products!$A$1:$G$1,0))</f>
        <v>D</v>
      </c>
      <c r="K698" s="8">
        <f>INDEX(products!$A:$G,MATCH(orders!$D698,products!$A:$A,0),MATCH(K$1,products!$A$1:$G$1,0))</f>
        <v>0.5</v>
      </c>
      <c r="L698" s="9">
        <f>INDEX(products!$A:$G,MATCH(orders!$D698,products!$A:$A,0),MATCH(L$1,products!$A$1:$G$1,0))</f>
        <v>7.77</v>
      </c>
      <c r="M698" s="9">
        <f t="shared" si="30"/>
        <v>31.08</v>
      </c>
      <c r="N698" t="str">
        <f t="shared" si="31"/>
        <v>Liberica</v>
      </c>
      <c r="O698" t="str">
        <f t="shared" si="32"/>
        <v>Dark</v>
      </c>
      <c r="P698" t="str">
        <f>VLOOKUP(Orders[[#This Row],[Customer ID]],customers!$A:$I,9,FALSE)</f>
        <v>No</v>
      </c>
    </row>
    <row r="699" spans="1:16" x14ac:dyDescent="0.25">
      <c r="A699" s="2" t="s">
        <v>4429</v>
      </c>
      <c r="B699" s="6">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INDEX(products!$A:$G,MATCH(orders!$D699,products!$A:$A,0),MATCH(I$1,products!$A$1:$G$1,0))</f>
        <v>Ara</v>
      </c>
      <c r="J699" t="str">
        <f>INDEX(products!$A:$G,MATCH(orders!$D699,products!$A:$A,0),MATCH(J$1,products!$A$1:$G$1,0))</f>
        <v>M</v>
      </c>
      <c r="K699" s="8">
        <f>INDEX(products!$A:$G,MATCH(orders!$D699,products!$A:$A,0),MATCH(K$1,products!$A$1:$G$1,0))</f>
        <v>0.5</v>
      </c>
      <c r="L699" s="9">
        <f>INDEX(products!$A:$G,MATCH(orders!$D699,products!$A:$A,0),MATCH(L$1,products!$A$1:$G$1,0))</f>
        <v>6.75</v>
      </c>
      <c r="M699" s="9">
        <f t="shared" si="30"/>
        <v>20.25</v>
      </c>
      <c r="N699" t="str">
        <f t="shared" si="31"/>
        <v>Arabica</v>
      </c>
      <c r="O699" t="str">
        <f t="shared" si="32"/>
        <v>Medium</v>
      </c>
      <c r="P699" t="str">
        <f>VLOOKUP(Orders[[#This Row],[Customer ID]],customers!$A:$I,9,FALSE)</f>
        <v>No</v>
      </c>
    </row>
    <row r="700" spans="1:16" x14ac:dyDescent="0.25">
      <c r="A700" s="2" t="s">
        <v>4433</v>
      </c>
      <c r="B700" s="6">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INDEX(products!$A:$G,MATCH(orders!$D700,products!$A:$A,0),MATCH(I$1,products!$A$1:$G$1,0))</f>
        <v>Lib</v>
      </c>
      <c r="J700" t="str">
        <f>INDEX(products!$A:$G,MATCH(orders!$D700,products!$A:$A,0),MATCH(J$1,products!$A$1:$G$1,0))</f>
        <v>D</v>
      </c>
      <c r="K700" s="8">
        <f>INDEX(products!$A:$G,MATCH(orders!$D700,products!$A:$A,0),MATCH(K$1,products!$A$1:$G$1,0))</f>
        <v>1</v>
      </c>
      <c r="L700" s="9">
        <f>INDEX(products!$A:$G,MATCH(orders!$D700,products!$A:$A,0),MATCH(L$1,products!$A$1:$G$1,0))</f>
        <v>12.95</v>
      </c>
      <c r="M700" s="9">
        <f t="shared" si="30"/>
        <v>25.9</v>
      </c>
      <c r="N700" t="str">
        <f t="shared" si="31"/>
        <v>Liberica</v>
      </c>
      <c r="O700" t="str">
        <f t="shared" si="32"/>
        <v>Dark</v>
      </c>
      <c r="P700" t="str">
        <f>VLOOKUP(Orders[[#This Row],[Customer ID]],customers!$A:$I,9,FALSE)</f>
        <v>No</v>
      </c>
    </row>
    <row r="701" spans="1:16" x14ac:dyDescent="0.25">
      <c r="A701" s="2" t="s">
        <v>4439</v>
      </c>
      <c r="B701" s="6">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INDEX(products!$A:$G,MATCH(orders!$D701,products!$A:$A,0),MATCH(I$1,products!$A$1:$G$1,0))</f>
        <v>Ara</v>
      </c>
      <c r="J701" t="str">
        <f>INDEX(products!$A:$G,MATCH(orders!$D701,products!$A:$A,0),MATCH(J$1,products!$A$1:$G$1,0))</f>
        <v>D</v>
      </c>
      <c r="K701" s="8">
        <f>INDEX(products!$A:$G,MATCH(orders!$D701,products!$A:$A,0),MATCH(K$1,products!$A$1:$G$1,0))</f>
        <v>0.5</v>
      </c>
      <c r="L701" s="9">
        <f>INDEX(products!$A:$G,MATCH(orders!$D701,products!$A:$A,0),MATCH(L$1,products!$A$1:$G$1,0))</f>
        <v>5.97</v>
      </c>
      <c r="M701" s="9">
        <f t="shared" si="30"/>
        <v>23.88</v>
      </c>
      <c r="N701" t="str">
        <f t="shared" si="31"/>
        <v>Arabica</v>
      </c>
      <c r="O701" t="str">
        <f t="shared" si="32"/>
        <v>Dark</v>
      </c>
      <c r="P701" t="str">
        <f>VLOOKUP(Orders[[#This Row],[Customer ID]],customers!$A:$I,9,FALSE)</f>
        <v>Yes</v>
      </c>
    </row>
    <row r="702" spans="1:16" x14ac:dyDescent="0.25">
      <c r="A702" s="2" t="s">
        <v>4445</v>
      </c>
      <c r="B702" s="6">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INDEX(products!$A:$G,MATCH(orders!$D702,products!$A:$A,0),MATCH(I$1,products!$A$1:$G$1,0))</f>
        <v>Lib</v>
      </c>
      <c r="J702" t="str">
        <f>INDEX(products!$A:$G,MATCH(orders!$D702,products!$A:$A,0),MATCH(J$1,products!$A$1:$G$1,0))</f>
        <v>L</v>
      </c>
      <c r="K702" s="8">
        <f>INDEX(products!$A:$G,MATCH(orders!$D702,products!$A:$A,0),MATCH(K$1,products!$A$1:$G$1,0))</f>
        <v>0.5</v>
      </c>
      <c r="L702" s="9">
        <f>INDEX(products!$A:$G,MATCH(orders!$D702,products!$A:$A,0),MATCH(L$1,products!$A$1:$G$1,0))</f>
        <v>9.51</v>
      </c>
      <c r="M702" s="9">
        <f t="shared" si="30"/>
        <v>19.02</v>
      </c>
      <c r="N702" t="str">
        <f t="shared" si="31"/>
        <v>Liberica</v>
      </c>
      <c r="O702" t="str">
        <f t="shared" si="32"/>
        <v>Light</v>
      </c>
      <c r="P702" t="str">
        <f>VLOOKUP(Orders[[#This Row],[Customer ID]],customers!$A:$I,9,FALSE)</f>
        <v>No</v>
      </c>
    </row>
    <row r="703" spans="1:16" x14ac:dyDescent="0.25">
      <c r="A703" s="2" t="s">
        <v>4450</v>
      </c>
      <c r="B703" s="6">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INDEX(products!$A:$G,MATCH(orders!$D703,products!$A:$A,0),MATCH(I$1,products!$A$1:$G$1,0))</f>
        <v>Ara</v>
      </c>
      <c r="J703" t="str">
        <f>INDEX(products!$A:$G,MATCH(orders!$D703,products!$A:$A,0),MATCH(J$1,products!$A$1:$G$1,0))</f>
        <v>D</v>
      </c>
      <c r="K703" s="8">
        <f>INDEX(products!$A:$G,MATCH(orders!$D703,products!$A:$A,0),MATCH(K$1,products!$A$1:$G$1,0))</f>
        <v>0.5</v>
      </c>
      <c r="L703" s="9">
        <f>INDEX(products!$A:$G,MATCH(orders!$D703,products!$A:$A,0),MATCH(L$1,products!$A$1:$G$1,0))</f>
        <v>5.97</v>
      </c>
      <c r="M703" s="9">
        <f t="shared" si="30"/>
        <v>29.849999999999998</v>
      </c>
      <c r="N703" t="str">
        <f t="shared" si="31"/>
        <v>Arabica</v>
      </c>
      <c r="O703" t="str">
        <f t="shared" si="32"/>
        <v>Dark</v>
      </c>
      <c r="P703" t="str">
        <f>VLOOKUP(Orders[[#This Row],[Customer ID]],customers!$A:$I,9,FALSE)</f>
        <v>Yes</v>
      </c>
    </row>
    <row r="704" spans="1:16" x14ac:dyDescent="0.25">
      <c r="A704" s="2" t="s">
        <v>4456</v>
      </c>
      <c r="B704" s="6">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INDEX(products!$A:$G,MATCH(orders!$D704,products!$A:$A,0),MATCH(I$1,products!$A$1:$G$1,0))</f>
        <v>Ara</v>
      </c>
      <c r="J704" t="str">
        <f>INDEX(products!$A:$G,MATCH(orders!$D704,products!$A:$A,0),MATCH(J$1,products!$A$1:$G$1,0))</f>
        <v>L</v>
      </c>
      <c r="K704" s="8">
        <f>INDEX(products!$A:$G,MATCH(orders!$D704,products!$A:$A,0),MATCH(K$1,products!$A$1:$G$1,0))</f>
        <v>0.5</v>
      </c>
      <c r="L704" s="9">
        <f>INDEX(products!$A:$G,MATCH(orders!$D704,products!$A:$A,0),MATCH(L$1,products!$A$1:$G$1,0))</f>
        <v>7.77</v>
      </c>
      <c r="M704" s="9">
        <f t="shared" si="30"/>
        <v>7.77</v>
      </c>
      <c r="N704" t="str">
        <f t="shared" si="31"/>
        <v>Arabica</v>
      </c>
      <c r="O704" t="str">
        <f t="shared" si="32"/>
        <v>Light</v>
      </c>
      <c r="P704" t="str">
        <f>VLOOKUP(Orders[[#This Row],[Customer ID]],customers!$A:$I,9,FALSE)</f>
        <v>Yes</v>
      </c>
    </row>
    <row r="705" spans="1:16" x14ac:dyDescent="0.25">
      <c r="A705" s="2" t="s">
        <v>4461</v>
      </c>
      <c r="B705" s="6">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INDEX(products!$A:$G,MATCH(orders!$D705,products!$A:$A,0),MATCH(I$1,products!$A$1:$G$1,0))</f>
        <v>Lib</v>
      </c>
      <c r="J705" t="str">
        <f>INDEX(products!$A:$G,MATCH(orders!$D705,products!$A:$A,0),MATCH(J$1,products!$A$1:$G$1,0))</f>
        <v>D</v>
      </c>
      <c r="K705" s="8">
        <f>INDEX(products!$A:$G,MATCH(orders!$D705,products!$A:$A,0),MATCH(K$1,products!$A$1:$G$1,0))</f>
        <v>2.5</v>
      </c>
      <c r="L705" s="9">
        <f>INDEX(products!$A:$G,MATCH(orders!$D705,products!$A:$A,0),MATCH(L$1,products!$A$1:$G$1,0))</f>
        <v>29.784999999999997</v>
      </c>
      <c r="M705" s="9">
        <f t="shared" si="30"/>
        <v>119.13999999999999</v>
      </c>
      <c r="N705" t="str">
        <f t="shared" si="31"/>
        <v>Liberica</v>
      </c>
      <c r="O705" t="str">
        <f t="shared" si="32"/>
        <v>Dark</v>
      </c>
      <c r="P705" t="str">
        <f>VLOOKUP(Orders[[#This Row],[Customer ID]],customers!$A:$I,9,FALSE)</f>
        <v>Yes</v>
      </c>
    </row>
    <row r="706" spans="1:16" x14ac:dyDescent="0.25">
      <c r="A706" s="2" t="s">
        <v>4466</v>
      </c>
      <c r="B706" s="6">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INDEX(products!$A:$G,MATCH(orders!$D706,products!$A:$A,0),MATCH(I$1,products!$A$1:$G$1,0))</f>
        <v>Exc</v>
      </c>
      <c r="J706" t="str">
        <f>INDEX(products!$A:$G,MATCH(orders!$D706,products!$A:$A,0),MATCH(J$1,products!$A$1:$G$1,0))</f>
        <v>D</v>
      </c>
      <c r="K706" s="8">
        <f>INDEX(products!$A:$G,MATCH(orders!$D706,products!$A:$A,0),MATCH(K$1,products!$A$1:$G$1,0))</f>
        <v>0.2</v>
      </c>
      <c r="L706" s="9">
        <f>INDEX(products!$A:$G,MATCH(orders!$D706,products!$A:$A,0),MATCH(L$1,products!$A$1:$G$1,0))</f>
        <v>3.645</v>
      </c>
      <c r="M706" s="9">
        <f t="shared" si="30"/>
        <v>21.87</v>
      </c>
      <c r="N706" t="str">
        <f t="shared" si="31"/>
        <v>Excelsa</v>
      </c>
      <c r="O706" t="str">
        <f t="shared" si="32"/>
        <v>Dark</v>
      </c>
      <c r="P706" t="str">
        <f>VLOOKUP(Orders[[#This Row],[Customer ID]],customers!$A:$I,9,FALSE)</f>
        <v>Yes</v>
      </c>
    </row>
    <row r="707" spans="1:16" x14ac:dyDescent="0.25">
      <c r="A707" s="2" t="s">
        <v>4471</v>
      </c>
      <c r="B707" s="6">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INDEX(products!$A:$G,MATCH(orders!$D707,products!$A:$A,0),MATCH(I$1,products!$A$1:$G$1,0))</f>
        <v>Exc</v>
      </c>
      <c r="J707" t="str">
        <f>INDEX(products!$A:$G,MATCH(orders!$D707,products!$A:$A,0),MATCH(J$1,products!$A$1:$G$1,0))</f>
        <v>L</v>
      </c>
      <c r="K707" s="8">
        <f>INDEX(products!$A:$G,MATCH(orders!$D707,products!$A:$A,0),MATCH(K$1,products!$A$1:$G$1,0))</f>
        <v>0.5</v>
      </c>
      <c r="L707" s="9">
        <f>INDEX(products!$A:$G,MATCH(orders!$D707,products!$A:$A,0),MATCH(L$1,products!$A$1:$G$1,0))</f>
        <v>8.91</v>
      </c>
      <c r="M707" s="9">
        <f t="shared" ref="M707:M770" si="33">E707*L707</f>
        <v>17.82</v>
      </c>
      <c r="N707" t="str">
        <f t="shared" ref="N707:N770" si="34">IF(I707="Rob","Robusta",IF(I707="Exc","Excelsa",IF(I707="Ara","Arabica",IF(I707="Lib","Liberica",""))))</f>
        <v>Excelsa</v>
      </c>
      <c r="O707" t="str">
        <f t="shared" ref="O707:O770" si="35">IF(J707="L","Light",IF(J707="M","Medium",IF(J707="D","Dark","")))</f>
        <v>Light</v>
      </c>
      <c r="P707" t="str">
        <f>VLOOKUP(Orders[[#This Row],[Customer ID]],customers!$A:$I,9,FALSE)</f>
        <v>No</v>
      </c>
    </row>
    <row r="708" spans="1:16" x14ac:dyDescent="0.25">
      <c r="A708" s="2" t="s">
        <v>4477</v>
      </c>
      <c r="B708" s="6">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INDEX(products!$A:$G,MATCH(orders!$D708,products!$A:$A,0),MATCH(I$1,products!$A$1:$G$1,0))</f>
        <v>Exc</v>
      </c>
      <c r="J708" t="str">
        <f>INDEX(products!$A:$G,MATCH(orders!$D708,products!$A:$A,0),MATCH(J$1,products!$A$1:$G$1,0))</f>
        <v>M</v>
      </c>
      <c r="K708" s="8">
        <f>INDEX(products!$A:$G,MATCH(orders!$D708,products!$A:$A,0),MATCH(K$1,products!$A$1:$G$1,0))</f>
        <v>0.2</v>
      </c>
      <c r="L708" s="9">
        <f>INDEX(products!$A:$G,MATCH(orders!$D708,products!$A:$A,0),MATCH(L$1,products!$A$1:$G$1,0))</f>
        <v>4.125</v>
      </c>
      <c r="M708" s="9">
        <f t="shared" si="33"/>
        <v>12.375</v>
      </c>
      <c r="N708" t="str">
        <f t="shared" si="34"/>
        <v>Excelsa</v>
      </c>
      <c r="O708" t="str">
        <f t="shared" si="35"/>
        <v>Medium</v>
      </c>
      <c r="P708" t="str">
        <f>VLOOKUP(Orders[[#This Row],[Customer ID]],customers!$A:$I,9,FALSE)</f>
        <v>No</v>
      </c>
    </row>
    <row r="709" spans="1:16" x14ac:dyDescent="0.25">
      <c r="A709" s="2" t="s">
        <v>4483</v>
      </c>
      <c r="B709" s="6">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INDEX(products!$A:$G,MATCH(orders!$D709,products!$A:$A,0),MATCH(I$1,products!$A$1:$G$1,0))</f>
        <v>Lib</v>
      </c>
      <c r="J709" t="str">
        <f>INDEX(products!$A:$G,MATCH(orders!$D709,products!$A:$A,0),MATCH(J$1,products!$A$1:$G$1,0))</f>
        <v>D</v>
      </c>
      <c r="K709" s="8">
        <f>INDEX(products!$A:$G,MATCH(orders!$D709,products!$A:$A,0),MATCH(K$1,products!$A$1:$G$1,0))</f>
        <v>1</v>
      </c>
      <c r="L709" s="9">
        <f>INDEX(products!$A:$G,MATCH(orders!$D709,products!$A:$A,0),MATCH(L$1,products!$A$1:$G$1,0))</f>
        <v>12.95</v>
      </c>
      <c r="M709" s="9">
        <f t="shared" si="33"/>
        <v>25.9</v>
      </c>
      <c r="N709" t="str">
        <f t="shared" si="34"/>
        <v>Liberica</v>
      </c>
      <c r="O709" t="str">
        <f t="shared" si="35"/>
        <v>Dark</v>
      </c>
      <c r="P709" t="str">
        <f>VLOOKUP(Orders[[#This Row],[Customer ID]],customers!$A:$I,9,FALSE)</f>
        <v>No</v>
      </c>
    </row>
    <row r="710" spans="1:16" x14ac:dyDescent="0.25">
      <c r="A710" s="2" t="s">
        <v>4488</v>
      </c>
      <c r="B710" s="6">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INDEX(products!$A:$G,MATCH(orders!$D710,products!$A:$A,0),MATCH(I$1,products!$A$1:$G$1,0))</f>
        <v>Ara</v>
      </c>
      <c r="J710" t="str">
        <f>INDEX(products!$A:$G,MATCH(orders!$D710,products!$A:$A,0),MATCH(J$1,products!$A$1:$G$1,0))</f>
        <v>M</v>
      </c>
      <c r="K710" s="8">
        <f>INDEX(products!$A:$G,MATCH(orders!$D710,products!$A:$A,0),MATCH(K$1,products!$A$1:$G$1,0))</f>
        <v>0.5</v>
      </c>
      <c r="L710" s="9">
        <f>INDEX(products!$A:$G,MATCH(orders!$D710,products!$A:$A,0),MATCH(L$1,products!$A$1:$G$1,0))</f>
        <v>6.75</v>
      </c>
      <c r="M710" s="9">
        <f t="shared" si="33"/>
        <v>13.5</v>
      </c>
      <c r="N710" t="str">
        <f t="shared" si="34"/>
        <v>Arabica</v>
      </c>
      <c r="O710" t="str">
        <f t="shared" si="35"/>
        <v>Medium</v>
      </c>
      <c r="P710" t="str">
        <f>VLOOKUP(Orders[[#This Row],[Customer ID]],customers!$A:$I,9,FALSE)</f>
        <v>Yes</v>
      </c>
    </row>
    <row r="711" spans="1:16" x14ac:dyDescent="0.25">
      <c r="A711" s="2" t="s">
        <v>4494</v>
      </c>
      <c r="B711" s="6">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INDEX(products!$A:$G,MATCH(orders!$D711,products!$A:$A,0),MATCH(I$1,products!$A$1:$G$1,0))</f>
        <v>Exc</v>
      </c>
      <c r="J711" t="str">
        <f>INDEX(products!$A:$G,MATCH(orders!$D711,products!$A:$A,0),MATCH(J$1,products!$A$1:$G$1,0))</f>
        <v>L</v>
      </c>
      <c r="K711" s="8">
        <f>INDEX(products!$A:$G,MATCH(orders!$D711,products!$A:$A,0),MATCH(K$1,products!$A$1:$G$1,0))</f>
        <v>0.5</v>
      </c>
      <c r="L711" s="9">
        <f>INDEX(products!$A:$G,MATCH(orders!$D711,products!$A:$A,0),MATCH(L$1,products!$A$1:$G$1,0))</f>
        <v>8.91</v>
      </c>
      <c r="M711" s="9">
        <f t="shared" si="33"/>
        <v>17.82</v>
      </c>
      <c r="N711" t="str">
        <f t="shared" si="34"/>
        <v>Excelsa</v>
      </c>
      <c r="O711" t="str">
        <f t="shared" si="35"/>
        <v>Light</v>
      </c>
      <c r="P711" t="str">
        <f>VLOOKUP(Orders[[#This Row],[Customer ID]],customers!$A:$I,9,FALSE)</f>
        <v>Yes</v>
      </c>
    </row>
    <row r="712" spans="1:16" x14ac:dyDescent="0.25">
      <c r="A712" s="2" t="s">
        <v>4499</v>
      </c>
      <c r="B712" s="6">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INDEX(products!$A:$G,MATCH(orders!$D712,products!$A:$A,0),MATCH(I$1,products!$A$1:$G$1,0))</f>
        <v>Exc</v>
      </c>
      <c r="J712" t="str">
        <f>INDEX(products!$A:$G,MATCH(orders!$D712,products!$A:$A,0),MATCH(J$1,products!$A$1:$G$1,0))</f>
        <v>M</v>
      </c>
      <c r="K712" s="8">
        <f>INDEX(products!$A:$G,MATCH(orders!$D712,products!$A:$A,0),MATCH(K$1,products!$A$1:$G$1,0))</f>
        <v>0.5</v>
      </c>
      <c r="L712" s="9">
        <f>INDEX(products!$A:$G,MATCH(orders!$D712,products!$A:$A,0),MATCH(L$1,products!$A$1:$G$1,0))</f>
        <v>8.25</v>
      </c>
      <c r="M712" s="9">
        <f t="shared" si="33"/>
        <v>24.75</v>
      </c>
      <c r="N712" t="str">
        <f t="shared" si="34"/>
        <v>Excelsa</v>
      </c>
      <c r="O712" t="str">
        <f t="shared" si="35"/>
        <v>Medium</v>
      </c>
      <c r="P712" t="str">
        <f>VLOOKUP(Orders[[#This Row],[Customer ID]],customers!$A:$I,9,FALSE)</f>
        <v>No</v>
      </c>
    </row>
    <row r="713" spans="1:16" x14ac:dyDescent="0.25">
      <c r="A713" s="2" t="s">
        <v>4505</v>
      </c>
      <c r="B713" s="6">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INDEX(products!$A:$G,MATCH(orders!$D713,products!$A:$A,0),MATCH(I$1,products!$A$1:$G$1,0))</f>
        <v>Rob</v>
      </c>
      <c r="J713" t="str">
        <f>INDEX(products!$A:$G,MATCH(orders!$D713,products!$A:$A,0),MATCH(J$1,products!$A$1:$G$1,0))</f>
        <v>M</v>
      </c>
      <c r="K713" s="8">
        <f>INDEX(products!$A:$G,MATCH(orders!$D713,products!$A:$A,0),MATCH(K$1,products!$A$1:$G$1,0))</f>
        <v>0.2</v>
      </c>
      <c r="L713" s="9">
        <f>INDEX(products!$A:$G,MATCH(orders!$D713,products!$A:$A,0),MATCH(L$1,products!$A$1:$G$1,0))</f>
        <v>2.9849999999999999</v>
      </c>
      <c r="M713" s="9">
        <f t="shared" si="33"/>
        <v>17.91</v>
      </c>
      <c r="N713" t="str">
        <f t="shared" si="34"/>
        <v>Robusta</v>
      </c>
      <c r="O713" t="str">
        <f t="shared" si="35"/>
        <v>Medium</v>
      </c>
      <c r="P713" t="str">
        <f>VLOOKUP(Orders[[#This Row],[Customer ID]],customers!$A:$I,9,FALSE)</f>
        <v>No</v>
      </c>
    </row>
    <row r="714" spans="1:16" x14ac:dyDescent="0.25">
      <c r="A714" s="2" t="s">
        <v>4512</v>
      </c>
      <c r="B714" s="6">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INDEX(products!$A:$G,MATCH(orders!$D714,products!$A:$A,0),MATCH(I$1,products!$A$1:$G$1,0))</f>
        <v>Exc</v>
      </c>
      <c r="J714" t="str">
        <f>INDEX(products!$A:$G,MATCH(orders!$D714,products!$A:$A,0),MATCH(J$1,products!$A$1:$G$1,0))</f>
        <v>M</v>
      </c>
      <c r="K714" s="8">
        <f>INDEX(products!$A:$G,MATCH(orders!$D714,products!$A:$A,0),MATCH(K$1,products!$A$1:$G$1,0))</f>
        <v>0.5</v>
      </c>
      <c r="L714" s="9">
        <f>INDEX(products!$A:$G,MATCH(orders!$D714,products!$A:$A,0),MATCH(L$1,products!$A$1:$G$1,0))</f>
        <v>8.25</v>
      </c>
      <c r="M714" s="9">
        <f t="shared" si="33"/>
        <v>16.5</v>
      </c>
      <c r="N714" t="str">
        <f t="shared" si="34"/>
        <v>Excelsa</v>
      </c>
      <c r="O714" t="str">
        <f t="shared" si="35"/>
        <v>Medium</v>
      </c>
      <c r="P714" t="str">
        <f>VLOOKUP(Orders[[#This Row],[Customer ID]],customers!$A:$I,9,FALSE)</f>
        <v>No</v>
      </c>
    </row>
    <row r="715" spans="1:16" x14ac:dyDescent="0.25">
      <c r="A715" s="2" t="s">
        <v>4516</v>
      </c>
      <c r="B715" s="6">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INDEX(products!$A:$G,MATCH(orders!$D715,products!$A:$A,0),MATCH(I$1,products!$A$1:$G$1,0))</f>
        <v>Rob</v>
      </c>
      <c r="J715" t="str">
        <f>INDEX(products!$A:$G,MATCH(orders!$D715,products!$A:$A,0),MATCH(J$1,products!$A$1:$G$1,0))</f>
        <v>M</v>
      </c>
      <c r="K715" s="8">
        <f>INDEX(products!$A:$G,MATCH(orders!$D715,products!$A:$A,0),MATCH(K$1,products!$A$1:$G$1,0))</f>
        <v>0.2</v>
      </c>
      <c r="L715" s="9">
        <f>INDEX(products!$A:$G,MATCH(orders!$D715,products!$A:$A,0),MATCH(L$1,products!$A$1:$G$1,0))</f>
        <v>2.9849999999999999</v>
      </c>
      <c r="M715" s="9">
        <f t="shared" si="33"/>
        <v>2.9849999999999999</v>
      </c>
      <c r="N715" t="str">
        <f t="shared" si="34"/>
        <v>Robusta</v>
      </c>
      <c r="O715" t="str">
        <f t="shared" si="35"/>
        <v>Medium</v>
      </c>
      <c r="P715" t="str">
        <f>VLOOKUP(Orders[[#This Row],[Customer ID]],customers!$A:$I,9,FALSE)</f>
        <v>No</v>
      </c>
    </row>
    <row r="716" spans="1:16" x14ac:dyDescent="0.25">
      <c r="A716" s="2" t="s">
        <v>4522</v>
      </c>
      <c r="B716" s="6">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INDEX(products!$A:$G,MATCH(orders!$D716,products!$A:$A,0),MATCH(I$1,products!$A$1:$G$1,0))</f>
        <v>Exc</v>
      </c>
      <c r="J716" t="str">
        <f>INDEX(products!$A:$G,MATCH(orders!$D716,products!$A:$A,0),MATCH(J$1,products!$A$1:$G$1,0))</f>
        <v>D</v>
      </c>
      <c r="K716" s="8">
        <f>INDEX(products!$A:$G,MATCH(orders!$D716,products!$A:$A,0),MATCH(K$1,products!$A$1:$G$1,0))</f>
        <v>0.2</v>
      </c>
      <c r="L716" s="9">
        <f>INDEX(products!$A:$G,MATCH(orders!$D716,products!$A:$A,0),MATCH(L$1,products!$A$1:$G$1,0))</f>
        <v>3.645</v>
      </c>
      <c r="M716" s="9">
        <f t="shared" si="33"/>
        <v>14.58</v>
      </c>
      <c r="N716" t="str">
        <f t="shared" si="34"/>
        <v>Excelsa</v>
      </c>
      <c r="O716" t="str">
        <f t="shared" si="35"/>
        <v>Dark</v>
      </c>
      <c r="P716" t="str">
        <f>VLOOKUP(Orders[[#This Row],[Customer ID]],customers!$A:$I,9,FALSE)</f>
        <v>Yes</v>
      </c>
    </row>
    <row r="717" spans="1:16" x14ac:dyDescent="0.25">
      <c r="A717" s="2" t="s">
        <v>4528</v>
      </c>
      <c r="B717" s="6">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INDEX(products!$A:$G,MATCH(orders!$D717,products!$A:$A,0),MATCH(I$1,products!$A$1:$G$1,0))</f>
        <v>Exc</v>
      </c>
      <c r="J717" t="str">
        <f>INDEX(products!$A:$G,MATCH(orders!$D717,products!$A:$A,0),MATCH(J$1,products!$A$1:$G$1,0))</f>
        <v>L</v>
      </c>
      <c r="K717" s="8">
        <f>INDEX(products!$A:$G,MATCH(orders!$D717,products!$A:$A,0),MATCH(K$1,products!$A$1:$G$1,0))</f>
        <v>1</v>
      </c>
      <c r="L717" s="9">
        <f>INDEX(products!$A:$G,MATCH(orders!$D717,products!$A:$A,0),MATCH(L$1,products!$A$1:$G$1,0))</f>
        <v>14.85</v>
      </c>
      <c r="M717" s="9">
        <f t="shared" si="33"/>
        <v>89.1</v>
      </c>
      <c r="N717" t="str">
        <f t="shared" si="34"/>
        <v>Excelsa</v>
      </c>
      <c r="O717" t="str">
        <f t="shared" si="35"/>
        <v>Light</v>
      </c>
      <c r="P717" t="str">
        <f>VLOOKUP(Orders[[#This Row],[Customer ID]],customers!$A:$I,9,FALSE)</f>
        <v>No</v>
      </c>
    </row>
    <row r="718" spans="1:16" x14ac:dyDescent="0.25">
      <c r="A718" s="2" t="s">
        <v>4533</v>
      </c>
      <c r="B718" s="6">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INDEX(products!$A:$G,MATCH(orders!$D718,products!$A:$A,0),MATCH(I$1,products!$A$1:$G$1,0))</f>
        <v>Rob</v>
      </c>
      <c r="J718" t="str">
        <f>INDEX(products!$A:$G,MATCH(orders!$D718,products!$A:$A,0),MATCH(J$1,products!$A$1:$G$1,0))</f>
        <v>L</v>
      </c>
      <c r="K718" s="8">
        <f>INDEX(products!$A:$G,MATCH(orders!$D718,products!$A:$A,0),MATCH(K$1,products!$A$1:$G$1,0))</f>
        <v>1</v>
      </c>
      <c r="L718" s="9">
        <f>INDEX(products!$A:$G,MATCH(orders!$D718,products!$A:$A,0),MATCH(L$1,products!$A$1:$G$1,0))</f>
        <v>11.95</v>
      </c>
      <c r="M718" s="9">
        <f t="shared" si="33"/>
        <v>35.849999999999994</v>
      </c>
      <c r="N718" t="str">
        <f t="shared" si="34"/>
        <v>Robusta</v>
      </c>
      <c r="O718" t="str">
        <f t="shared" si="35"/>
        <v>Light</v>
      </c>
      <c r="P718" t="str">
        <f>VLOOKUP(Orders[[#This Row],[Customer ID]],customers!$A:$I,9,FALSE)</f>
        <v>No</v>
      </c>
    </row>
    <row r="719" spans="1:16" x14ac:dyDescent="0.25">
      <c r="A719" s="2" t="s">
        <v>4539</v>
      </c>
      <c r="B719" s="6">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INDEX(products!$A:$G,MATCH(orders!$D719,products!$A:$A,0),MATCH(I$1,products!$A$1:$G$1,0))</f>
        <v>Ara</v>
      </c>
      <c r="J719" t="str">
        <f>INDEX(products!$A:$G,MATCH(orders!$D719,products!$A:$A,0),MATCH(J$1,products!$A$1:$G$1,0))</f>
        <v>D</v>
      </c>
      <c r="K719" s="8">
        <f>INDEX(products!$A:$G,MATCH(orders!$D719,products!$A:$A,0),MATCH(K$1,products!$A$1:$G$1,0))</f>
        <v>2.5</v>
      </c>
      <c r="L719" s="9">
        <f>INDEX(products!$A:$G,MATCH(orders!$D719,products!$A:$A,0),MATCH(L$1,products!$A$1:$G$1,0))</f>
        <v>22.884999999999998</v>
      </c>
      <c r="M719" s="9">
        <f t="shared" si="33"/>
        <v>68.655000000000001</v>
      </c>
      <c r="N719" t="str">
        <f t="shared" si="34"/>
        <v>Arabica</v>
      </c>
      <c r="O719" t="str">
        <f t="shared" si="35"/>
        <v>Dark</v>
      </c>
      <c r="P719" t="str">
        <f>VLOOKUP(Orders[[#This Row],[Customer ID]],customers!$A:$I,9,FALSE)</f>
        <v>No</v>
      </c>
    </row>
    <row r="720" spans="1:16" x14ac:dyDescent="0.25">
      <c r="A720" s="2" t="s">
        <v>4545</v>
      </c>
      <c r="B720" s="6">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INDEX(products!$A:$G,MATCH(orders!$D720,products!$A:$A,0),MATCH(I$1,products!$A$1:$G$1,0))</f>
        <v>Lib</v>
      </c>
      <c r="J720" t="str">
        <f>INDEX(products!$A:$G,MATCH(orders!$D720,products!$A:$A,0),MATCH(J$1,products!$A$1:$G$1,0))</f>
        <v>D</v>
      </c>
      <c r="K720" s="8">
        <f>INDEX(products!$A:$G,MATCH(orders!$D720,products!$A:$A,0),MATCH(K$1,products!$A$1:$G$1,0))</f>
        <v>1</v>
      </c>
      <c r="L720" s="9">
        <f>INDEX(products!$A:$G,MATCH(orders!$D720,products!$A:$A,0),MATCH(L$1,products!$A$1:$G$1,0))</f>
        <v>12.95</v>
      </c>
      <c r="M720" s="9">
        <f t="shared" si="33"/>
        <v>38.849999999999994</v>
      </c>
      <c r="N720" t="str">
        <f t="shared" si="34"/>
        <v>Liberica</v>
      </c>
      <c r="O720" t="str">
        <f t="shared" si="35"/>
        <v>Dark</v>
      </c>
      <c r="P720" t="str">
        <f>VLOOKUP(Orders[[#This Row],[Customer ID]],customers!$A:$I,9,FALSE)</f>
        <v>No</v>
      </c>
    </row>
    <row r="721" spans="1:16" x14ac:dyDescent="0.25">
      <c r="A721" s="2" t="s">
        <v>4551</v>
      </c>
      <c r="B721" s="6">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INDEX(products!$A:$G,MATCH(orders!$D721,products!$A:$A,0),MATCH(I$1,products!$A$1:$G$1,0))</f>
        <v>Lib</v>
      </c>
      <c r="J721" t="str">
        <f>INDEX(products!$A:$G,MATCH(orders!$D721,products!$A:$A,0),MATCH(J$1,products!$A$1:$G$1,0))</f>
        <v>L</v>
      </c>
      <c r="K721" s="8">
        <f>INDEX(products!$A:$G,MATCH(orders!$D721,products!$A:$A,0),MATCH(K$1,products!$A$1:$G$1,0))</f>
        <v>1</v>
      </c>
      <c r="L721" s="9">
        <f>INDEX(products!$A:$G,MATCH(orders!$D721,products!$A:$A,0),MATCH(L$1,products!$A$1:$G$1,0))</f>
        <v>15.85</v>
      </c>
      <c r="M721" s="9">
        <f t="shared" si="33"/>
        <v>79.25</v>
      </c>
      <c r="N721" t="str">
        <f t="shared" si="34"/>
        <v>Liberica</v>
      </c>
      <c r="O721" t="str">
        <f t="shared" si="35"/>
        <v>Light</v>
      </c>
      <c r="P721" t="str">
        <f>VLOOKUP(Orders[[#This Row],[Customer ID]],customers!$A:$I,9,FALSE)</f>
        <v>Yes</v>
      </c>
    </row>
    <row r="722" spans="1:16" x14ac:dyDescent="0.25">
      <c r="A722" s="2" t="s">
        <v>4557</v>
      </c>
      <c r="B722" s="6">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INDEX(products!$A:$G,MATCH(orders!$D722,products!$A:$A,0),MATCH(I$1,products!$A$1:$G$1,0))</f>
        <v>Exc</v>
      </c>
      <c r="J722" t="str">
        <f>INDEX(products!$A:$G,MATCH(orders!$D722,products!$A:$A,0),MATCH(J$1,products!$A$1:$G$1,0))</f>
        <v>D</v>
      </c>
      <c r="K722" s="8">
        <f>INDEX(products!$A:$G,MATCH(orders!$D722,products!$A:$A,0),MATCH(K$1,products!$A$1:$G$1,0))</f>
        <v>0.5</v>
      </c>
      <c r="L722" s="9">
        <f>INDEX(products!$A:$G,MATCH(orders!$D722,products!$A:$A,0),MATCH(L$1,products!$A$1:$G$1,0))</f>
        <v>7.29</v>
      </c>
      <c r="M722" s="9">
        <f t="shared" si="33"/>
        <v>36.450000000000003</v>
      </c>
      <c r="N722" t="str">
        <f t="shared" si="34"/>
        <v>Excelsa</v>
      </c>
      <c r="O722" t="str">
        <f t="shared" si="35"/>
        <v>Dark</v>
      </c>
      <c r="P722" t="str">
        <f>VLOOKUP(Orders[[#This Row],[Customer ID]],customers!$A:$I,9,FALSE)</f>
        <v>Yes</v>
      </c>
    </row>
    <row r="723" spans="1:16" x14ac:dyDescent="0.25">
      <c r="A723" s="2" t="s">
        <v>4563</v>
      </c>
      <c r="B723" s="6">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INDEX(products!$A:$G,MATCH(orders!$D723,products!$A:$A,0),MATCH(I$1,products!$A$1:$G$1,0))</f>
        <v>Rob</v>
      </c>
      <c r="J723" t="str">
        <f>INDEX(products!$A:$G,MATCH(orders!$D723,products!$A:$A,0),MATCH(J$1,products!$A$1:$G$1,0))</f>
        <v>M</v>
      </c>
      <c r="K723" s="8">
        <f>INDEX(products!$A:$G,MATCH(orders!$D723,products!$A:$A,0),MATCH(K$1,products!$A$1:$G$1,0))</f>
        <v>0.2</v>
      </c>
      <c r="L723" s="9">
        <f>INDEX(products!$A:$G,MATCH(orders!$D723,products!$A:$A,0),MATCH(L$1,products!$A$1:$G$1,0))</f>
        <v>2.9849999999999999</v>
      </c>
      <c r="M723" s="9">
        <f t="shared" si="33"/>
        <v>8.9550000000000001</v>
      </c>
      <c r="N723" t="str">
        <f t="shared" si="34"/>
        <v>Robusta</v>
      </c>
      <c r="O723" t="str">
        <f t="shared" si="35"/>
        <v>Medium</v>
      </c>
      <c r="P723" t="str">
        <f>VLOOKUP(Orders[[#This Row],[Customer ID]],customers!$A:$I,9,FALSE)</f>
        <v>Yes</v>
      </c>
    </row>
    <row r="724" spans="1:16" x14ac:dyDescent="0.25">
      <c r="A724" s="2" t="s">
        <v>4569</v>
      </c>
      <c r="B724" s="6">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INDEX(products!$A:$G,MATCH(orders!$D724,products!$A:$A,0),MATCH(I$1,products!$A$1:$G$1,0))</f>
        <v>Exc</v>
      </c>
      <c r="J724" t="str">
        <f>INDEX(products!$A:$G,MATCH(orders!$D724,products!$A:$A,0),MATCH(J$1,products!$A$1:$G$1,0))</f>
        <v>D</v>
      </c>
      <c r="K724" s="8">
        <f>INDEX(products!$A:$G,MATCH(orders!$D724,products!$A:$A,0),MATCH(K$1,products!$A$1:$G$1,0))</f>
        <v>1</v>
      </c>
      <c r="L724" s="9">
        <f>INDEX(products!$A:$G,MATCH(orders!$D724,products!$A:$A,0),MATCH(L$1,products!$A$1:$G$1,0))</f>
        <v>12.15</v>
      </c>
      <c r="M724" s="9">
        <f t="shared" si="33"/>
        <v>24.3</v>
      </c>
      <c r="N724" t="str">
        <f t="shared" si="34"/>
        <v>Excelsa</v>
      </c>
      <c r="O724" t="str">
        <f t="shared" si="35"/>
        <v>Dark</v>
      </c>
      <c r="P724" t="str">
        <f>VLOOKUP(Orders[[#This Row],[Customer ID]],customers!$A:$I,9,FALSE)</f>
        <v>No</v>
      </c>
    </row>
    <row r="725" spans="1:16" x14ac:dyDescent="0.25">
      <c r="A725" s="2" t="s">
        <v>4574</v>
      </c>
      <c r="B725" s="6">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INDEX(products!$A:$G,MATCH(orders!$D725,products!$A:$A,0),MATCH(I$1,products!$A$1:$G$1,0))</f>
        <v>Exc</v>
      </c>
      <c r="J725" t="str">
        <f>INDEX(products!$A:$G,MATCH(orders!$D725,products!$A:$A,0),MATCH(J$1,products!$A$1:$G$1,0))</f>
        <v>M</v>
      </c>
      <c r="K725" s="8">
        <f>INDEX(products!$A:$G,MATCH(orders!$D725,products!$A:$A,0),MATCH(K$1,products!$A$1:$G$1,0))</f>
        <v>2.5</v>
      </c>
      <c r="L725" s="9">
        <f>INDEX(products!$A:$G,MATCH(orders!$D725,products!$A:$A,0),MATCH(L$1,products!$A$1:$G$1,0))</f>
        <v>31.624999999999996</v>
      </c>
      <c r="M725" s="9">
        <f t="shared" si="33"/>
        <v>63.249999999999993</v>
      </c>
      <c r="N725" t="str">
        <f t="shared" si="34"/>
        <v>Excelsa</v>
      </c>
      <c r="O725" t="str">
        <f t="shared" si="35"/>
        <v>Medium</v>
      </c>
      <c r="P725" t="str">
        <f>VLOOKUP(Orders[[#This Row],[Customer ID]],customers!$A:$I,9,FALSE)</f>
        <v>No</v>
      </c>
    </row>
    <row r="726" spans="1:16" x14ac:dyDescent="0.25">
      <c r="A726" s="2" t="s">
        <v>4580</v>
      </c>
      <c r="B726" s="6">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INDEX(products!$A:$G,MATCH(orders!$D726,products!$A:$A,0),MATCH(I$1,products!$A$1:$G$1,0))</f>
        <v>Ara</v>
      </c>
      <c r="J726" t="str">
        <f>INDEX(products!$A:$G,MATCH(orders!$D726,products!$A:$A,0),MATCH(J$1,products!$A$1:$G$1,0))</f>
        <v>M</v>
      </c>
      <c r="K726" s="8">
        <f>INDEX(products!$A:$G,MATCH(orders!$D726,products!$A:$A,0),MATCH(K$1,products!$A$1:$G$1,0))</f>
        <v>0.2</v>
      </c>
      <c r="L726" s="9">
        <f>INDEX(products!$A:$G,MATCH(orders!$D726,products!$A:$A,0),MATCH(L$1,products!$A$1:$G$1,0))</f>
        <v>3.375</v>
      </c>
      <c r="M726" s="9">
        <f t="shared" si="33"/>
        <v>6.75</v>
      </c>
      <c r="N726" t="str">
        <f t="shared" si="34"/>
        <v>Arabica</v>
      </c>
      <c r="O726" t="str">
        <f t="shared" si="35"/>
        <v>Medium</v>
      </c>
      <c r="P726" t="str">
        <f>VLOOKUP(Orders[[#This Row],[Customer ID]],customers!$A:$I,9,FALSE)</f>
        <v>Yes</v>
      </c>
    </row>
    <row r="727" spans="1:16" x14ac:dyDescent="0.25">
      <c r="A727" s="2" t="s">
        <v>4585</v>
      </c>
      <c r="B727" s="6">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INDEX(products!$A:$G,MATCH(orders!$D727,products!$A:$A,0),MATCH(I$1,products!$A$1:$G$1,0))</f>
        <v>Ara</v>
      </c>
      <c r="J727" t="str">
        <f>INDEX(products!$A:$G,MATCH(orders!$D727,products!$A:$A,0),MATCH(J$1,products!$A$1:$G$1,0))</f>
        <v>L</v>
      </c>
      <c r="K727" s="8">
        <f>INDEX(products!$A:$G,MATCH(orders!$D727,products!$A:$A,0),MATCH(K$1,products!$A$1:$G$1,0))</f>
        <v>0.2</v>
      </c>
      <c r="L727" s="9">
        <f>INDEX(products!$A:$G,MATCH(orders!$D727,products!$A:$A,0),MATCH(L$1,products!$A$1:$G$1,0))</f>
        <v>3.8849999999999998</v>
      </c>
      <c r="M727" s="9">
        <f t="shared" si="33"/>
        <v>23.31</v>
      </c>
      <c r="N727" t="str">
        <f t="shared" si="34"/>
        <v>Arabica</v>
      </c>
      <c r="O727" t="str">
        <f t="shared" si="35"/>
        <v>Light</v>
      </c>
      <c r="P727" t="str">
        <f>VLOOKUP(Orders[[#This Row],[Customer ID]],customers!$A:$I,9,FALSE)</f>
        <v>No</v>
      </c>
    </row>
    <row r="728" spans="1:16" x14ac:dyDescent="0.25">
      <c r="A728" s="2" t="s">
        <v>4591</v>
      </c>
      <c r="B728" s="6">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INDEX(products!$A:$G,MATCH(orders!$D728,products!$A:$A,0),MATCH(I$1,products!$A$1:$G$1,0))</f>
        <v>Lib</v>
      </c>
      <c r="J728" t="str">
        <f>INDEX(products!$A:$G,MATCH(orders!$D728,products!$A:$A,0),MATCH(J$1,products!$A$1:$G$1,0))</f>
        <v>L</v>
      </c>
      <c r="K728" s="8">
        <f>INDEX(products!$A:$G,MATCH(orders!$D728,products!$A:$A,0),MATCH(K$1,products!$A$1:$G$1,0))</f>
        <v>2.5</v>
      </c>
      <c r="L728" s="9">
        <f>INDEX(products!$A:$G,MATCH(orders!$D728,products!$A:$A,0),MATCH(L$1,products!$A$1:$G$1,0))</f>
        <v>36.454999999999998</v>
      </c>
      <c r="M728" s="9">
        <f t="shared" si="33"/>
        <v>145.82</v>
      </c>
      <c r="N728" t="str">
        <f t="shared" si="34"/>
        <v>Liberica</v>
      </c>
      <c r="O728" t="str">
        <f t="shared" si="35"/>
        <v>Light</v>
      </c>
      <c r="P728" t="str">
        <f>VLOOKUP(Orders[[#This Row],[Customer ID]],customers!$A:$I,9,FALSE)</f>
        <v>No</v>
      </c>
    </row>
    <row r="729" spans="1:16" x14ac:dyDescent="0.25">
      <c r="A729" s="2" t="s">
        <v>4596</v>
      </c>
      <c r="B729" s="6">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INDEX(products!$A:$G,MATCH(orders!$D729,products!$A:$A,0),MATCH(I$1,products!$A$1:$G$1,0))</f>
        <v>Rob</v>
      </c>
      <c r="J729" t="str">
        <f>INDEX(products!$A:$G,MATCH(orders!$D729,products!$A:$A,0),MATCH(J$1,products!$A$1:$G$1,0))</f>
        <v>M</v>
      </c>
      <c r="K729" s="8">
        <f>INDEX(products!$A:$G,MATCH(orders!$D729,products!$A:$A,0),MATCH(K$1,products!$A$1:$G$1,0))</f>
        <v>0.5</v>
      </c>
      <c r="L729" s="9">
        <f>INDEX(products!$A:$G,MATCH(orders!$D729,products!$A:$A,0),MATCH(L$1,products!$A$1:$G$1,0))</f>
        <v>5.97</v>
      </c>
      <c r="M729" s="9">
        <f t="shared" si="33"/>
        <v>29.849999999999998</v>
      </c>
      <c r="N729" t="str">
        <f t="shared" si="34"/>
        <v>Robusta</v>
      </c>
      <c r="O729" t="str">
        <f t="shared" si="35"/>
        <v>Medium</v>
      </c>
      <c r="P729" t="str">
        <f>VLOOKUP(Orders[[#This Row],[Customer ID]],customers!$A:$I,9,FALSE)</f>
        <v>Yes</v>
      </c>
    </row>
    <row r="730" spans="1:16" x14ac:dyDescent="0.25">
      <c r="A730" s="2" t="s">
        <v>4602</v>
      </c>
      <c r="B730" s="6">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INDEX(products!$A:$G,MATCH(orders!$D730,products!$A:$A,0),MATCH(I$1,products!$A$1:$G$1,0))</f>
        <v>Exc</v>
      </c>
      <c r="J730" t="str">
        <f>INDEX(products!$A:$G,MATCH(orders!$D730,products!$A:$A,0),MATCH(J$1,products!$A$1:$G$1,0))</f>
        <v>D</v>
      </c>
      <c r="K730" s="8">
        <f>INDEX(products!$A:$G,MATCH(orders!$D730,products!$A:$A,0),MATCH(K$1,products!$A$1:$G$1,0))</f>
        <v>0.5</v>
      </c>
      <c r="L730" s="9">
        <f>INDEX(products!$A:$G,MATCH(orders!$D730,products!$A:$A,0),MATCH(L$1,products!$A$1:$G$1,0))</f>
        <v>7.29</v>
      </c>
      <c r="M730" s="9">
        <f t="shared" si="33"/>
        <v>21.87</v>
      </c>
      <c r="N730" t="str">
        <f t="shared" si="34"/>
        <v>Excelsa</v>
      </c>
      <c r="O730" t="str">
        <f t="shared" si="35"/>
        <v>Dark</v>
      </c>
      <c r="P730" t="str">
        <f>VLOOKUP(Orders[[#This Row],[Customer ID]],customers!$A:$I,9,FALSE)</f>
        <v>Yes</v>
      </c>
    </row>
    <row r="731" spans="1:16" x14ac:dyDescent="0.25">
      <c r="A731" s="2" t="s">
        <v>4608</v>
      </c>
      <c r="B731" s="6">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INDEX(products!$A:$G,MATCH(orders!$D731,products!$A:$A,0),MATCH(I$1,products!$A$1:$G$1,0))</f>
        <v>Lib</v>
      </c>
      <c r="J731" t="str">
        <f>INDEX(products!$A:$G,MATCH(orders!$D731,products!$A:$A,0),MATCH(J$1,products!$A$1:$G$1,0))</f>
        <v>M</v>
      </c>
      <c r="K731" s="8">
        <f>INDEX(products!$A:$G,MATCH(orders!$D731,products!$A:$A,0),MATCH(K$1,products!$A$1:$G$1,0))</f>
        <v>0.2</v>
      </c>
      <c r="L731" s="9">
        <f>INDEX(products!$A:$G,MATCH(orders!$D731,products!$A:$A,0),MATCH(L$1,products!$A$1:$G$1,0))</f>
        <v>4.3650000000000002</v>
      </c>
      <c r="M731" s="9">
        <f t="shared" si="33"/>
        <v>4.3650000000000002</v>
      </c>
      <c r="N731" t="str">
        <f t="shared" si="34"/>
        <v>Liberica</v>
      </c>
      <c r="O731" t="str">
        <f t="shared" si="35"/>
        <v>Medium</v>
      </c>
      <c r="P731" t="str">
        <f>VLOOKUP(Orders[[#This Row],[Customer ID]],customers!$A:$I,9,FALSE)</f>
        <v>No</v>
      </c>
    </row>
    <row r="732" spans="1:16" x14ac:dyDescent="0.25">
      <c r="A732" s="2" t="s">
        <v>4614</v>
      </c>
      <c r="B732" s="6">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INDEX(products!$A:$G,MATCH(orders!$D732,products!$A:$A,0),MATCH(I$1,products!$A$1:$G$1,0))</f>
        <v>Lib</v>
      </c>
      <c r="J732" t="str">
        <f>INDEX(products!$A:$G,MATCH(orders!$D732,products!$A:$A,0),MATCH(J$1,products!$A$1:$G$1,0))</f>
        <v>L</v>
      </c>
      <c r="K732" s="8">
        <f>INDEX(products!$A:$G,MATCH(orders!$D732,products!$A:$A,0),MATCH(K$1,products!$A$1:$G$1,0))</f>
        <v>2.5</v>
      </c>
      <c r="L732" s="9">
        <f>INDEX(products!$A:$G,MATCH(orders!$D732,products!$A:$A,0),MATCH(L$1,products!$A$1:$G$1,0))</f>
        <v>36.454999999999998</v>
      </c>
      <c r="M732" s="9">
        <f t="shared" si="33"/>
        <v>36.454999999999998</v>
      </c>
      <c r="N732" t="str">
        <f t="shared" si="34"/>
        <v>Liberica</v>
      </c>
      <c r="O732" t="str">
        <f t="shared" si="35"/>
        <v>Light</v>
      </c>
      <c r="P732" t="str">
        <f>VLOOKUP(Orders[[#This Row],[Customer ID]],customers!$A:$I,9,FALSE)</f>
        <v>No</v>
      </c>
    </row>
    <row r="733" spans="1:16" x14ac:dyDescent="0.25">
      <c r="A733" s="2" t="s">
        <v>4620</v>
      </c>
      <c r="B733" s="6">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INDEX(products!$A:$G,MATCH(orders!$D733,products!$A:$A,0),MATCH(I$1,products!$A$1:$G$1,0))</f>
        <v>Lib</v>
      </c>
      <c r="J733" t="str">
        <f>INDEX(products!$A:$G,MATCH(orders!$D733,products!$A:$A,0),MATCH(J$1,products!$A$1:$G$1,0))</f>
        <v>D</v>
      </c>
      <c r="K733" s="8">
        <f>INDEX(products!$A:$G,MATCH(orders!$D733,products!$A:$A,0),MATCH(K$1,products!$A$1:$G$1,0))</f>
        <v>0.2</v>
      </c>
      <c r="L733" s="9">
        <f>INDEX(products!$A:$G,MATCH(orders!$D733,products!$A:$A,0),MATCH(L$1,products!$A$1:$G$1,0))</f>
        <v>3.8849999999999998</v>
      </c>
      <c r="M733" s="9">
        <f t="shared" si="33"/>
        <v>15.54</v>
      </c>
      <c r="N733" t="str">
        <f t="shared" si="34"/>
        <v>Liberica</v>
      </c>
      <c r="O733" t="str">
        <f t="shared" si="35"/>
        <v>Dark</v>
      </c>
      <c r="P733" t="str">
        <f>VLOOKUP(Orders[[#This Row],[Customer ID]],customers!$A:$I,9,FALSE)</f>
        <v>Yes</v>
      </c>
    </row>
    <row r="734" spans="1:16" x14ac:dyDescent="0.25">
      <c r="A734" s="2" t="s">
        <v>4625</v>
      </c>
      <c r="B734" s="6">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INDEX(products!$A:$G,MATCH(orders!$D734,products!$A:$A,0),MATCH(I$1,products!$A$1:$G$1,0))</f>
        <v>Exc</v>
      </c>
      <c r="J734" t="str">
        <f>INDEX(products!$A:$G,MATCH(orders!$D734,products!$A:$A,0),MATCH(J$1,products!$A$1:$G$1,0))</f>
        <v>L</v>
      </c>
      <c r="K734" s="8">
        <f>INDEX(products!$A:$G,MATCH(orders!$D734,products!$A:$A,0),MATCH(K$1,products!$A$1:$G$1,0))</f>
        <v>0.2</v>
      </c>
      <c r="L734" s="9">
        <f>INDEX(products!$A:$G,MATCH(orders!$D734,products!$A:$A,0),MATCH(L$1,products!$A$1:$G$1,0))</f>
        <v>4.4550000000000001</v>
      </c>
      <c r="M734" s="9">
        <f t="shared" si="33"/>
        <v>8.91</v>
      </c>
      <c r="N734" t="str">
        <f t="shared" si="34"/>
        <v>Excelsa</v>
      </c>
      <c r="O734" t="str">
        <f t="shared" si="35"/>
        <v>Light</v>
      </c>
      <c r="P734" t="str">
        <f>VLOOKUP(Orders[[#This Row],[Customer ID]],customers!$A:$I,9,FALSE)</f>
        <v>No</v>
      </c>
    </row>
    <row r="735" spans="1:16" x14ac:dyDescent="0.25">
      <c r="A735" s="2" t="s">
        <v>4631</v>
      </c>
      <c r="B735" s="6">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INDEX(products!$A:$G,MATCH(orders!$D735,products!$A:$A,0),MATCH(I$1,products!$A$1:$G$1,0))</f>
        <v>Lib</v>
      </c>
      <c r="J735" t="str">
        <f>INDEX(products!$A:$G,MATCH(orders!$D735,products!$A:$A,0),MATCH(J$1,products!$A$1:$G$1,0))</f>
        <v>M</v>
      </c>
      <c r="K735" s="8">
        <f>INDEX(products!$A:$G,MATCH(orders!$D735,products!$A:$A,0),MATCH(K$1,products!$A$1:$G$1,0))</f>
        <v>2.5</v>
      </c>
      <c r="L735" s="9">
        <f>INDEX(products!$A:$G,MATCH(orders!$D735,products!$A:$A,0),MATCH(L$1,products!$A$1:$G$1,0))</f>
        <v>33.464999999999996</v>
      </c>
      <c r="M735" s="9">
        <f t="shared" si="33"/>
        <v>100.39499999999998</v>
      </c>
      <c r="N735" t="str">
        <f t="shared" si="34"/>
        <v>Liberica</v>
      </c>
      <c r="O735" t="str">
        <f t="shared" si="35"/>
        <v>Medium</v>
      </c>
      <c r="P735" t="str">
        <f>VLOOKUP(Orders[[#This Row],[Customer ID]],customers!$A:$I,9,FALSE)</f>
        <v>Yes</v>
      </c>
    </row>
    <row r="736" spans="1:16" x14ac:dyDescent="0.25">
      <c r="A736" s="2" t="s">
        <v>4637</v>
      </c>
      <c r="B736" s="6">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INDEX(products!$A:$G,MATCH(orders!$D736,products!$A:$A,0),MATCH(I$1,products!$A$1:$G$1,0))</f>
        <v>Rob</v>
      </c>
      <c r="J736" t="str">
        <f>INDEX(products!$A:$G,MATCH(orders!$D736,products!$A:$A,0),MATCH(J$1,products!$A$1:$G$1,0))</f>
        <v>D</v>
      </c>
      <c r="K736" s="8">
        <f>INDEX(products!$A:$G,MATCH(orders!$D736,products!$A:$A,0),MATCH(K$1,products!$A$1:$G$1,0))</f>
        <v>0.2</v>
      </c>
      <c r="L736" s="9">
        <f>INDEX(products!$A:$G,MATCH(orders!$D736,products!$A:$A,0),MATCH(L$1,products!$A$1:$G$1,0))</f>
        <v>2.6849999999999996</v>
      </c>
      <c r="M736" s="9">
        <f t="shared" si="33"/>
        <v>13.424999999999997</v>
      </c>
      <c r="N736" t="str">
        <f t="shared" si="34"/>
        <v>Robusta</v>
      </c>
      <c r="O736" t="str">
        <f t="shared" si="35"/>
        <v>Dark</v>
      </c>
      <c r="P736" t="str">
        <f>VLOOKUP(Orders[[#This Row],[Customer ID]],customers!$A:$I,9,FALSE)</f>
        <v>No</v>
      </c>
    </row>
    <row r="737" spans="1:16" x14ac:dyDescent="0.25">
      <c r="A737" s="2" t="s">
        <v>4642</v>
      </c>
      <c r="B737" s="6">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INDEX(products!$A:$G,MATCH(orders!$D737,products!$A:$A,0),MATCH(I$1,products!$A$1:$G$1,0))</f>
        <v>Exc</v>
      </c>
      <c r="J737" t="str">
        <f>INDEX(products!$A:$G,MATCH(orders!$D737,products!$A:$A,0),MATCH(J$1,products!$A$1:$G$1,0))</f>
        <v>D</v>
      </c>
      <c r="K737" s="8">
        <f>INDEX(products!$A:$G,MATCH(orders!$D737,products!$A:$A,0),MATCH(K$1,products!$A$1:$G$1,0))</f>
        <v>0.2</v>
      </c>
      <c r="L737" s="9">
        <f>INDEX(products!$A:$G,MATCH(orders!$D737,products!$A:$A,0),MATCH(L$1,products!$A$1:$G$1,0))</f>
        <v>3.645</v>
      </c>
      <c r="M737" s="9">
        <f t="shared" si="33"/>
        <v>21.87</v>
      </c>
      <c r="N737" t="str">
        <f t="shared" si="34"/>
        <v>Excelsa</v>
      </c>
      <c r="O737" t="str">
        <f t="shared" si="35"/>
        <v>Dark</v>
      </c>
      <c r="P737" t="str">
        <f>VLOOKUP(Orders[[#This Row],[Customer ID]],customers!$A:$I,9,FALSE)</f>
        <v>No</v>
      </c>
    </row>
    <row r="738" spans="1:16" x14ac:dyDescent="0.25">
      <c r="A738" s="2" t="s">
        <v>4647</v>
      </c>
      <c r="B738" s="6">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INDEX(products!$A:$G,MATCH(orders!$D738,products!$A:$A,0),MATCH(I$1,products!$A$1:$G$1,0))</f>
        <v>Lib</v>
      </c>
      <c r="J738" t="str">
        <f>INDEX(products!$A:$G,MATCH(orders!$D738,products!$A:$A,0),MATCH(J$1,products!$A$1:$G$1,0))</f>
        <v>D</v>
      </c>
      <c r="K738" s="8">
        <f>INDEX(products!$A:$G,MATCH(orders!$D738,products!$A:$A,0),MATCH(K$1,products!$A$1:$G$1,0))</f>
        <v>1</v>
      </c>
      <c r="L738" s="9">
        <f>INDEX(products!$A:$G,MATCH(orders!$D738,products!$A:$A,0),MATCH(L$1,products!$A$1:$G$1,0))</f>
        <v>12.95</v>
      </c>
      <c r="M738" s="9">
        <f t="shared" si="33"/>
        <v>25.9</v>
      </c>
      <c r="N738" t="str">
        <f t="shared" si="34"/>
        <v>Liberica</v>
      </c>
      <c r="O738" t="str">
        <f t="shared" si="35"/>
        <v>Dark</v>
      </c>
      <c r="P738" t="str">
        <f>VLOOKUP(Orders[[#This Row],[Customer ID]],customers!$A:$I,9,FALSE)</f>
        <v>Yes</v>
      </c>
    </row>
    <row r="739" spans="1:16" x14ac:dyDescent="0.25">
      <c r="A739" s="2" t="s">
        <v>4653</v>
      </c>
      <c r="B739" s="6">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INDEX(products!$A:$G,MATCH(orders!$D739,products!$A:$A,0),MATCH(I$1,products!$A$1:$G$1,0))</f>
        <v>Ara</v>
      </c>
      <c r="J739" t="str">
        <f>INDEX(products!$A:$G,MATCH(orders!$D739,products!$A:$A,0),MATCH(J$1,products!$A$1:$G$1,0))</f>
        <v>M</v>
      </c>
      <c r="K739" s="8">
        <f>INDEX(products!$A:$G,MATCH(orders!$D739,products!$A:$A,0),MATCH(K$1,products!$A$1:$G$1,0))</f>
        <v>1</v>
      </c>
      <c r="L739" s="9">
        <f>INDEX(products!$A:$G,MATCH(orders!$D739,products!$A:$A,0),MATCH(L$1,products!$A$1:$G$1,0))</f>
        <v>11.25</v>
      </c>
      <c r="M739" s="9">
        <f t="shared" si="33"/>
        <v>56.25</v>
      </c>
      <c r="N739" t="str">
        <f t="shared" si="34"/>
        <v>Arabica</v>
      </c>
      <c r="O739" t="str">
        <f t="shared" si="35"/>
        <v>Medium</v>
      </c>
      <c r="P739" t="str">
        <f>VLOOKUP(Orders[[#This Row],[Customer ID]],customers!$A:$I,9,FALSE)</f>
        <v>No</v>
      </c>
    </row>
    <row r="740" spans="1:16" x14ac:dyDescent="0.25">
      <c r="A740" s="2" t="s">
        <v>4659</v>
      </c>
      <c r="B740" s="6">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INDEX(products!$A:$G,MATCH(orders!$D740,products!$A:$A,0),MATCH(I$1,products!$A$1:$G$1,0))</f>
        <v>Rob</v>
      </c>
      <c r="J740" t="str">
        <f>INDEX(products!$A:$G,MATCH(orders!$D740,products!$A:$A,0),MATCH(J$1,products!$A$1:$G$1,0))</f>
        <v>L</v>
      </c>
      <c r="K740" s="8">
        <f>INDEX(products!$A:$G,MATCH(orders!$D740,products!$A:$A,0),MATCH(K$1,products!$A$1:$G$1,0))</f>
        <v>0.2</v>
      </c>
      <c r="L740" s="9">
        <f>INDEX(products!$A:$G,MATCH(orders!$D740,products!$A:$A,0),MATCH(L$1,products!$A$1:$G$1,0))</f>
        <v>3.5849999999999995</v>
      </c>
      <c r="M740" s="9">
        <f t="shared" si="33"/>
        <v>10.754999999999999</v>
      </c>
      <c r="N740" t="str">
        <f t="shared" si="34"/>
        <v>Robusta</v>
      </c>
      <c r="O740" t="str">
        <f t="shared" si="35"/>
        <v>Light</v>
      </c>
      <c r="P740" t="str">
        <f>VLOOKUP(Orders[[#This Row],[Customer ID]],customers!$A:$I,9,FALSE)</f>
        <v>No</v>
      </c>
    </row>
    <row r="741" spans="1:16" x14ac:dyDescent="0.25">
      <c r="A741" s="2" t="s">
        <v>4665</v>
      </c>
      <c r="B741" s="6">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INDEX(products!$A:$G,MATCH(orders!$D741,products!$A:$A,0),MATCH(I$1,products!$A$1:$G$1,0))</f>
        <v>Exc</v>
      </c>
      <c r="J741" t="str">
        <f>INDEX(products!$A:$G,MATCH(orders!$D741,products!$A:$A,0),MATCH(J$1,products!$A$1:$G$1,0))</f>
        <v>D</v>
      </c>
      <c r="K741" s="8">
        <f>INDEX(products!$A:$G,MATCH(orders!$D741,products!$A:$A,0),MATCH(K$1,products!$A$1:$G$1,0))</f>
        <v>0.2</v>
      </c>
      <c r="L741" s="9">
        <f>INDEX(products!$A:$G,MATCH(orders!$D741,products!$A:$A,0),MATCH(L$1,products!$A$1:$G$1,0))</f>
        <v>3.645</v>
      </c>
      <c r="M741" s="9">
        <f t="shared" si="33"/>
        <v>18.225000000000001</v>
      </c>
      <c r="N741" t="str">
        <f t="shared" si="34"/>
        <v>Excelsa</v>
      </c>
      <c r="O741" t="str">
        <f t="shared" si="35"/>
        <v>Dark</v>
      </c>
      <c r="P741" t="str">
        <f>VLOOKUP(Orders[[#This Row],[Customer ID]],customers!$A:$I,9,FALSE)</f>
        <v>No</v>
      </c>
    </row>
    <row r="742" spans="1:16" x14ac:dyDescent="0.25">
      <c r="A742" s="2" t="s">
        <v>4670</v>
      </c>
      <c r="B742" s="6">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INDEX(products!$A:$G,MATCH(orders!$D742,products!$A:$A,0),MATCH(I$1,products!$A$1:$G$1,0))</f>
        <v>Rob</v>
      </c>
      <c r="J742" t="str">
        <f>INDEX(products!$A:$G,MATCH(orders!$D742,products!$A:$A,0),MATCH(J$1,products!$A$1:$G$1,0))</f>
        <v>L</v>
      </c>
      <c r="K742" s="8">
        <f>INDEX(products!$A:$G,MATCH(orders!$D742,products!$A:$A,0),MATCH(K$1,products!$A$1:$G$1,0))</f>
        <v>0.5</v>
      </c>
      <c r="L742" s="9">
        <f>INDEX(products!$A:$G,MATCH(orders!$D742,products!$A:$A,0),MATCH(L$1,products!$A$1:$G$1,0))</f>
        <v>7.169999999999999</v>
      </c>
      <c r="M742" s="9">
        <f t="shared" si="33"/>
        <v>28.679999999999996</v>
      </c>
      <c r="N742" t="str">
        <f t="shared" si="34"/>
        <v>Robusta</v>
      </c>
      <c r="O742" t="str">
        <f t="shared" si="35"/>
        <v>Light</v>
      </c>
      <c r="P742" t="str">
        <f>VLOOKUP(Orders[[#This Row],[Customer ID]],customers!$A:$I,9,FALSE)</f>
        <v>No</v>
      </c>
    </row>
    <row r="743" spans="1:16" x14ac:dyDescent="0.25">
      <c r="A743" s="2" t="s">
        <v>4676</v>
      </c>
      <c r="B743" s="6">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INDEX(products!$A:$G,MATCH(orders!$D743,products!$A:$A,0),MATCH(I$1,products!$A$1:$G$1,0))</f>
        <v>Lib</v>
      </c>
      <c r="J743" t="str">
        <f>INDEX(products!$A:$G,MATCH(orders!$D743,products!$A:$A,0),MATCH(J$1,products!$A$1:$G$1,0))</f>
        <v>M</v>
      </c>
      <c r="K743" s="8">
        <f>INDEX(products!$A:$G,MATCH(orders!$D743,products!$A:$A,0),MATCH(K$1,products!$A$1:$G$1,0))</f>
        <v>0.2</v>
      </c>
      <c r="L743" s="9">
        <f>INDEX(products!$A:$G,MATCH(orders!$D743,products!$A:$A,0),MATCH(L$1,products!$A$1:$G$1,0))</f>
        <v>4.3650000000000002</v>
      </c>
      <c r="M743" s="9">
        <f t="shared" si="33"/>
        <v>8.73</v>
      </c>
      <c r="N743" t="str">
        <f t="shared" si="34"/>
        <v>Liberica</v>
      </c>
      <c r="O743" t="str">
        <f t="shared" si="35"/>
        <v>Medium</v>
      </c>
      <c r="P743" t="str">
        <f>VLOOKUP(Orders[[#This Row],[Customer ID]],customers!$A:$I,9,FALSE)</f>
        <v>No</v>
      </c>
    </row>
    <row r="744" spans="1:16" x14ac:dyDescent="0.25">
      <c r="A744" s="2" t="s">
        <v>4682</v>
      </c>
      <c r="B744" s="6">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INDEX(products!$A:$G,MATCH(orders!$D744,products!$A:$A,0),MATCH(I$1,products!$A$1:$G$1,0))</f>
        <v>Lib</v>
      </c>
      <c r="J744" t="str">
        <f>INDEX(products!$A:$G,MATCH(orders!$D744,products!$A:$A,0),MATCH(J$1,products!$A$1:$G$1,0))</f>
        <v>M</v>
      </c>
      <c r="K744" s="8">
        <f>INDEX(products!$A:$G,MATCH(orders!$D744,products!$A:$A,0),MATCH(K$1,products!$A$1:$G$1,0))</f>
        <v>1</v>
      </c>
      <c r="L744" s="9">
        <f>INDEX(products!$A:$G,MATCH(orders!$D744,products!$A:$A,0),MATCH(L$1,products!$A$1:$G$1,0))</f>
        <v>14.55</v>
      </c>
      <c r="M744" s="9">
        <f t="shared" si="33"/>
        <v>58.2</v>
      </c>
      <c r="N744" t="str">
        <f t="shared" si="34"/>
        <v>Liberica</v>
      </c>
      <c r="O744" t="str">
        <f t="shared" si="35"/>
        <v>Medium</v>
      </c>
      <c r="P744" t="str">
        <f>VLOOKUP(Orders[[#This Row],[Customer ID]],customers!$A:$I,9,FALSE)</f>
        <v>No</v>
      </c>
    </row>
    <row r="745" spans="1:16" x14ac:dyDescent="0.25">
      <c r="A745" s="2" t="s">
        <v>4688</v>
      </c>
      <c r="B745" s="6">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INDEX(products!$A:$G,MATCH(orders!$D745,products!$A:$A,0),MATCH(I$1,products!$A$1:$G$1,0))</f>
        <v>Ara</v>
      </c>
      <c r="J745" t="str">
        <f>INDEX(products!$A:$G,MATCH(orders!$D745,products!$A:$A,0),MATCH(J$1,products!$A$1:$G$1,0))</f>
        <v>D</v>
      </c>
      <c r="K745" s="8">
        <f>INDEX(products!$A:$G,MATCH(orders!$D745,products!$A:$A,0),MATCH(K$1,products!$A$1:$G$1,0))</f>
        <v>0.5</v>
      </c>
      <c r="L745" s="9">
        <f>INDEX(products!$A:$G,MATCH(orders!$D745,products!$A:$A,0),MATCH(L$1,products!$A$1:$G$1,0))</f>
        <v>5.97</v>
      </c>
      <c r="M745" s="9">
        <f t="shared" si="33"/>
        <v>17.91</v>
      </c>
      <c r="N745" t="str">
        <f t="shared" si="34"/>
        <v>Arabica</v>
      </c>
      <c r="O745" t="str">
        <f t="shared" si="35"/>
        <v>Dark</v>
      </c>
      <c r="P745" t="str">
        <f>VLOOKUP(Orders[[#This Row],[Customer ID]],customers!$A:$I,9,FALSE)</f>
        <v>No</v>
      </c>
    </row>
    <row r="746" spans="1:16" x14ac:dyDescent="0.25">
      <c r="A746" s="2" t="s">
        <v>4694</v>
      </c>
      <c r="B746" s="6">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INDEX(products!$A:$G,MATCH(orders!$D746,products!$A:$A,0),MATCH(I$1,products!$A$1:$G$1,0))</f>
        <v>Rob</v>
      </c>
      <c r="J746" t="str">
        <f>INDEX(products!$A:$G,MATCH(orders!$D746,products!$A:$A,0),MATCH(J$1,products!$A$1:$G$1,0))</f>
        <v>M</v>
      </c>
      <c r="K746" s="8">
        <f>INDEX(products!$A:$G,MATCH(orders!$D746,products!$A:$A,0),MATCH(K$1,products!$A$1:$G$1,0))</f>
        <v>0.2</v>
      </c>
      <c r="L746" s="9">
        <f>INDEX(products!$A:$G,MATCH(orders!$D746,products!$A:$A,0),MATCH(L$1,products!$A$1:$G$1,0))</f>
        <v>2.9849999999999999</v>
      </c>
      <c r="M746" s="9">
        <f t="shared" si="33"/>
        <v>17.91</v>
      </c>
      <c r="N746" t="str">
        <f t="shared" si="34"/>
        <v>Robusta</v>
      </c>
      <c r="O746" t="str">
        <f t="shared" si="35"/>
        <v>Medium</v>
      </c>
      <c r="P746" t="str">
        <f>VLOOKUP(Orders[[#This Row],[Customer ID]],customers!$A:$I,9,FALSE)</f>
        <v>Yes</v>
      </c>
    </row>
    <row r="747" spans="1:16" x14ac:dyDescent="0.25">
      <c r="A747" s="2" t="s">
        <v>4699</v>
      </c>
      <c r="B747" s="6">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INDEX(products!$A:$G,MATCH(orders!$D747,products!$A:$A,0),MATCH(I$1,products!$A$1:$G$1,0))</f>
        <v>Exc</v>
      </c>
      <c r="J747" t="str">
        <f>INDEX(products!$A:$G,MATCH(orders!$D747,products!$A:$A,0),MATCH(J$1,products!$A$1:$G$1,0))</f>
        <v>D</v>
      </c>
      <c r="K747" s="8">
        <f>INDEX(products!$A:$G,MATCH(orders!$D747,products!$A:$A,0),MATCH(K$1,products!$A$1:$G$1,0))</f>
        <v>0.5</v>
      </c>
      <c r="L747" s="9">
        <f>INDEX(products!$A:$G,MATCH(orders!$D747,products!$A:$A,0),MATCH(L$1,products!$A$1:$G$1,0))</f>
        <v>7.29</v>
      </c>
      <c r="M747" s="9">
        <f t="shared" si="33"/>
        <v>14.58</v>
      </c>
      <c r="N747" t="str">
        <f t="shared" si="34"/>
        <v>Excelsa</v>
      </c>
      <c r="O747" t="str">
        <f t="shared" si="35"/>
        <v>Dark</v>
      </c>
      <c r="P747" t="str">
        <f>VLOOKUP(Orders[[#This Row],[Customer ID]],customers!$A:$I,9,FALSE)</f>
        <v>No</v>
      </c>
    </row>
    <row r="748" spans="1:16" x14ac:dyDescent="0.25">
      <c r="A748" s="2" t="s">
        <v>4705</v>
      </c>
      <c r="B748" s="6">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INDEX(products!$A:$G,MATCH(orders!$D748,products!$A:$A,0),MATCH(I$1,products!$A$1:$G$1,0))</f>
        <v>Ara</v>
      </c>
      <c r="J748" t="str">
        <f>INDEX(products!$A:$G,MATCH(orders!$D748,products!$A:$A,0),MATCH(J$1,products!$A$1:$G$1,0))</f>
        <v>M</v>
      </c>
      <c r="K748" s="8">
        <f>INDEX(products!$A:$G,MATCH(orders!$D748,products!$A:$A,0),MATCH(K$1,products!$A$1:$G$1,0))</f>
        <v>1</v>
      </c>
      <c r="L748" s="9">
        <f>INDEX(products!$A:$G,MATCH(orders!$D748,products!$A:$A,0),MATCH(L$1,products!$A$1:$G$1,0))</f>
        <v>11.25</v>
      </c>
      <c r="M748" s="9">
        <f t="shared" si="33"/>
        <v>33.75</v>
      </c>
      <c r="N748" t="str">
        <f t="shared" si="34"/>
        <v>Arabica</v>
      </c>
      <c r="O748" t="str">
        <f t="shared" si="35"/>
        <v>Medium</v>
      </c>
      <c r="P748" t="str">
        <f>VLOOKUP(Orders[[#This Row],[Customer ID]],customers!$A:$I,9,FALSE)</f>
        <v>No</v>
      </c>
    </row>
    <row r="749" spans="1:16" x14ac:dyDescent="0.25">
      <c r="A749" s="2" t="s">
        <v>4711</v>
      </c>
      <c r="B749" s="6">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INDEX(products!$A:$G,MATCH(orders!$D749,products!$A:$A,0),MATCH(I$1,products!$A$1:$G$1,0))</f>
        <v>Lib</v>
      </c>
      <c r="J749" t="str">
        <f>INDEX(products!$A:$G,MATCH(orders!$D749,products!$A:$A,0),MATCH(J$1,products!$A$1:$G$1,0))</f>
        <v>M</v>
      </c>
      <c r="K749" s="8">
        <f>INDEX(products!$A:$G,MATCH(orders!$D749,products!$A:$A,0),MATCH(K$1,products!$A$1:$G$1,0))</f>
        <v>0.5</v>
      </c>
      <c r="L749" s="9">
        <f>INDEX(products!$A:$G,MATCH(orders!$D749,products!$A:$A,0),MATCH(L$1,products!$A$1:$G$1,0))</f>
        <v>8.73</v>
      </c>
      <c r="M749" s="9">
        <f t="shared" si="33"/>
        <v>34.92</v>
      </c>
      <c r="N749" t="str">
        <f t="shared" si="34"/>
        <v>Liberica</v>
      </c>
      <c r="O749" t="str">
        <f t="shared" si="35"/>
        <v>Medium</v>
      </c>
      <c r="P749" t="str">
        <f>VLOOKUP(Orders[[#This Row],[Customer ID]],customers!$A:$I,9,FALSE)</f>
        <v>Yes</v>
      </c>
    </row>
    <row r="750" spans="1:16" x14ac:dyDescent="0.25">
      <c r="A750" s="2" t="s">
        <v>4717</v>
      </c>
      <c r="B750" s="6">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INDEX(products!$A:$G,MATCH(orders!$D750,products!$A:$A,0),MATCH(I$1,products!$A$1:$G$1,0))</f>
        <v>Exc</v>
      </c>
      <c r="J750" t="str">
        <f>INDEX(products!$A:$G,MATCH(orders!$D750,products!$A:$A,0),MATCH(J$1,products!$A$1:$G$1,0))</f>
        <v>D</v>
      </c>
      <c r="K750" s="8">
        <f>INDEX(products!$A:$G,MATCH(orders!$D750,products!$A:$A,0),MATCH(K$1,products!$A$1:$G$1,0))</f>
        <v>0.5</v>
      </c>
      <c r="L750" s="9">
        <f>INDEX(products!$A:$G,MATCH(orders!$D750,products!$A:$A,0),MATCH(L$1,products!$A$1:$G$1,0))</f>
        <v>7.29</v>
      </c>
      <c r="M750" s="9">
        <f t="shared" si="33"/>
        <v>14.58</v>
      </c>
      <c r="N750" t="str">
        <f t="shared" si="34"/>
        <v>Excelsa</v>
      </c>
      <c r="O750" t="str">
        <f t="shared" si="35"/>
        <v>Dark</v>
      </c>
      <c r="P750" t="str">
        <f>VLOOKUP(Orders[[#This Row],[Customer ID]],customers!$A:$I,9,FALSE)</f>
        <v>No</v>
      </c>
    </row>
    <row r="751" spans="1:16" x14ac:dyDescent="0.25">
      <c r="A751" s="2" t="s">
        <v>4723</v>
      </c>
      <c r="B751" s="6">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INDEX(products!$A:$G,MATCH(orders!$D751,products!$A:$A,0),MATCH(I$1,products!$A$1:$G$1,0))</f>
        <v>Rob</v>
      </c>
      <c r="J751" t="str">
        <f>INDEX(products!$A:$G,MATCH(orders!$D751,products!$A:$A,0),MATCH(J$1,products!$A$1:$G$1,0))</f>
        <v>D</v>
      </c>
      <c r="K751" s="8">
        <f>INDEX(products!$A:$G,MATCH(orders!$D751,products!$A:$A,0),MATCH(K$1,products!$A$1:$G$1,0))</f>
        <v>0.2</v>
      </c>
      <c r="L751" s="9">
        <f>INDEX(products!$A:$G,MATCH(orders!$D751,products!$A:$A,0),MATCH(L$1,products!$A$1:$G$1,0))</f>
        <v>2.6849999999999996</v>
      </c>
      <c r="M751" s="9">
        <f t="shared" si="33"/>
        <v>5.3699999999999992</v>
      </c>
      <c r="N751" t="str">
        <f t="shared" si="34"/>
        <v>Robusta</v>
      </c>
      <c r="O751" t="str">
        <f t="shared" si="35"/>
        <v>Dark</v>
      </c>
      <c r="P751" t="str">
        <f>VLOOKUP(Orders[[#This Row],[Customer ID]],customers!$A:$I,9,FALSE)</f>
        <v>Yes</v>
      </c>
    </row>
    <row r="752" spans="1:16" x14ac:dyDescent="0.25">
      <c r="A752" s="2" t="s">
        <v>4730</v>
      </c>
      <c r="B752" s="6">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INDEX(products!$A:$G,MATCH(orders!$D752,products!$A:$A,0),MATCH(I$1,products!$A$1:$G$1,0))</f>
        <v>Rob</v>
      </c>
      <c r="J752" t="str">
        <f>INDEX(products!$A:$G,MATCH(orders!$D752,products!$A:$A,0),MATCH(J$1,products!$A$1:$G$1,0))</f>
        <v>M</v>
      </c>
      <c r="K752" s="8">
        <f>INDEX(products!$A:$G,MATCH(orders!$D752,products!$A:$A,0),MATCH(K$1,products!$A$1:$G$1,0))</f>
        <v>0.5</v>
      </c>
      <c r="L752" s="9">
        <f>INDEX(products!$A:$G,MATCH(orders!$D752,products!$A:$A,0),MATCH(L$1,products!$A$1:$G$1,0))</f>
        <v>5.97</v>
      </c>
      <c r="M752" s="9">
        <f t="shared" si="33"/>
        <v>5.97</v>
      </c>
      <c r="N752" t="str">
        <f t="shared" si="34"/>
        <v>Robusta</v>
      </c>
      <c r="O752" t="str">
        <f t="shared" si="35"/>
        <v>Medium</v>
      </c>
      <c r="P752" t="str">
        <f>VLOOKUP(Orders[[#This Row],[Customer ID]],customers!$A:$I,9,FALSE)</f>
        <v>Yes</v>
      </c>
    </row>
    <row r="753" spans="1:16" x14ac:dyDescent="0.25">
      <c r="A753" s="2" t="s">
        <v>4735</v>
      </c>
      <c r="B753" s="6">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INDEX(products!$A:$G,MATCH(orders!$D753,products!$A:$A,0),MATCH(I$1,products!$A$1:$G$1,0))</f>
        <v>Lib</v>
      </c>
      <c r="J753" t="str">
        <f>INDEX(products!$A:$G,MATCH(orders!$D753,products!$A:$A,0),MATCH(J$1,products!$A$1:$G$1,0))</f>
        <v>L</v>
      </c>
      <c r="K753" s="8">
        <f>INDEX(products!$A:$G,MATCH(orders!$D753,products!$A:$A,0),MATCH(K$1,products!$A$1:$G$1,0))</f>
        <v>0.5</v>
      </c>
      <c r="L753" s="9">
        <f>INDEX(products!$A:$G,MATCH(orders!$D753,products!$A:$A,0),MATCH(L$1,products!$A$1:$G$1,0))</f>
        <v>9.51</v>
      </c>
      <c r="M753" s="9">
        <f t="shared" si="33"/>
        <v>19.02</v>
      </c>
      <c r="N753" t="str">
        <f t="shared" si="34"/>
        <v>Liberica</v>
      </c>
      <c r="O753" t="str">
        <f t="shared" si="35"/>
        <v>Light</v>
      </c>
      <c r="P753" t="str">
        <f>VLOOKUP(Orders[[#This Row],[Customer ID]],customers!$A:$I,9,FALSE)</f>
        <v>No</v>
      </c>
    </row>
    <row r="754" spans="1:16" x14ac:dyDescent="0.25">
      <c r="A754" s="2" t="s">
        <v>4741</v>
      </c>
      <c r="B754" s="6">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INDEX(products!$A:$G,MATCH(orders!$D754,products!$A:$A,0),MATCH(I$1,products!$A$1:$G$1,0))</f>
        <v>Exc</v>
      </c>
      <c r="J754" t="str">
        <f>INDEX(products!$A:$G,MATCH(orders!$D754,products!$A:$A,0),MATCH(J$1,products!$A$1:$G$1,0))</f>
        <v>M</v>
      </c>
      <c r="K754" s="8">
        <f>INDEX(products!$A:$G,MATCH(orders!$D754,products!$A:$A,0),MATCH(K$1,products!$A$1:$G$1,0))</f>
        <v>1</v>
      </c>
      <c r="L754" s="9">
        <f>INDEX(products!$A:$G,MATCH(orders!$D754,products!$A:$A,0),MATCH(L$1,products!$A$1:$G$1,0))</f>
        <v>13.75</v>
      </c>
      <c r="M754" s="9">
        <f t="shared" si="33"/>
        <v>27.5</v>
      </c>
      <c r="N754" t="str">
        <f t="shared" si="34"/>
        <v>Excelsa</v>
      </c>
      <c r="O754" t="str">
        <f t="shared" si="35"/>
        <v>Medium</v>
      </c>
      <c r="P754" t="str">
        <f>VLOOKUP(Orders[[#This Row],[Customer ID]],customers!$A:$I,9,FALSE)</f>
        <v>Yes</v>
      </c>
    </row>
    <row r="755" spans="1:16" x14ac:dyDescent="0.25">
      <c r="A755" s="2" t="s">
        <v>4747</v>
      </c>
      <c r="B755" s="6">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INDEX(products!$A:$G,MATCH(orders!$D755,products!$A:$A,0),MATCH(I$1,products!$A$1:$G$1,0))</f>
        <v>Ara</v>
      </c>
      <c r="J755" t="str">
        <f>INDEX(products!$A:$G,MATCH(orders!$D755,products!$A:$A,0),MATCH(J$1,products!$A$1:$G$1,0))</f>
        <v>D</v>
      </c>
      <c r="K755" s="8">
        <f>INDEX(products!$A:$G,MATCH(orders!$D755,products!$A:$A,0),MATCH(K$1,products!$A$1:$G$1,0))</f>
        <v>0.5</v>
      </c>
      <c r="L755" s="9">
        <f>INDEX(products!$A:$G,MATCH(orders!$D755,products!$A:$A,0),MATCH(L$1,products!$A$1:$G$1,0))</f>
        <v>5.97</v>
      </c>
      <c r="M755" s="9">
        <f t="shared" si="33"/>
        <v>29.849999999999998</v>
      </c>
      <c r="N755" t="str">
        <f t="shared" si="34"/>
        <v>Arabica</v>
      </c>
      <c r="O755" t="str">
        <f t="shared" si="35"/>
        <v>Dark</v>
      </c>
      <c r="P755" t="str">
        <f>VLOOKUP(Orders[[#This Row],[Customer ID]],customers!$A:$I,9,FALSE)</f>
        <v>No</v>
      </c>
    </row>
    <row r="756" spans="1:16" x14ac:dyDescent="0.25">
      <c r="A756" s="2" t="s">
        <v>4753</v>
      </c>
      <c r="B756" s="6">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INDEX(products!$A:$G,MATCH(orders!$D756,products!$A:$A,0),MATCH(I$1,products!$A$1:$G$1,0))</f>
        <v>Ara</v>
      </c>
      <c r="J756" t="str">
        <f>INDEX(products!$A:$G,MATCH(orders!$D756,products!$A:$A,0),MATCH(J$1,products!$A$1:$G$1,0))</f>
        <v>D</v>
      </c>
      <c r="K756" s="8">
        <f>INDEX(products!$A:$G,MATCH(orders!$D756,products!$A:$A,0),MATCH(K$1,products!$A$1:$G$1,0))</f>
        <v>0.2</v>
      </c>
      <c r="L756" s="9">
        <f>INDEX(products!$A:$G,MATCH(orders!$D756,products!$A:$A,0),MATCH(L$1,products!$A$1:$G$1,0))</f>
        <v>2.9849999999999999</v>
      </c>
      <c r="M756" s="9">
        <f t="shared" si="33"/>
        <v>17.91</v>
      </c>
      <c r="N756" t="str">
        <f t="shared" si="34"/>
        <v>Arabica</v>
      </c>
      <c r="O756" t="str">
        <f t="shared" si="35"/>
        <v>Dark</v>
      </c>
      <c r="P756" t="str">
        <f>VLOOKUP(Orders[[#This Row],[Customer ID]],customers!$A:$I,9,FALSE)</f>
        <v>No</v>
      </c>
    </row>
    <row r="757" spans="1:16" x14ac:dyDescent="0.25">
      <c r="A757" s="2" t="s">
        <v>4758</v>
      </c>
      <c r="B757" s="6">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INDEX(products!$A:$G,MATCH(orders!$D757,products!$A:$A,0),MATCH(I$1,products!$A$1:$G$1,0))</f>
        <v>Lib</v>
      </c>
      <c r="J757" t="str">
        <f>INDEX(products!$A:$G,MATCH(orders!$D757,products!$A:$A,0),MATCH(J$1,products!$A$1:$G$1,0))</f>
        <v>L</v>
      </c>
      <c r="K757" s="8">
        <f>INDEX(products!$A:$G,MATCH(orders!$D757,products!$A:$A,0),MATCH(K$1,products!$A$1:$G$1,0))</f>
        <v>0.2</v>
      </c>
      <c r="L757" s="9">
        <f>INDEX(products!$A:$G,MATCH(orders!$D757,products!$A:$A,0),MATCH(L$1,products!$A$1:$G$1,0))</f>
        <v>4.7549999999999999</v>
      </c>
      <c r="M757" s="9">
        <f t="shared" si="33"/>
        <v>28.53</v>
      </c>
      <c r="N757" t="str">
        <f t="shared" si="34"/>
        <v>Liberica</v>
      </c>
      <c r="O757" t="str">
        <f t="shared" si="35"/>
        <v>Light</v>
      </c>
      <c r="P757" t="str">
        <f>VLOOKUP(Orders[[#This Row],[Customer ID]],customers!$A:$I,9,FALSE)</f>
        <v>No</v>
      </c>
    </row>
    <row r="758" spans="1:16" x14ac:dyDescent="0.25">
      <c r="A758" s="2" t="s">
        <v>4764</v>
      </c>
      <c r="B758" s="6">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INDEX(products!$A:$G,MATCH(orders!$D758,products!$A:$A,0),MATCH(I$1,products!$A$1:$G$1,0))</f>
        <v>Rob</v>
      </c>
      <c r="J758" t="str">
        <f>INDEX(products!$A:$G,MATCH(orders!$D758,products!$A:$A,0),MATCH(J$1,products!$A$1:$G$1,0))</f>
        <v>D</v>
      </c>
      <c r="K758" s="8">
        <f>INDEX(products!$A:$G,MATCH(orders!$D758,products!$A:$A,0),MATCH(K$1,products!$A$1:$G$1,0))</f>
        <v>1</v>
      </c>
      <c r="L758" s="9">
        <f>INDEX(products!$A:$G,MATCH(orders!$D758,products!$A:$A,0),MATCH(L$1,products!$A$1:$G$1,0))</f>
        <v>8.9499999999999993</v>
      </c>
      <c r="M758" s="9">
        <f t="shared" si="33"/>
        <v>35.799999999999997</v>
      </c>
      <c r="N758" t="str">
        <f t="shared" si="34"/>
        <v>Robusta</v>
      </c>
      <c r="O758" t="str">
        <f t="shared" si="35"/>
        <v>Dark</v>
      </c>
      <c r="P758" t="str">
        <f>VLOOKUP(Orders[[#This Row],[Customer ID]],customers!$A:$I,9,FALSE)</f>
        <v>Yes</v>
      </c>
    </row>
    <row r="759" spans="1:16" x14ac:dyDescent="0.25">
      <c r="A759" s="2" t="s">
        <v>4770</v>
      </c>
      <c r="B759" s="6">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INDEX(products!$A:$G,MATCH(orders!$D759,products!$A:$A,0),MATCH(I$1,products!$A$1:$G$1,0))</f>
        <v>Ara</v>
      </c>
      <c r="J759" t="str">
        <f>INDEX(products!$A:$G,MATCH(orders!$D759,products!$A:$A,0),MATCH(J$1,products!$A$1:$G$1,0))</f>
        <v>D</v>
      </c>
      <c r="K759" s="8">
        <f>INDEX(products!$A:$G,MATCH(orders!$D759,products!$A:$A,0),MATCH(K$1,products!$A$1:$G$1,0))</f>
        <v>0.5</v>
      </c>
      <c r="L759" s="9">
        <f>INDEX(products!$A:$G,MATCH(orders!$D759,products!$A:$A,0),MATCH(L$1,products!$A$1:$G$1,0))</f>
        <v>5.97</v>
      </c>
      <c r="M759" s="9">
        <f t="shared" si="33"/>
        <v>17.91</v>
      </c>
      <c r="N759" t="str">
        <f t="shared" si="34"/>
        <v>Arabica</v>
      </c>
      <c r="O759" t="str">
        <f t="shared" si="35"/>
        <v>Dark</v>
      </c>
      <c r="P759" t="str">
        <f>VLOOKUP(Orders[[#This Row],[Customer ID]],customers!$A:$I,9,FALSE)</f>
        <v>Yes</v>
      </c>
    </row>
    <row r="760" spans="1:16" x14ac:dyDescent="0.25">
      <c r="A760" s="2" t="s">
        <v>4776</v>
      </c>
      <c r="B760" s="6">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INDEX(products!$A:$G,MATCH(orders!$D760,products!$A:$A,0),MATCH(I$1,products!$A$1:$G$1,0))</f>
        <v>Rob</v>
      </c>
      <c r="J760" t="str">
        <f>INDEX(products!$A:$G,MATCH(orders!$D760,products!$A:$A,0),MATCH(J$1,products!$A$1:$G$1,0))</f>
        <v>D</v>
      </c>
      <c r="K760" s="8">
        <f>INDEX(products!$A:$G,MATCH(orders!$D760,products!$A:$A,0),MATCH(K$1,products!$A$1:$G$1,0))</f>
        <v>1</v>
      </c>
      <c r="L760" s="9">
        <f>INDEX(products!$A:$G,MATCH(orders!$D760,products!$A:$A,0),MATCH(L$1,products!$A$1:$G$1,0))</f>
        <v>8.9499999999999993</v>
      </c>
      <c r="M760" s="9">
        <f t="shared" si="33"/>
        <v>8.9499999999999993</v>
      </c>
      <c r="N760" t="str">
        <f t="shared" si="34"/>
        <v>Robusta</v>
      </c>
      <c r="O760" t="str">
        <f t="shared" si="35"/>
        <v>Dark</v>
      </c>
      <c r="P760" t="str">
        <f>VLOOKUP(Orders[[#This Row],[Customer ID]],customers!$A:$I,9,FALSE)</f>
        <v>No</v>
      </c>
    </row>
    <row r="761" spans="1:16" x14ac:dyDescent="0.25">
      <c r="A761" s="2" t="s">
        <v>4781</v>
      </c>
      <c r="B761" s="6">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INDEX(products!$A:$G,MATCH(orders!$D761,products!$A:$A,0),MATCH(I$1,products!$A$1:$G$1,0))</f>
        <v>Lib</v>
      </c>
      <c r="J761" t="str">
        <f>INDEX(products!$A:$G,MATCH(orders!$D761,products!$A:$A,0),MATCH(J$1,products!$A$1:$G$1,0))</f>
        <v>D</v>
      </c>
      <c r="K761" s="8">
        <f>INDEX(products!$A:$G,MATCH(orders!$D761,products!$A:$A,0),MATCH(K$1,products!$A$1:$G$1,0))</f>
        <v>2.5</v>
      </c>
      <c r="L761" s="9">
        <f>INDEX(products!$A:$G,MATCH(orders!$D761,products!$A:$A,0),MATCH(L$1,products!$A$1:$G$1,0))</f>
        <v>29.784999999999997</v>
      </c>
      <c r="M761" s="9">
        <f t="shared" si="33"/>
        <v>29.784999999999997</v>
      </c>
      <c r="N761" t="str">
        <f t="shared" si="34"/>
        <v>Liberica</v>
      </c>
      <c r="O761" t="str">
        <f t="shared" si="35"/>
        <v>Dark</v>
      </c>
      <c r="P761" t="str">
        <f>VLOOKUP(Orders[[#This Row],[Customer ID]],customers!$A:$I,9,FALSE)</f>
        <v>Yes</v>
      </c>
    </row>
    <row r="762" spans="1:16" x14ac:dyDescent="0.25">
      <c r="A762" s="2" t="s">
        <v>4787</v>
      </c>
      <c r="B762" s="6">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INDEX(products!$A:$G,MATCH(orders!$D762,products!$A:$A,0),MATCH(I$1,products!$A$1:$G$1,0))</f>
        <v>Exc</v>
      </c>
      <c r="J762" t="str">
        <f>INDEX(products!$A:$G,MATCH(orders!$D762,products!$A:$A,0),MATCH(J$1,products!$A$1:$G$1,0))</f>
        <v>L</v>
      </c>
      <c r="K762" s="8">
        <f>INDEX(products!$A:$G,MATCH(orders!$D762,products!$A:$A,0),MATCH(K$1,products!$A$1:$G$1,0))</f>
        <v>0.5</v>
      </c>
      <c r="L762" s="9">
        <f>INDEX(products!$A:$G,MATCH(orders!$D762,products!$A:$A,0),MATCH(L$1,products!$A$1:$G$1,0))</f>
        <v>8.91</v>
      </c>
      <c r="M762" s="9">
        <f t="shared" si="33"/>
        <v>44.55</v>
      </c>
      <c r="N762" t="str">
        <f t="shared" si="34"/>
        <v>Excelsa</v>
      </c>
      <c r="O762" t="str">
        <f t="shared" si="35"/>
        <v>Light</v>
      </c>
      <c r="P762" t="str">
        <f>VLOOKUP(Orders[[#This Row],[Customer ID]],customers!$A:$I,9,FALSE)</f>
        <v>No</v>
      </c>
    </row>
    <row r="763" spans="1:16" x14ac:dyDescent="0.25">
      <c r="A763" s="2" t="s">
        <v>4792</v>
      </c>
      <c r="B763" s="6">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INDEX(products!$A:$G,MATCH(orders!$D763,products!$A:$A,0),MATCH(I$1,products!$A$1:$G$1,0))</f>
        <v>Exc</v>
      </c>
      <c r="J763" t="str">
        <f>INDEX(products!$A:$G,MATCH(orders!$D763,products!$A:$A,0),MATCH(J$1,products!$A$1:$G$1,0))</f>
        <v>L</v>
      </c>
      <c r="K763" s="8">
        <f>INDEX(products!$A:$G,MATCH(orders!$D763,products!$A:$A,0),MATCH(K$1,products!$A$1:$G$1,0))</f>
        <v>1</v>
      </c>
      <c r="L763" s="9">
        <f>INDEX(products!$A:$G,MATCH(orders!$D763,products!$A:$A,0),MATCH(L$1,products!$A$1:$G$1,0))</f>
        <v>14.85</v>
      </c>
      <c r="M763" s="9">
        <f t="shared" si="33"/>
        <v>89.1</v>
      </c>
      <c r="N763" t="str">
        <f t="shared" si="34"/>
        <v>Excelsa</v>
      </c>
      <c r="O763" t="str">
        <f t="shared" si="35"/>
        <v>Light</v>
      </c>
      <c r="P763" t="str">
        <f>VLOOKUP(Orders[[#This Row],[Customer ID]],customers!$A:$I,9,FALSE)</f>
        <v>Yes</v>
      </c>
    </row>
    <row r="764" spans="1:16" x14ac:dyDescent="0.25">
      <c r="A764" s="2" t="s">
        <v>4797</v>
      </c>
      <c r="B764" s="6">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INDEX(products!$A:$G,MATCH(orders!$D764,products!$A:$A,0),MATCH(I$1,products!$A$1:$G$1,0))</f>
        <v>Lib</v>
      </c>
      <c r="J764" t="str">
        <f>INDEX(products!$A:$G,MATCH(orders!$D764,products!$A:$A,0),MATCH(J$1,products!$A$1:$G$1,0))</f>
        <v>M</v>
      </c>
      <c r="K764" s="8">
        <f>INDEX(products!$A:$G,MATCH(orders!$D764,products!$A:$A,0),MATCH(K$1,products!$A$1:$G$1,0))</f>
        <v>0.5</v>
      </c>
      <c r="L764" s="9">
        <f>INDEX(products!$A:$G,MATCH(orders!$D764,products!$A:$A,0),MATCH(L$1,products!$A$1:$G$1,0))</f>
        <v>8.73</v>
      </c>
      <c r="M764" s="9">
        <f t="shared" si="33"/>
        <v>43.650000000000006</v>
      </c>
      <c r="N764" t="str">
        <f t="shared" si="34"/>
        <v>Liberica</v>
      </c>
      <c r="O764" t="str">
        <f t="shared" si="35"/>
        <v>Medium</v>
      </c>
      <c r="P764" t="str">
        <f>VLOOKUP(Orders[[#This Row],[Customer ID]],customers!$A:$I,9,FALSE)</f>
        <v>No</v>
      </c>
    </row>
    <row r="765" spans="1:16" x14ac:dyDescent="0.25">
      <c r="A765" s="2" t="s">
        <v>4803</v>
      </c>
      <c r="B765" s="6">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INDEX(products!$A:$G,MATCH(orders!$D765,products!$A:$A,0),MATCH(I$1,products!$A$1:$G$1,0))</f>
        <v>Ara</v>
      </c>
      <c r="J765" t="str">
        <f>INDEX(products!$A:$G,MATCH(orders!$D765,products!$A:$A,0),MATCH(J$1,products!$A$1:$G$1,0))</f>
        <v>L</v>
      </c>
      <c r="K765" s="8">
        <f>INDEX(products!$A:$G,MATCH(orders!$D765,products!$A:$A,0),MATCH(K$1,products!$A$1:$G$1,0))</f>
        <v>0.5</v>
      </c>
      <c r="L765" s="9">
        <f>INDEX(products!$A:$G,MATCH(orders!$D765,products!$A:$A,0),MATCH(L$1,products!$A$1:$G$1,0))</f>
        <v>7.77</v>
      </c>
      <c r="M765" s="9">
        <f t="shared" si="33"/>
        <v>23.31</v>
      </c>
      <c r="N765" t="str">
        <f t="shared" si="34"/>
        <v>Arabica</v>
      </c>
      <c r="O765" t="str">
        <f t="shared" si="35"/>
        <v>Light</v>
      </c>
      <c r="P765" t="str">
        <f>VLOOKUP(Orders[[#This Row],[Customer ID]],customers!$A:$I,9,FALSE)</f>
        <v>No</v>
      </c>
    </row>
    <row r="766" spans="1:16" x14ac:dyDescent="0.25">
      <c r="A766" s="2" t="s">
        <v>4808</v>
      </c>
      <c r="B766" s="6">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INDEX(products!$A:$G,MATCH(orders!$D766,products!$A:$A,0),MATCH(I$1,products!$A$1:$G$1,0))</f>
        <v>Ara</v>
      </c>
      <c r="J766" t="str">
        <f>INDEX(products!$A:$G,MATCH(orders!$D766,products!$A:$A,0),MATCH(J$1,products!$A$1:$G$1,0))</f>
        <v>L</v>
      </c>
      <c r="K766" s="8">
        <f>INDEX(products!$A:$G,MATCH(orders!$D766,products!$A:$A,0),MATCH(K$1,products!$A$1:$G$1,0))</f>
        <v>2.5</v>
      </c>
      <c r="L766" s="9">
        <f>INDEX(products!$A:$G,MATCH(orders!$D766,products!$A:$A,0),MATCH(L$1,products!$A$1:$G$1,0))</f>
        <v>29.784999999999997</v>
      </c>
      <c r="M766" s="9">
        <f t="shared" si="33"/>
        <v>178.70999999999998</v>
      </c>
      <c r="N766" t="str">
        <f t="shared" si="34"/>
        <v>Arabica</v>
      </c>
      <c r="O766" t="str">
        <f t="shared" si="35"/>
        <v>Light</v>
      </c>
      <c r="P766" t="str">
        <f>VLOOKUP(Orders[[#This Row],[Customer ID]],customers!$A:$I,9,FALSE)</f>
        <v>Yes</v>
      </c>
    </row>
    <row r="767" spans="1:16" x14ac:dyDescent="0.25">
      <c r="A767" s="2" t="s">
        <v>4814</v>
      </c>
      <c r="B767" s="6">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INDEX(products!$A:$G,MATCH(orders!$D767,products!$A:$A,0),MATCH(I$1,products!$A$1:$G$1,0))</f>
        <v>Rob</v>
      </c>
      <c r="J767" t="str">
        <f>INDEX(products!$A:$G,MATCH(orders!$D767,products!$A:$A,0),MATCH(J$1,products!$A$1:$G$1,0))</f>
        <v>M</v>
      </c>
      <c r="K767" s="8">
        <f>INDEX(products!$A:$G,MATCH(orders!$D767,products!$A:$A,0),MATCH(K$1,products!$A$1:$G$1,0))</f>
        <v>1</v>
      </c>
      <c r="L767" s="9">
        <f>INDEX(products!$A:$G,MATCH(orders!$D767,products!$A:$A,0),MATCH(L$1,products!$A$1:$G$1,0))</f>
        <v>9.9499999999999993</v>
      </c>
      <c r="M767" s="9">
        <f t="shared" si="33"/>
        <v>59.699999999999996</v>
      </c>
      <c r="N767" t="str">
        <f t="shared" si="34"/>
        <v>Robusta</v>
      </c>
      <c r="O767" t="str">
        <f t="shared" si="35"/>
        <v>Medium</v>
      </c>
      <c r="P767" t="str">
        <f>VLOOKUP(Orders[[#This Row],[Customer ID]],customers!$A:$I,9,FALSE)</f>
        <v>Yes</v>
      </c>
    </row>
    <row r="768" spans="1:16" x14ac:dyDescent="0.25">
      <c r="A768" s="2" t="s">
        <v>4814</v>
      </c>
      <c r="B768" s="6">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INDEX(products!$A:$G,MATCH(orders!$D768,products!$A:$A,0),MATCH(I$1,products!$A$1:$G$1,0))</f>
        <v>Ara</v>
      </c>
      <c r="J768" t="str">
        <f>INDEX(products!$A:$G,MATCH(orders!$D768,products!$A:$A,0),MATCH(J$1,products!$A$1:$G$1,0))</f>
        <v>L</v>
      </c>
      <c r="K768" s="8">
        <f>INDEX(products!$A:$G,MATCH(orders!$D768,products!$A:$A,0),MATCH(K$1,products!$A$1:$G$1,0))</f>
        <v>0.5</v>
      </c>
      <c r="L768" s="9">
        <f>INDEX(products!$A:$G,MATCH(orders!$D768,products!$A:$A,0),MATCH(L$1,products!$A$1:$G$1,0))</f>
        <v>7.77</v>
      </c>
      <c r="M768" s="9">
        <f t="shared" si="33"/>
        <v>15.54</v>
      </c>
      <c r="N768" t="str">
        <f t="shared" si="34"/>
        <v>Arabica</v>
      </c>
      <c r="O768" t="str">
        <f t="shared" si="35"/>
        <v>Light</v>
      </c>
      <c r="P768" t="str">
        <f>VLOOKUP(Orders[[#This Row],[Customer ID]],customers!$A:$I,9,FALSE)</f>
        <v>Yes</v>
      </c>
    </row>
    <row r="769" spans="1:16" x14ac:dyDescent="0.25">
      <c r="A769" s="2" t="s">
        <v>4825</v>
      </c>
      <c r="B769" s="6">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INDEX(products!$A:$G,MATCH(orders!$D769,products!$A:$A,0),MATCH(I$1,products!$A$1:$G$1,0))</f>
        <v>Ara</v>
      </c>
      <c r="J769" t="str">
        <f>INDEX(products!$A:$G,MATCH(orders!$D769,products!$A:$A,0),MATCH(J$1,products!$A$1:$G$1,0))</f>
        <v>L</v>
      </c>
      <c r="K769" s="8">
        <f>INDEX(products!$A:$G,MATCH(orders!$D769,products!$A:$A,0),MATCH(K$1,products!$A$1:$G$1,0))</f>
        <v>2.5</v>
      </c>
      <c r="L769" s="9">
        <f>INDEX(products!$A:$G,MATCH(orders!$D769,products!$A:$A,0),MATCH(L$1,products!$A$1:$G$1,0))</f>
        <v>29.784999999999997</v>
      </c>
      <c r="M769" s="9">
        <f t="shared" si="33"/>
        <v>89.35499999999999</v>
      </c>
      <c r="N769" t="str">
        <f t="shared" si="34"/>
        <v>Arabica</v>
      </c>
      <c r="O769" t="str">
        <f t="shared" si="35"/>
        <v>Light</v>
      </c>
      <c r="P769" t="str">
        <f>VLOOKUP(Orders[[#This Row],[Customer ID]],customers!$A:$I,9,FALSE)</f>
        <v>No</v>
      </c>
    </row>
    <row r="770" spans="1:16" x14ac:dyDescent="0.25">
      <c r="A770" s="2" t="s">
        <v>4831</v>
      </c>
      <c r="B770" s="6">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INDEX(products!$A:$G,MATCH(orders!$D770,products!$A:$A,0),MATCH(I$1,products!$A$1:$G$1,0))</f>
        <v>Rob</v>
      </c>
      <c r="J770" t="str">
        <f>INDEX(products!$A:$G,MATCH(orders!$D770,products!$A:$A,0),MATCH(J$1,products!$A$1:$G$1,0))</f>
        <v>L</v>
      </c>
      <c r="K770" s="8">
        <f>INDEX(products!$A:$G,MATCH(orders!$D770,products!$A:$A,0),MATCH(K$1,products!$A$1:$G$1,0))</f>
        <v>1</v>
      </c>
      <c r="L770" s="9">
        <f>INDEX(products!$A:$G,MATCH(orders!$D770,products!$A:$A,0),MATCH(L$1,products!$A$1:$G$1,0))</f>
        <v>11.95</v>
      </c>
      <c r="M770" s="9">
        <f t="shared" si="33"/>
        <v>23.9</v>
      </c>
      <c r="N770" t="str">
        <f t="shared" si="34"/>
        <v>Robusta</v>
      </c>
      <c r="O770" t="str">
        <f t="shared" si="35"/>
        <v>Light</v>
      </c>
      <c r="P770" t="str">
        <f>VLOOKUP(Orders[[#This Row],[Customer ID]],customers!$A:$I,9,FALSE)</f>
        <v>No</v>
      </c>
    </row>
    <row r="771" spans="1:16" x14ac:dyDescent="0.25">
      <c r="A771" s="2" t="s">
        <v>4836</v>
      </c>
      <c r="B771" s="6">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INDEX(products!$A:$G,MATCH(orders!$D771,products!$A:$A,0),MATCH(I$1,products!$A$1:$G$1,0))</f>
        <v>Rob</v>
      </c>
      <c r="J771" t="str">
        <f>INDEX(products!$A:$G,MATCH(orders!$D771,products!$A:$A,0),MATCH(J$1,products!$A$1:$G$1,0))</f>
        <v>M</v>
      </c>
      <c r="K771" s="8">
        <f>INDEX(products!$A:$G,MATCH(orders!$D771,products!$A:$A,0),MATCH(K$1,products!$A$1:$G$1,0))</f>
        <v>2.5</v>
      </c>
      <c r="L771" s="9">
        <f>INDEX(products!$A:$G,MATCH(orders!$D771,products!$A:$A,0),MATCH(L$1,products!$A$1:$G$1,0))</f>
        <v>22.884999999999998</v>
      </c>
      <c r="M771" s="9">
        <f t="shared" ref="M771:M834" si="36">E771*L771</f>
        <v>137.31</v>
      </c>
      <c r="N771" t="str">
        <f t="shared" ref="N771:N834" si="37">IF(I771="Rob","Robusta",IF(I771="Exc","Excelsa",IF(I771="Ara","Arabica",IF(I771="Lib","Liberica",""))))</f>
        <v>Robusta</v>
      </c>
      <c r="O771" t="str">
        <f t="shared" ref="O771:O834" si="38">IF(J771="L","Light",IF(J771="M","Medium",IF(J771="D","Dark","")))</f>
        <v>Medium</v>
      </c>
      <c r="P771" t="str">
        <f>VLOOKUP(Orders[[#This Row],[Customer ID]],customers!$A:$I,9,FALSE)</f>
        <v>No</v>
      </c>
    </row>
    <row r="772" spans="1:16" x14ac:dyDescent="0.25">
      <c r="A772" s="2" t="s">
        <v>4842</v>
      </c>
      <c r="B772" s="6">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INDEX(products!$A:$G,MATCH(orders!$D772,products!$A:$A,0),MATCH(I$1,products!$A$1:$G$1,0))</f>
        <v>Ara</v>
      </c>
      <c r="J772" t="str">
        <f>INDEX(products!$A:$G,MATCH(orders!$D772,products!$A:$A,0),MATCH(J$1,products!$A$1:$G$1,0))</f>
        <v>D</v>
      </c>
      <c r="K772" s="8">
        <f>INDEX(products!$A:$G,MATCH(orders!$D772,products!$A:$A,0),MATCH(K$1,products!$A$1:$G$1,0))</f>
        <v>1</v>
      </c>
      <c r="L772" s="9">
        <f>INDEX(products!$A:$G,MATCH(orders!$D772,products!$A:$A,0),MATCH(L$1,products!$A$1:$G$1,0))</f>
        <v>9.9499999999999993</v>
      </c>
      <c r="M772" s="9">
        <f t="shared" si="36"/>
        <v>9.9499999999999993</v>
      </c>
      <c r="N772" t="str">
        <f t="shared" si="37"/>
        <v>Arabica</v>
      </c>
      <c r="O772" t="str">
        <f t="shared" si="38"/>
        <v>Dark</v>
      </c>
      <c r="P772" t="str">
        <f>VLOOKUP(Orders[[#This Row],[Customer ID]],customers!$A:$I,9,FALSE)</f>
        <v>No</v>
      </c>
    </row>
    <row r="773" spans="1:16" x14ac:dyDescent="0.25">
      <c r="A773" s="2" t="s">
        <v>4847</v>
      </c>
      <c r="B773" s="6">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INDEX(products!$A:$G,MATCH(orders!$D773,products!$A:$A,0),MATCH(I$1,products!$A$1:$G$1,0))</f>
        <v>Rob</v>
      </c>
      <c r="J773" t="str">
        <f>INDEX(products!$A:$G,MATCH(orders!$D773,products!$A:$A,0),MATCH(J$1,products!$A$1:$G$1,0))</f>
        <v>L</v>
      </c>
      <c r="K773" s="8">
        <f>INDEX(products!$A:$G,MATCH(orders!$D773,products!$A:$A,0),MATCH(K$1,products!$A$1:$G$1,0))</f>
        <v>0.5</v>
      </c>
      <c r="L773" s="9">
        <f>INDEX(products!$A:$G,MATCH(orders!$D773,products!$A:$A,0),MATCH(L$1,products!$A$1:$G$1,0))</f>
        <v>7.169999999999999</v>
      </c>
      <c r="M773" s="9">
        <f t="shared" si="36"/>
        <v>21.509999999999998</v>
      </c>
      <c r="N773" t="str">
        <f t="shared" si="37"/>
        <v>Robusta</v>
      </c>
      <c r="O773" t="str">
        <f t="shared" si="38"/>
        <v>Light</v>
      </c>
      <c r="P773" t="str">
        <f>VLOOKUP(Orders[[#This Row],[Customer ID]],customers!$A:$I,9,FALSE)</f>
        <v>No</v>
      </c>
    </row>
    <row r="774" spans="1:16" x14ac:dyDescent="0.25">
      <c r="A774" s="2" t="s">
        <v>4853</v>
      </c>
      <c r="B774" s="6">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INDEX(products!$A:$G,MATCH(orders!$D774,products!$A:$A,0),MATCH(I$1,products!$A$1:$G$1,0))</f>
        <v>Exc</v>
      </c>
      <c r="J774" t="str">
        <f>INDEX(products!$A:$G,MATCH(orders!$D774,products!$A:$A,0),MATCH(J$1,products!$A$1:$G$1,0))</f>
        <v>M</v>
      </c>
      <c r="K774" s="8">
        <f>INDEX(products!$A:$G,MATCH(orders!$D774,products!$A:$A,0),MATCH(K$1,products!$A$1:$G$1,0))</f>
        <v>1</v>
      </c>
      <c r="L774" s="9">
        <f>INDEX(products!$A:$G,MATCH(orders!$D774,products!$A:$A,0),MATCH(L$1,products!$A$1:$G$1,0))</f>
        <v>13.75</v>
      </c>
      <c r="M774" s="9">
        <f t="shared" si="36"/>
        <v>82.5</v>
      </c>
      <c r="N774" t="str">
        <f t="shared" si="37"/>
        <v>Excelsa</v>
      </c>
      <c r="O774" t="str">
        <f t="shared" si="38"/>
        <v>Medium</v>
      </c>
      <c r="P774" t="str">
        <f>VLOOKUP(Orders[[#This Row],[Customer ID]],customers!$A:$I,9,FALSE)</f>
        <v>No</v>
      </c>
    </row>
    <row r="775" spans="1:16" x14ac:dyDescent="0.25">
      <c r="A775" s="2" t="s">
        <v>4858</v>
      </c>
      <c r="B775" s="6">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INDEX(products!$A:$G,MATCH(orders!$D775,products!$A:$A,0),MATCH(I$1,products!$A$1:$G$1,0))</f>
        <v>Lib</v>
      </c>
      <c r="J775" t="str">
        <f>INDEX(products!$A:$G,MATCH(orders!$D775,products!$A:$A,0),MATCH(J$1,products!$A$1:$G$1,0))</f>
        <v>M</v>
      </c>
      <c r="K775" s="8">
        <f>INDEX(products!$A:$G,MATCH(orders!$D775,products!$A:$A,0),MATCH(K$1,products!$A$1:$G$1,0))</f>
        <v>0.2</v>
      </c>
      <c r="L775" s="9">
        <f>INDEX(products!$A:$G,MATCH(orders!$D775,products!$A:$A,0),MATCH(L$1,products!$A$1:$G$1,0))</f>
        <v>4.3650000000000002</v>
      </c>
      <c r="M775" s="9">
        <f t="shared" si="36"/>
        <v>8.73</v>
      </c>
      <c r="N775" t="str">
        <f t="shared" si="37"/>
        <v>Liberica</v>
      </c>
      <c r="O775" t="str">
        <f t="shared" si="38"/>
        <v>Medium</v>
      </c>
      <c r="P775" t="str">
        <f>VLOOKUP(Orders[[#This Row],[Customer ID]],customers!$A:$I,9,FALSE)</f>
        <v>No</v>
      </c>
    </row>
    <row r="776" spans="1:16" x14ac:dyDescent="0.25">
      <c r="A776" s="2" t="s">
        <v>4864</v>
      </c>
      <c r="B776" s="6">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INDEX(products!$A:$G,MATCH(orders!$D776,products!$A:$A,0),MATCH(I$1,products!$A$1:$G$1,0))</f>
        <v>Rob</v>
      </c>
      <c r="J776" t="str">
        <f>INDEX(products!$A:$G,MATCH(orders!$D776,products!$A:$A,0),MATCH(J$1,products!$A$1:$G$1,0))</f>
        <v>M</v>
      </c>
      <c r="K776" s="8">
        <f>INDEX(products!$A:$G,MATCH(orders!$D776,products!$A:$A,0),MATCH(K$1,products!$A$1:$G$1,0))</f>
        <v>1</v>
      </c>
      <c r="L776" s="9">
        <f>INDEX(products!$A:$G,MATCH(orders!$D776,products!$A:$A,0),MATCH(L$1,products!$A$1:$G$1,0))</f>
        <v>9.9499999999999993</v>
      </c>
      <c r="M776" s="9">
        <f t="shared" si="36"/>
        <v>19.899999999999999</v>
      </c>
      <c r="N776" t="str">
        <f t="shared" si="37"/>
        <v>Robusta</v>
      </c>
      <c r="O776" t="str">
        <f t="shared" si="38"/>
        <v>Medium</v>
      </c>
      <c r="P776" t="str">
        <f>VLOOKUP(Orders[[#This Row],[Customer ID]],customers!$A:$I,9,FALSE)</f>
        <v>Yes</v>
      </c>
    </row>
    <row r="777" spans="1:16" x14ac:dyDescent="0.25">
      <c r="A777" s="2" t="s">
        <v>4869</v>
      </c>
      <c r="B777" s="6">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INDEX(products!$A:$G,MATCH(orders!$D777,products!$A:$A,0),MATCH(I$1,products!$A$1:$G$1,0))</f>
        <v>Exc</v>
      </c>
      <c r="J777" t="str">
        <f>INDEX(products!$A:$G,MATCH(orders!$D777,products!$A:$A,0),MATCH(J$1,products!$A$1:$G$1,0))</f>
        <v>L</v>
      </c>
      <c r="K777" s="8">
        <f>INDEX(products!$A:$G,MATCH(orders!$D777,products!$A:$A,0),MATCH(K$1,products!$A$1:$G$1,0))</f>
        <v>0.5</v>
      </c>
      <c r="L777" s="9">
        <f>INDEX(products!$A:$G,MATCH(orders!$D777,products!$A:$A,0),MATCH(L$1,products!$A$1:$G$1,0))</f>
        <v>8.91</v>
      </c>
      <c r="M777" s="9">
        <f t="shared" si="36"/>
        <v>17.82</v>
      </c>
      <c r="N777" t="str">
        <f t="shared" si="37"/>
        <v>Excelsa</v>
      </c>
      <c r="O777" t="str">
        <f t="shared" si="38"/>
        <v>Light</v>
      </c>
      <c r="P777" t="str">
        <f>VLOOKUP(Orders[[#This Row],[Customer ID]],customers!$A:$I,9,FALSE)</f>
        <v>Yes</v>
      </c>
    </row>
    <row r="778" spans="1:16" x14ac:dyDescent="0.25">
      <c r="A778" s="2" t="s">
        <v>4875</v>
      </c>
      <c r="B778" s="6">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INDEX(products!$A:$G,MATCH(orders!$D778,products!$A:$A,0),MATCH(I$1,products!$A$1:$G$1,0))</f>
        <v>Ara</v>
      </c>
      <c r="J778" t="str">
        <f>INDEX(products!$A:$G,MATCH(orders!$D778,products!$A:$A,0),MATCH(J$1,products!$A$1:$G$1,0))</f>
        <v>M</v>
      </c>
      <c r="K778" s="8">
        <f>INDEX(products!$A:$G,MATCH(orders!$D778,products!$A:$A,0),MATCH(K$1,products!$A$1:$G$1,0))</f>
        <v>0.5</v>
      </c>
      <c r="L778" s="9">
        <f>INDEX(products!$A:$G,MATCH(orders!$D778,products!$A:$A,0),MATCH(L$1,products!$A$1:$G$1,0))</f>
        <v>6.75</v>
      </c>
      <c r="M778" s="9">
        <f t="shared" si="36"/>
        <v>20.25</v>
      </c>
      <c r="N778" t="str">
        <f t="shared" si="37"/>
        <v>Arabica</v>
      </c>
      <c r="O778" t="str">
        <f t="shared" si="38"/>
        <v>Medium</v>
      </c>
      <c r="P778" t="str">
        <f>VLOOKUP(Orders[[#This Row],[Customer ID]],customers!$A:$I,9,FALSE)</f>
        <v>No</v>
      </c>
    </row>
    <row r="779" spans="1:16" x14ac:dyDescent="0.25">
      <c r="A779" s="2" t="s">
        <v>4881</v>
      </c>
      <c r="B779" s="6">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INDEX(products!$A:$G,MATCH(orders!$D779,products!$A:$A,0),MATCH(I$1,products!$A$1:$G$1,0))</f>
        <v>Ara</v>
      </c>
      <c r="J779" t="str">
        <f>INDEX(products!$A:$G,MATCH(orders!$D779,products!$A:$A,0),MATCH(J$1,products!$A$1:$G$1,0))</f>
        <v>L</v>
      </c>
      <c r="K779" s="8">
        <f>INDEX(products!$A:$G,MATCH(orders!$D779,products!$A:$A,0),MATCH(K$1,products!$A$1:$G$1,0))</f>
        <v>2.5</v>
      </c>
      <c r="L779" s="9">
        <f>INDEX(products!$A:$G,MATCH(orders!$D779,products!$A:$A,0),MATCH(L$1,products!$A$1:$G$1,0))</f>
        <v>29.784999999999997</v>
      </c>
      <c r="M779" s="9">
        <f t="shared" si="36"/>
        <v>59.569999999999993</v>
      </c>
      <c r="N779" t="str">
        <f t="shared" si="37"/>
        <v>Arabica</v>
      </c>
      <c r="O779" t="str">
        <f t="shared" si="38"/>
        <v>Light</v>
      </c>
      <c r="P779" t="str">
        <f>VLOOKUP(Orders[[#This Row],[Customer ID]],customers!$A:$I,9,FALSE)</f>
        <v>No</v>
      </c>
    </row>
    <row r="780" spans="1:16" x14ac:dyDescent="0.25">
      <c r="A780" s="2" t="s">
        <v>4886</v>
      </c>
      <c r="B780" s="6">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INDEX(products!$A:$G,MATCH(orders!$D780,products!$A:$A,0),MATCH(I$1,products!$A$1:$G$1,0))</f>
        <v>Lib</v>
      </c>
      <c r="J780" t="str">
        <f>INDEX(products!$A:$G,MATCH(orders!$D780,products!$A:$A,0),MATCH(J$1,products!$A$1:$G$1,0))</f>
        <v>L</v>
      </c>
      <c r="K780" s="8">
        <f>INDEX(products!$A:$G,MATCH(orders!$D780,products!$A:$A,0),MATCH(K$1,products!$A$1:$G$1,0))</f>
        <v>0.5</v>
      </c>
      <c r="L780" s="9">
        <f>INDEX(products!$A:$G,MATCH(orders!$D780,products!$A:$A,0),MATCH(L$1,products!$A$1:$G$1,0))</f>
        <v>9.51</v>
      </c>
      <c r="M780" s="9">
        <f t="shared" si="36"/>
        <v>19.02</v>
      </c>
      <c r="N780" t="str">
        <f t="shared" si="37"/>
        <v>Liberica</v>
      </c>
      <c r="O780" t="str">
        <f t="shared" si="38"/>
        <v>Light</v>
      </c>
      <c r="P780" t="str">
        <f>VLOOKUP(Orders[[#This Row],[Customer ID]],customers!$A:$I,9,FALSE)</f>
        <v>Yes</v>
      </c>
    </row>
    <row r="781" spans="1:16" x14ac:dyDescent="0.25">
      <c r="A781" s="2" t="s">
        <v>4892</v>
      </c>
      <c r="B781" s="6">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INDEX(products!$A:$G,MATCH(orders!$D781,products!$A:$A,0),MATCH(I$1,products!$A$1:$G$1,0))</f>
        <v>Lib</v>
      </c>
      <c r="J781" t="str">
        <f>INDEX(products!$A:$G,MATCH(orders!$D781,products!$A:$A,0),MATCH(J$1,products!$A$1:$G$1,0))</f>
        <v>D</v>
      </c>
      <c r="K781" s="8">
        <f>INDEX(products!$A:$G,MATCH(orders!$D781,products!$A:$A,0),MATCH(K$1,products!$A$1:$G$1,0))</f>
        <v>1</v>
      </c>
      <c r="L781" s="9">
        <f>INDEX(products!$A:$G,MATCH(orders!$D781,products!$A:$A,0),MATCH(L$1,products!$A$1:$G$1,0))</f>
        <v>12.95</v>
      </c>
      <c r="M781" s="9">
        <f t="shared" si="36"/>
        <v>77.699999999999989</v>
      </c>
      <c r="N781" t="str">
        <f t="shared" si="37"/>
        <v>Liberica</v>
      </c>
      <c r="O781" t="str">
        <f t="shared" si="38"/>
        <v>Dark</v>
      </c>
      <c r="P781" t="str">
        <f>VLOOKUP(Orders[[#This Row],[Customer ID]],customers!$A:$I,9,FALSE)</f>
        <v>Yes</v>
      </c>
    </row>
    <row r="782" spans="1:16" x14ac:dyDescent="0.25">
      <c r="A782" s="2" t="s">
        <v>4898</v>
      </c>
      <c r="B782" s="6">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INDEX(products!$A:$G,MATCH(orders!$D782,products!$A:$A,0),MATCH(I$1,products!$A$1:$G$1,0))</f>
        <v>Exc</v>
      </c>
      <c r="J782" t="str">
        <f>INDEX(products!$A:$G,MATCH(orders!$D782,products!$A:$A,0),MATCH(J$1,products!$A$1:$G$1,0))</f>
        <v>M</v>
      </c>
      <c r="K782" s="8">
        <f>INDEX(products!$A:$G,MATCH(orders!$D782,products!$A:$A,0),MATCH(K$1,products!$A$1:$G$1,0))</f>
        <v>1</v>
      </c>
      <c r="L782" s="9">
        <f>INDEX(products!$A:$G,MATCH(orders!$D782,products!$A:$A,0),MATCH(L$1,products!$A$1:$G$1,0))</f>
        <v>13.75</v>
      </c>
      <c r="M782" s="9">
        <f t="shared" si="36"/>
        <v>41.25</v>
      </c>
      <c r="N782" t="str">
        <f t="shared" si="37"/>
        <v>Excelsa</v>
      </c>
      <c r="O782" t="str">
        <f t="shared" si="38"/>
        <v>Medium</v>
      </c>
      <c r="P782" t="str">
        <f>VLOOKUP(Orders[[#This Row],[Customer ID]],customers!$A:$I,9,FALSE)</f>
        <v>No</v>
      </c>
    </row>
    <row r="783" spans="1:16" x14ac:dyDescent="0.25">
      <c r="A783" s="2" t="s">
        <v>4903</v>
      </c>
      <c r="B783" s="6">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INDEX(products!$A:$G,MATCH(orders!$D783,products!$A:$A,0),MATCH(I$1,products!$A$1:$G$1,0))</f>
        <v>Lib</v>
      </c>
      <c r="J783" t="str">
        <f>INDEX(products!$A:$G,MATCH(orders!$D783,products!$A:$A,0),MATCH(J$1,products!$A$1:$G$1,0))</f>
        <v>L</v>
      </c>
      <c r="K783" s="8">
        <f>INDEX(products!$A:$G,MATCH(orders!$D783,products!$A:$A,0),MATCH(K$1,products!$A$1:$G$1,0))</f>
        <v>2.5</v>
      </c>
      <c r="L783" s="9">
        <f>INDEX(products!$A:$G,MATCH(orders!$D783,products!$A:$A,0),MATCH(L$1,products!$A$1:$G$1,0))</f>
        <v>36.454999999999998</v>
      </c>
      <c r="M783" s="9">
        <f t="shared" si="36"/>
        <v>145.82</v>
      </c>
      <c r="N783" t="str">
        <f t="shared" si="37"/>
        <v>Liberica</v>
      </c>
      <c r="O783" t="str">
        <f t="shared" si="38"/>
        <v>Light</v>
      </c>
      <c r="P783" t="str">
        <f>VLOOKUP(Orders[[#This Row],[Customer ID]],customers!$A:$I,9,FALSE)</f>
        <v>No</v>
      </c>
    </row>
    <row r="784" spans="1:16" x14ac:dyDescent="0.25">
      <c r="A784" s="2" t="s">
        <v>4909</v>
      </c>
      <c r="B784" s="6">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INDEX(products!$A:$G,MATCH(orders!$D784,products!$A:$A,0),MATCH(I$1,products!$A$1:$G$1,0))</f>
        <v>Exc</v>
      </c>
      <c r="J784" t="str">
        <f>INDEX(products!$A:$G,MATCH(orders!$D784,products!$A:$A,0),MATCH(J$1,products!$A$1:$G$1,0))</f>
        <v>L</v>
      </c>
      <c r="K784" s="8">
        <f>INDEX(products!$A:$G,MATCH(orders!$D784,products!$A:$A,0),MATCH(K$1,products!$A$1:$G$1,0))</f>
        <v>0.2</v>
      </c>
      <c r="L784" s="9">
        <f>INDEX(products!$A:$G,MATCH(orders!$D784,products!$A:$A,0),MATCH(L$1,products!$A$1:$G$1,0))</f>
        <v>4.4550000000000001</v>
      </c>
      <c r="M784" s="9">
        <f t="shared" si="36"/>
        <v>26.73</v>
      </c>
      <c r="N784" t="str">
        <f t="shared" si="37"/>
        <v>Excelsa</v>
      </c>
      <c r="O784" t="str">
        <f t="shared" si="38"/>
        <v>Light</v>
      </c>
      <c r="P784" t="str">
        <f>VLOOKUP(Orders[[#This Row],[Customer ID]],customers!$A:$I,9,FALSE)</f>
        <v>No</v>
      </c>
    </row>
    <row r="785" spans="1:16" x14ac:dyDescent="0.25">
      <c r="A785" s="2" t="s">
        <v>4915</v>
      </c>
      <c r="B785" s="6">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INDEX(products!$A:$G,MATCH(orders!$D785,products!$A:$A,0),MATCH(I$1,products!$A$1:$G$1,0))</f>
        <v>Lib</v>
      </c>
      <c r="J785" t="str">
        <f>INDEX(products!$A:$G,MATCH(orders!$D785,products!$A:$A,0),MATCH(J$1,products!$A$1:$G$1,0))</f>
        <v>M</v>
      </c>
      <c r="K785" s="8">
        <f>INDEX(products!$A:$G,MATCH(orders!$D785,products!$A:$A,0),MATCH(K$1,products!$A$1:$G$1,0))</f>
        <v>0.5</v>
      </c>
      <c r="L785" s="9">
        <f>INDEX(products!$A:$G,MATCH(orders!$D785,products!$A:$A,0),MATCH(L$1,products!$A$1:$G$1,0))</f>
        <v>8.73</v>
      </c>
      <c r="M785" s="9">
        <f t="shared" si="36"/>
        <v>43.650000000000006</v>
      </c>
      <c r="N785" t="str">
        <f t="shared" si="37"/>
        <v>Liberica</v>
      </c>
      <c r="O785" t="str">
        <f t="shared" si="38"/>
        <v>Medium</v>
      </c>
      <c r="P785" t="str">
        <f>VLOOKUP(Orders[[#This Row],[Customer ID]],customers!$A:$I,9,FALSE)</f>
        <v>Yes</v>
      </c>
    </row>
    <row r="786" spans="1:16" x14ac:dyDescent="0.25">
      <c r="A786" s="2" t="s">
        <v>4921</v>
      </c>
      <c r="B786" s="6">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INDEX(products!$A:$G,MATCH(orders!$D786,products!$A:$A,0),MATCH(I$1,products!$A$1:$G$1,0))</f>
        <v>Lib</v>
      </c>
      <c r="J786" t="str">
        <f>INDEX(products!$A:$G,MATCH(orders!$D786,products!$A:$A,0),MATCH(J$1,products!$A$1:$G$1,0))</f>
        <v>L</v>
      </c>
      <c r="K786" s="8">
        <f>INDEX(products!$A:$G,MATCH(orders!$D786,products!$A:$A,0),MATCH(K$1,products!$A$1:$G$1,0))</f>
        <v>1</v>
      </c>
      <c r="L786" s="9">
        <f>INDEX(products!$A:$G,MATCH(orders!$D786,products!$A:$A,0),MATCH(L$1,products!$A$1:$G$1,0))</f>
        <v>15.85</v>
      </c>
      <c r="M786" s="9">
        <f t="shared" si="36"/>
        <v>31.7</v>
      </c>
      <c r="N786" t="str">
        <f t="shared" si="37"/>
        <v>Liberica</v>
      </c>
      <c r="O786" t="str">
        <f t="shared" si="38"/>
        <v>Light</v>
      </c>
      <c r="P786" t="str">
        <f>VLOOKUP(Orders[[#This Row],[Customer ID]],customers!$A:$I,9,FALSE)</f>
        <v>No</v>
      </c>
    </row>
    <row r="787" spans="1:16" x14ac:dyDescent="0.25">
      <c r="A787" s="2" t="s">
        <v>4926</v>
      </c>
      <c r="B787" s="6">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INDEX(products!$A:$G,MATCH(orders!$D787,products!$A:$A,0),MATCH(I$1,products!$A$1:$G$1,0))</f>
        <v>Ara</v>
      </c>
      <c r="J787" t="str">
        <f>INDEX(products!$A:$G,MATCH(orders!$D787,products!$A:$A,0),MATCH(J$1,products!$A$1:$G$1,0))</f>
        <v>D</v>
      </c>
      <c r="K787" s="8">
        <f>INDEX(products!$A:$G,MATCH(orders!$D787,products!$A:$A,0),MATCH(K$1,products!$A$1:$G$1,0))</f>
        <v>2.5</v>
      </c>
      <c r="L787" s="9">
        <f>INDEX(products!$A:$G,MATCH(orders!$D787,products!$A:$A,0),MATCH(L$1,products!$A$1:$G$1,0))</f>
        <v>22.884999999999998</v>
      </c>
      <c r="M787" s="9">
        <f t="shared" si="36"/>
        <v>22.884999999999998</v>
      </c>
      <c r="N787" t="str">
        <f t="shared" si="37"/>
        <v>Arabica</v>
      </c>
      <c r="O787" t="str">
        <f t="shared" si="38"/>
        <v>Dark</v>
      </c>
      <c r="P787" t="str">
        <f>VLOOKUP(Orders[[#This Row],[Customer ID]],customers!$A:$I,9,FALSE)</f>
        <v>No</v>
      </c>
    </row>
    <row r="788" spans="1:16" x14ac:dyDescent="0.25">
      <c r="A788" s="2" t="s">
        <v>4932</v>
      </c>
      <c r="B788" s="6">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INDEX(products!$A:$G,MATCH(orders!$D788,products!$A:$A,0),MATCH(I$1,products!$A$1:$G$1,0))</f>
        <v>Exc</v>
      </c>
      <c r="J788" t="str">
        <f>INDEX(products!$A:$G,MATCH(orders!$D788,products!$A:$A,0),MATCH(J$1,products!$A$1:$G$1,0))</f>
        <v>D</v>
      </c>
      <c r="K788" s="8">
        <f>INDEX(products!$A:$G,MATCH(orders!$D788,products!$A:$A,0),MATCH(K$1,products!$A$1:$G$1,0))</f>
        <v>2.5</v>
      </c>
      <c r="L788" s="9">
        <f>INDEX(products!$A:$G,MATCH(orders!$D788,products!$A:$A,0),MATCH(L$1,products!$A$1:$G$1,0))</f>
        <v>27.945</v>
      </c>
      <c r="M788" s="9">
        <f t="shared" si="36"/>
        <v>27.945</v>
      </c>
      <c r="N788" t="str">
        <f t="shared" si="37"/>
        <v>Excelsa</v>
      </c>
      <c r="O788" t="str">
        <f t="shared" si="38"/>
        <v>Dark</v>
      </c>
      <c r="P788" t="str">
        <f>VLOOKUP(Orders[[#This Row],[Customer ID]],customers!$A:$I,9,FALSE)</f>
        <v>Yes</v>
      </c>
    </row>
    <row r="789" spans="1:16" x14ac:dyDescent="0.25">
      <c r="A789" s="2" t="s">
        <v>4938</v>
      </c>
      <c r="B789" s="6">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INDEX(products!$A:$G,MATCH(orders!$D789,products!$A:$A,0),MATCH(I$1,products!$A$1:$G$1,0))</f>
        <v>Exc</v>
      </c>
      <c r="J789" t="str">
        <f>INDEX(products!$A:$G,MATCH(orders!$D789,products!$A:$A,0),MATCH(J$1,products!$A$1:$G$1,0))</f>
        <v>M</v>
      </c>
      <c r="K789" s="8">
        <f>INDEX(products!$A:$G,MATCH(orders!$D789,products!$A:$A,0),MATCH(K$1,products!$A$1:$G$1,0))</f>
        <v>1</v>
      </c>
      <c r="L789" s="9">
        <f>INDEX(products!$A:$G,MATCH(orders!$D789,products!$A:$A,0),MATCH(L$1,products!$A$1:$G$1,0))</f>
        <v>13.75</v>
      </c>
      <c r="M789" s="9">
        <f t="shared" si="36"/>
        <v>82.5</v>
      </c>
      <c r="N789" t="str">
        <f t="shared" si="37"/>
        <v>Excelsa</v>
      </c>
      <c r="O789" t="str">
        <f t="shared" si="38"/>
        <v>Medium</v>
      </c>
      <c r="P789" t="str">
        <f>VLOOKUP(Orders[[#This Row],[Customer ID]],customers!$A:$I,9,FALSE)</f>
        <v>Yes</v>
      </c>
    </row>
    <row r="790" spans="1:16" x14ac:dyDescent="0.25">
      <c r="A790" s="2" t="s">
        <v>4943</v>
      </c>
      <c r="B790" s="6">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INDEX(products!$A:$G,MATCH(orders!$D790,products!$A:$A,0),MATCH(I$1,products!$A$1:$G$1,0))</f>
        <v>Rob</v>
      </c>
      <c r="J790" t="str">
        <f>INDEX(products!$A:$G,MATCH(orders!$D790,products!$A:$A,0),MATCH(J$1,products!$A$1:$G$1,0))</f>
        <v>M</v>
      </c>
      <c r="K790" s="8">
        <f>INDEX(products!$A:$G,MATCH(orders!$D790,products!$A:$A,0),MATCH(K$1,products!$A$1:$G$1,0))</f>
        <v>2.5</v>
      </c>
      <c r="L790" s="9">
        <f>INDEX(products!$A:$G,MATCH(orders!$D790,products!$A:$A,0),MATCH(L$1,products!$A$1:$G$1,0))</f>
        <v>22.884999999999998</v>
      </c>
      <c r="M790" s="9">
        <f t="shared" si="36"/>
        <v>45.769999999999996</v>
      </c>
      <c r="N790" t="str">
        <f t="shared" si="37"/>
        <v>Robusta</v>
      </c>
      <c r="O790" t="str">
        <f t="shared" si="38"/>
        <v>Medium</v>
      </c>
      <c r="P790" t="str">
        <f>VLOOKUP(Orders[[#This Row],[Customer ID]],customers!$A:$I,9,FALSE)</f>
        <v>Yes</v>
      </c>
    </row>
    <row r="791" spans="1:16" x14ac:dyDescent="0.25">
      <c r="A791" s="2" t="s">
        <v>4949</v>
      </c>
      <c r="B791" s="6">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INDEX(products!$A:$G,MATCH(orders!$D791,products!$A:$A,0),MATCH(I$1,products!$A$1:$G$1,0))</f>
        <v>Ara</v>
      </c>
      <c r="J791" t="str">
        <f>INDEX(products!$A:$G,MATCH(orders!$D791,products!$A:$A,0),MATCH(J$1,products!$A$1:$G$1,0))</f>
        <v>L</v>
      </c>
      <c r="K791" s="8">
        <f>INDEX(products!$A:$G,MATCH(orders!$D791,products!$A:$A,0),MATCH(K$1,products!$A$1:$G$1,0))</f>
        <v>1</v>
      </c>
      <c r="L791" s="9">
        <f>INDEX(products!$A:$G,MATCH(orders!$D791,products!$A:$A,0),MATCH(L$1,products!$A$1:$G$1,0))</f>
        <v>12.95</v>
      </c>
      <c r="M791" s="9">
        <f t="shared" si="36"/>
        <v>77.699999999999989</v>
      </c>
      <c r="N791" t="str">
        <f t="shared" si="37"/>
        <v>Arabica</v>
      </c>
      <c r="O791" t="str">
        <f t="shared" si="38"/>
        <v>Light</v>
      </c>
      <c r="P791" t="str">
        <f>VLOOKUP(Orders[[#This Row],[Customer ID]],customers!$A:$I,9,FALSE)</f>
        <v>No</v>
      </c>
    </row>
    <row r="792" spans="1:16" x14ac:dyDescent="0.25">
      <c r="A792" s="2" t="s">
        <v>4955</v>
      </c>
      <c r="B792" s="6">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INDEX(products!$A:$G,MATCH(orders!$D792,products!$A:$A,0),MATCH(I$1,products!$A$1:$G$1,0))</f>
        <v>Ara</v>
      </c>
      <c r="J792" t="str">
        <f>INDEX(products!$A:$G,MATCH(orders!$D792,products!$A:$A,0),MATCH(J$1,products!$A$1:$G$1,0))</f>
        <v>L</v>
      </c>
      <c r="K792" s="8">
        <f>INDEX(products!$A:$G,MATCH(orders!$D792,products!$A:$A,0),MATCH(K$1,products!$A$1:$G$1,0))</f>
        <v>0.5</v>
      </c>
      <c r="L792" s="9">
        <f>INDEX(products!$A:$G,MATCH(orders!$D792,products!$A:$A,0),MATCH(L$1,products!$A$1:$G$1,0))</f>
        <v>7.77</v>
      </c>
      <c r="M792" s="9">
        <f t="shared" si="36"/>
        <v>23.31</v>
      </c>
      <c r="N792" t="str">
        <f t="shared" si="37"/>
        <v>Arabica</v>
      </c>
      <c r="O792" t="str">
        <f t="shared" si="38"/>
        <v>Light</v>
      </c>
      <c r="P792" t="str">
        <f>VLOOKUP(Orders[[#This Row],[Customer ID]],customers!$A:$I,9,FALSE)</f>
        <v>No</v>
      </c>
    </row>
    <row r="793" spans="1:16" x14ac:dyDescent="0.25">
      <c r="A793" s="2" t="s">
        <v>4961</v>
      </c>
      <c r="B793" s="6">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INDEX(products!$A:$G,MATCH(orders!$D793,products!$A:$A,0),MATCH(I$1,products!$A$1:$G$1,0))</f>
        <v>Lib</v>
      </c>
      <c r="J793" t="str">
        <f>INDEX(products!$A:$G,MATCH(orders!$D793,products!$A:$A,0),MATCH(J$1,products!$A$1:$G$1,0))</f>
        <v>L</v>
      </c>
      <c r="K793" s="8">
        <f>INDEX(products!$A:$G,MATCH(orders!$D793,products!$A:$A,0),MATCH(K$1,products!$A$1:$G$1,0))</f>
        <v>0.2</v>
      </c>
      <c r="L793" s="9">
        <f>INDEX(products!$A:$G,MATCH(orders!$D793,products!$A:$A,0),MATCH(L$1,products!$A$1:$G$1,0))</f>
        <v>4.7549999999999999</v>
      </c>
      <c r="M793" s="9">
        <f t="shared" si="36"/>
        <v>23.774999999999999</v>
      </c>
      <c r="N793" t="str">
        <f t="shared" si="37"/>
        <v>Liberica</v>
      </c>
      <c r="O793" t="str">
        <f t="shared" si="38"/>
        <v>Light</v>
      </c>
      <c r="P793" t="str">
        <f>VLOOKUP(Orders[[#This Row],[Customer ID]],customers!$A:$I,9,FALSE)</f>
        <v>Yes</v>
      </c>
    </row>
    <row r="794" spans="1:16" x14ac:dyDescent="0.25">
      <c r="A794" s="2" t="s">
        <v>4967</v>
      </c>
      <c r="B794" s="6">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INDEX(products!$A:$G,MATCH(orders!$D794,products!$A:$A,0),MATCH(I$1,products!$A$1:$G$1,0))</f>
        <v>Lib</v>
      </c>
      <c r="J794" t="str">
        <f>INDEX(products!$A:$G,MATCH(orders!$D794,products!$A:$A,0),MATCH(J$1,products!$A$1:$G$1,0))</f>
        <v>M</v>
      </c>
      <c r="K794" s="8">
        <f>INDEX(products!$A:$G,MATCH(orders!$D794,products!$A:$A,0),MATCH(K$1,products!$A$1:$G$1,0))</f>
        <v>0.5</v>
      </c>
      <c r="L794" s="9">
        <f>INDEX(products!$A:$G,MATCH(orders!$D794,products!$A:$A,0),MATCH(L$1,products!$A$1:$G$1,0))</f>
        <v>8.73</v>
      </c>
      <c r="M794" s="9">
        <f t="shared" si="36"/>
        <v>52.38</v>
      </c>
      <c r="N794" t="str">
        <f t="shared" si="37"/>
        <v>Liberica</v>
      </c>
      <c r="O794" t="str">
        <f t="shared" si="38"/>
        <v>Medium</v>
      </c>
      <c r="P794" t="str">
        <f>VLOOKUP(Orders[[#This Row],[Customer ID]],customers!$A:$I,9,FALSE)</f>
        <v>Yes</v>
      </c>
    </row>
    <row r="795" spans="1:16" x14ac:dyDescent="0.25">
      <c r="A795" s="2" t="s">
        <v>4973</v>
      </c>
      <c r="B795" s="6">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INDEX(products!$A:$G,MATCH(orders!$D795,products!$A:$A,0),MATCH(I$1,products!$A$1:$G$1,0))</f>
        <v>Rob</v>
      </c>
      <c r="J795" t="str">
        <f>INDEX(products!$A:$G,MATCH(orders!$D795,products!$A:$A,0),MATCH(J$1,products!$A$1:$G$1,0))</f>
        <v>L</v>
      </c>
      <c r="K795" s="8">
        <f>INDEX(products!$A:$G,MATCH(orders!$D795,products!$A:$A,0),MATCH(K$1,products!$A$1:$G$1,0))</f>
        <v>0.2</v>
      </c>
      <c r="L795" s="9">
        <f>INDEX(products!$A:$G,MATCH(orders!$D795,products!$A:$A,0),MATCH(L$1,products!$A$1:$G$1,0))</f>
        <v>3.5849999999999995</v>
      </c>
      <c r="M795" s="9">
        <f t="shared" si="36"/>
        <v>17.924999999999997</v>
      </c>
      <c r="N795" t="str">
        <f t="shared" si="37"/>
        <v>Robusta</v>
      </c>
      <c r="O795" t="str">
        <f t="shared" si="38"/>
        <v>Light</v>
      </c>
      <c r="P795" t="str">
        <f>VLOOKUP(Orders[[#This Row],[Customer ID]],customers!$A:$I,9,FALSE)</f>
        <v>No</v>
      </c>
    </row>
    <row r="796" spans="1:16" x14ac:dyDescent="0.25">
      <c r="A796" s="2" t="s">
        <v>4979</v>
      </c>
      <c r="B796" s="6">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INDEX(products!$A:$G,MATCH(orders!$D796,products!$A:$A,0),MATCH(I$1,products!$A$1:$G$1,0))</f>
        <v>Ara</v>
      </c>
      <c r="J796" t="str">
        <f>INDEX(products!$A:$G,MATCH(orders!$D796,products!$A:$A,0),MATCH(J$1,products!$A$1:$G$1,0))</f>
        <v>L</v>
      </c>
      <c r="K796" s="8">
        <f>INDEX(products!$A:$G,MATCH(orders!$D796,products!$A:$A,0),MATCH(K$1,products!$A$1:$G$1,0))</f>
        <v>2.5</v>
      </c>
      <c r="L796" s="9">
        <f>INDEX(products!$A:$G,MATCH(orders!$D796,products!$A:$A,0),MATCH(L$1,products!$A$1:$G$1,0))</f>
        <v>29.784999999999997</v>
      </c>
      <c r="M796" s="9">
        <f t="shared" si="36"/>
        <v>148.92499999999998</v>
      </c>
      <c r="N796" t="str">
        <f t="shared" si="37"/>
        <v>Arabica</v>
      </c>
      <c r="O796" t="str">
        <f t="shared" si="38"/>
        <v>Light</v>
      </c>
      <c r="P796" t="str">
        <f>VLOOKUP(Orders[[#This Row],[Customer ID]],customers!$A:$I,9,FALSE)</f>
        <v>No</v>
      </c>
    </row>
    <row r="797" spans="1:16" x14ac:dyDescent="0.25">
      <c r="A797" s="2" t="s">
        <v>4985</v>
      </c>
      <c r="B797" s="6">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INDEX(products!$A:$G,MATCH(orders!$D797,products!$A:$A,0),MATCH(I$1,products!$A$1:$G$1,0))</f>
        <v>Rob</v>
      </c>
      <c r="J797" t="str">
        <f>INDEX(products!$A:$G,MATCH(orders!$D797,products!$A:$A,0),MATCH(J$1,products!$A$1:$G$1,0))</f>
        <v>L</v>
      </c>
      <c r="K797" s="8">
        <f>INDEX(products!$A:$G,MATCH(orders!$D797,products!$A:$A,0),MATCH(K$1,products!$A$1:$G$1,0))</f>
        <v>0.5</v>
      </c>
      <c r="L797" s="9">
        <f>INDEX(products!$A:$G,MATCH(orders!$D797,products!$A:$A,0),MATCH(L$1,products!$A$1:$G$1,0))</f>
        <v>7.169999999999999</v>
      </c>
      <c r="M797" s="9">
        <f t="shared" si="36"/>
        <v>28.679999999999996</v>
      </c>
      <c r="N797" t="str">
        <f t="shared" si="37"/>
        <v>Robusta</v>
      </c>
      <c r="O797" t="str">
        <f t="shared" si="38"/>
        <v>Light</v>
      </c>
      <c r="P797" t="str">
        <f>VLOOKUP(Orders[[#This Row],[Customer ID]],customers!$A:$I,9,FALSE)</f>
        <v>No</v>
      </c>
    </row>
    <row r="798" spans="1:16" x14ac:dyDescent="0.25">
      <c r="A798" s="2" t="s">
        <v>4991</v>
      </c>
      <c r="B798" s="6">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INDEX(products!$A:$G,MATCH(orders!$D798,products!$A:$A,0),MATCH(I$1,products!$A$1:$G$1,0))</f>
        <v>Lib</v>
      </c>
      <c r="J798" t="str">
        <f>INDEX(products!$A:$G,MATCH(orders!$D798,products!$A:$A,0),MATCH(J$1,products!$A$1:$G$1,0))</f>
        <v>L</v>
      </c>
      <c r="K798" s="8">
        <f>INDEX(products!$A:$G,MATCH(orders!$D798,products!$A:$A,0),MATCH(K$1,products!$A$1:$G$1,0))</f>
        <v>0.5</v>
      </c>
      <c r="L798" s="9">
        <f>INDEX(products!$A:$G,MATCH(orders!$D798,products!$A:$A,0),MATCH(L$1,products!$A$1:$G$1,0))</f>
        <v>9.51</v>
      </c>
      <c r="M798" s="9">
        <f t="shared" si="36"/>
        <v>9.51</v>
      </c>
      <c r="N798" t="str">
        <f t="shared" si="37"/>
        <v>Liberica</v>
      </c>
      <c r="O798" t="str">
        <f t="shared" si="38"/>
        <v>Light</v>
      </c>
      <c r="P798" t="str">
        <f>VLOOKUP(Orders[[#This Row],[Customer ID]],customers!$A:$I,9,FALSE)</f>
        <v>No</v>
      </c>
    </row>
    <row r="799" spans="1:16" x14ac:dyDescent="0.25">
      <c r="A799" s="2" t="s">
        <v>4996</v>
      </c>
      <c r="B799" s="6">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INDEX(products!$A:$G,MATCH(orders!$D799,products!$A:$A,0),MATCH(I$1,products!$A$1:$G$1,0))</f>
        <v>Ara</v>
      </c>
      <c r="J799" t="str">
        <f>INDEX(products!$A:$G,MATCH(orders!$D799,products!$A:$A,0),MATCH(J$1,products!$A$1:$G$1,0))</f>
        <v>L</v>
      </c>
      <c r="K799" s="8">
        <f>INDEX(products!$A:$G,MATCH(orders!$D799,products!$A:$A,0),MATCH(K$1,products!$A$1:$G$1,0))</f>
        <v>0.5</v>
      </c>
      <c r="L799" s="9">
        <f>INDEX(products!$A:$G,MATCH(orders!$D799,products!$A:$A,0),MATCH(L$1,products!$A$1:$G$1,0))</f>
        <v>7.77</v>
      </c>
      <c r="M799" s="9">
        <f t="shared" si="36"/>
        <v>31.08</v>
      </c>
      <c r="N799" t="str">
        <f t="shared" si="37"/>
        <v>Arabica</v>
      </c>
      <c r="O799" t="str">
        <f t="shared" si="38"/>
        <v>Light</v>
      </c>
      <c r="P799" t="str">
        <f>VLOOKUP(Orders[[#This Row],[Customer ID]],customers!$A:$I,9,FALSE)</f>
        <v>No</v>
      </c>
    </row>
    <row r="800" spans="1:16" x14ac:dyDescent="0.25">
      <c r="A800" s="2" t="s">
        <v>5002</v>
      </c>
      <c r="B800" s="6">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INDEX(products!$A:$G,MATCH(orders!$D800,products!$A:$A,0),MATCH(I$1,products!$A$1:$G$1,0))</f>
        <v>Rob</v>
      </c>
      <c r="J800" t="str">
        <f>INDEX(products!$A:$G,MATCH(orders!$D800,products!$A:$A,0),MATCH(J$1,products!$A$1:$G$1,0))</f>
        <v>D</v>
      </c>
      <c r="K800" s="8">
        <f>INDEX(products!$A:$G,MATCH(orders!$D800,products!$A:$A,0),MATCH(K$1,products!$A$1:$G$1,0))</f>
        <v>0.2</v>
      </c>
      <c r="L800" s="9">
        <f>INDEX(products!$A:$G,MATCH(orders!$D800,products!$A:$A,0),MATCH(L$1,products!$A$1:$G$1,0))</f>
        <v>2.6849999999999996</v>
      </c>
      <c r="M800" s="9">
        <f t="shared" si="36"/>
        <v>8.0549999999999997</v>
      </c>
      <c r="N800" t="str">
        <f t="shared" si="37"/>
        <v>Robusta</v>
      </c>
      <c r="O800" t="str">
        <f t="shared" si="38"/>
        <v>Dark</v>
      </c>
      <c r="P800" t="str">
        <f>VLOOKUP(Orders[[#This Row],[Customer ID]],customers!$A:$I,9,FALSE)</f>
        <v>Yes</v>
      </c>
    </row>
    <row r="801" spans="1:16" x14ac:dyDescent="0.25">
      <c r="A801" s="2" t="s">
        <v>5008</v>
      </c>
      <c r="B801" s="6">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INDEX(products!$A:$G,MATCH(orders!$D801,products!$A:$A,0),MATCH(I$1,products!$A$1:$G$1,0))</f>
        <v>Exc</v>
      </c>
      <c r="J801" t="str">
        <f>INDEX(products!$A:$G,MATCH(orders!$D801,products!$A:$A,0),MATCH(J$1,products!$A$1:$G$1,0))</f>
        <v>D</v>
      </c>
      <c r="K801" s="8">
        <f>INDEX(products!$A:$G,MATCH(orders!$D801,products!$A:$A,0),MATCH(K$1,products!$A$1:$G$1,0))</f>
        <v>1</v>
      </c>
      <c r="L801" s="9">
        <f>INDEX(products!$A:$G,MATCH(orders!$D801,products!$A:$A,0),MATCH(L$1,products!$A$1:$G$1,0))</f>
        <v>12.15</v>
      </c>
      <c r="M801" s="9">
        <f t="shared" si="36"/>
        <v>36.450000000000003</v>
      </c>
      <c r="N801" t="str">
        <f t="shared" si="37"/>
        <v>Excelsa</v>
      </c>
      <c r="O801" t="str">
        <f t="shared" si="38"/>
        <v>Dark</v>
      </c>
      <c r="P801" t="str">
        <f>VLOOKUP(Orders[[#This Row],[Customer ID]],customers!$A:$I,9,FALSE)</f>
        <v>Yes</v>
      </c>
    </row>
    <row r="802" spans="1:16" x14ac:dyDescent="0.25">
      <c r="A802" s="2" t="s">
        <v>5012</v>
      </c>
      <c r="B802" s="6">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INDEX(products!$A:$G,MATCH(orders!$D802,products!$A:$A,0),MATCH(I$1,products!$A$1:$G$1,0))</f>
        <v>Rob</v>
      </c>
      <c r="J802" t="str">
        <f>INDEX(products!$A:$G,MATCH(orders!$D802,products!$A:$A,0),MATCH(J$1,products!$A$1:$G$1,0))</f>
        <v>D</v>
      </c>
      <c r="K802" s="8">
        <f>INDEX(products!$A:$G,MATCH(orders!$D802,products!$A:$A,0),MATCH(K$1,products!$A$1:$G$1,0))</f>
        <v>0.2</v>
      </c>
      <c r="L802" s="9">
        <f>INDEX(products!$A:$G,MATCH(orders!$D802,products!$A:$A,0),MATCH(L$1,products!$A$1:$G$1,0))</f>
        <v>2.6849999999999996</v>
      </c>
      <c r="M802" s="9">
        <f t="shared" si="36"/>
        <v>16.11</v>
      </c>
      <c r="N802" t="str">
        <f t="shared" si="37"/>
        <v>Robusta</v>
      </c>
      <c r="O802" t="str">
        <f t="shared" si="38"/>
        <v>Dark</v>
      </c>
      <c r="P802" t="str">
        <f>VLOOKUP(Orders[[#This Row],[Customer ID]],customers!$A:$I,9,FALSE)</f>
        <v>No</v>
      </c>
    </row>
    <row r="803" spans="1:16" x14ac:dyDescent="0.25">
      <c r="A803" s="2" t="s">
        <v>5018</v>
      </c>
      <c r="B803" s="6">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INDEX(products!$A:$G,MATCH(orders!$D803,products!$A:$A,0),MATCH(I$1,products!$A$1:$G$1,0))</f>
        <v>Rob</v>
      </c>
      <c r="J803" t="str">
        <f>INDEX(products!$A:$G,MATCH(orders!$D803,products!$A:$A,0),MATCH(J$1,products!$A$1:$G$1,0))</f>
        <v>D</v>
      </c>
      <c r="K803" s="8">
        <f>INDEX(products!$A:$G,MATCH(orders!$D803,products!$A:$A,0),MATCH(K$1,products!$A$1:$G$1,0))</f>
        <v>2.5</v>
      </c>
      <c r="L803" s="9">
        <f>INDEX(products!$A:$G,MATCH(orders!$D803,products!$A:$A,0),MATCH(L$1,products!$A$1:$G$1,0))</f>
        <v>20.584999999999997</v>
      </c>
      <c r="M803" s="9">
        <f t="shared" si="36"/>
        <v>41.169999999999995</v>
      </c>
      <c r="N803" t="str">
        <f t="shared" si="37"/>
        <v>Robusta</v>
      </c>
      <c r="O803" t="str">
        <f t="shared" si="38"/>
        <v>Dark</v>
      </c>
      <c r="P803" t="str">
        <f>VLOOKUP(Orders[[#This Row],[Customer ID]],customers!$A:$I,9,FALSE)</f>
        <v>Yes</v>
      </c>
    </row>
    <row r="804" spans="1:16" x14ac:dyDescent="0.25">
      <c r="A804" s="2" t="s">
        <v>5024</v>
      </c>
      <c r="B804" s="6">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INDEX(products!$A:$G,MATCH(orders!$D804,products!$A:$A,0),MATCH(I$1,products!$A$1:$G$1,0))</f>
        <v>Rob</v>
      </c>
      <c r="J804" t="str">
        <f>INDEX(products!$A:$G,MATCH(orders!$D804,products!$A:$A,0),MATCH(J$1,products!$A$1:$G$1,0))</f>
        <v>D</v>
      </c>
      <c r="K804" s="8">
        <f>INDEX(products!$A:$G,MATCH(orders!$D804,products!$A:$A,0),MATCH(K$1,products!$A$1:$G$1,0))</f>
        <v>0.2</v>
      </c>
      <c r="L804" s="9">
        <f>INDEX(products!$A:$G,MATCH(orders!$D804,products!$A:$A,0),MATCH(L$1,products!$A$1:$G$1,0))</f>
        <v>2.6849999999999996</v>
      </c>
      <c r="M804" s="9">
        <f t="shared" si="36"/>
        <v>10.739999999999998</v>
      </c>
      <c r="N804" t="str">
        <f t="shared" si="37"/>
        <v>Robusta</v>
      </c>
      <c r="O804" t="str">
        <f t="shared" si="38"/>
        <v>Dark</v>
      </c>
      <c r="P804" t="str">
        <f>VLOOKUP(Orders[[#This Row],[Customer ID]],customers!$A:$I,9,FALSE)</f>
        <v>No</v>
      </c>
    </row>
    <row r="805" spans="1:16" x14ac:dyDescent="0.25">
      <c r="A805" s="2" t="s">
        <v>5030</v>
      </c>
      <c r="B805" s="6">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INDEX(products!$A:$G,MATCH(orders!$D805,products!$A:$A,0),MATCH(I$1,products!$A$1:$G$1,0))</f>
        <v>Exc</v>
      </c>
      <c r="J805" t="str">
        <f>INDEX(products!$A:$G,MATCH(orders!$D805,products!$A:$A,0),MATCH(J$1,products!$A$1:$G$1,0))</f>
        <v>M</v>
      </c>
      <c r="K805" s="8">
        <f>INDEX(products!$A:$G,MATCH(orders!$D805,products!$A:$A,0),MATCH(K$1,products!$A$1:$G$1,0))</f>
        <v>2.5</v>
      </c>
      <c r="L805" s="9">
        <f>INDEX(products!$A:$G,MATCH(orders!$D805,products!$A:$A,0),MATCH(L$1,products!$A$1:$G$1,0))</f>
        <v>31.624999999999996</v>
      </c>
      <c r="M805" s="9">
        <f t="shared" si="36"/>
        <v>126.49999999999999</v>
      </c>
      <c r="N805" t="str">
        <f t="shared" si="37"/>
        <v>Excelsa</v>
      </c>
      <c r="O805" t="str">
        <f t="shared" si="38"/>
        <v>Medium</v>
      </c>
      <c r="P805" t="str">
        <f>VLOOKUP(Orders[[#This Row],[Customer ID]],customers!$A:$I,9,FALSE)</f>
        <v>No</v>
      </c>
    </row>
    <row r="806" spans="1:16" x14ac:dyDescent="0.25">
      <c r="A806" s="2" t="s">
        <v>5035</v>
      </c>
      <c r="B806" s="6">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INDEX(products!$A:$G,MATCH(orders!$D806,products!$A:$A,0),MATCH(I$1,products!$A$1:$G$1,0))</f>
        <v>Rob</v>
      </c>
      <c r="J806" t="str">
        <f>INDEX(products!$A:$G,MATCH(orders!$D806,products!$A:$A,0),MATCH(J$1,products!$A$1:$G$1,0))</f>
        <v>L</v>
      </c>
      <c r="K806" s="8">
        <f>INDEX(products!$A:$G,MATCH(orders!$D806,products!$A:$A,0),MATCH(K$1,products!$A$1:$G$1,0))</f>
        <v>1</v>
      </c>
      <c r="L806" s="9">
        <f>INDEX(products!$A:$G,MATCH(orders!$D806,products!$A:$A,0),MATCH(L$1,products!$A$1:$G$1,0))</f>
        <v>11.95</v>
      </c>
      <c r="M806" s="9">
        <f t="shared" si="36"/>
        <v>23.9</v>
      </c>
      <c r="N806" t="str">
        <f t="shared" si="37"/>
        <v>Robusta</v>
      </c>
      <c r="O806" t="str">
        <f t="shared" si="38"/>
        <v>Light</v>
      </c>
      <c r="P806" t="str">
        <f>VLOOKUP(Orders[[#This Row],[Customer ID]],customers!$A:$I,9,FALSE)</f>
        <v>No</v>
      </c>
    </row>
    <row r="807" spans="1:16" x14ac:dyDescent="0.25">
      <c r="A807" s="2" t="s">
        <v>5040</v>
      </c>
      <c r="B807" s="6">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INDEX(products!$A:$G,MATCH(orders!$D807,products!$A:$A,0),MATCH(I$1,products!$A$1:$G$1,0))</f>
        <v>Rob</v>
      </c>
      <c r="J807" t="str">
        <f>INDEX(products!$A:$G,MATCH(orders!$D807,products!$A:$A,0),MATCH(J$1,products!$A$1:$G$1,0))</f>
        <v>M</v>
      </c>
      <c r="K807" s="8">
        <f>INDEX(products!$A:$G,MATCH(orders!$D807,products!$A:$A,0),MATCH(K$1,products!$A$1:$G$1,0))</f>
        <v>0.5</v>
      </c>
      <c r="L807" s="9">
        <f>INDEX(products!$A:$G,MATCH(orders!$D807,products!$A:$A,0),MATCH(L$1,products!$A$1:$G$1,0))</f>
        <v>5.97</v>
      </c>
      <c r="M807" s="9">
        <f t="shared" si="36"/>
        <v>5.97</v>
      </c>
      <c r="N807" t="str">
        <f t="shared" si="37"/>
        <v>Robusta</v>
      </c>
      <c r="O807" t="str">
        <f t="shared" si="38"/>
        <v>Medium</v>
      </c>
      <c r="P807" t="str">
        <f>VLOOKUP(Orders[[#This Row],[Customer ID]],customers!$A:$I,9,FALSE)</f>
        <v>No</v>
      </c>
    </row>
    <row r="808" spans="1:16" x14ac:dyDescent="0.25">
      <c r="A808" s="2" t="s">
        <v>5046</v>
      </c>
      <c r="B808" s="6">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INDEX(products!$A:$G,MATCH(orders!$D808,products!$A:$A,0),MATCH(I$1,products!$A$1:$G$1,0))</f>
        <v>Lib</v>
      </c>
      <c r="J808" t="str">
        <f>INDEX(products!$A:$G,MATCH(orders!$D808,products!$A:$A,0),MATCH(J$1,products!$A$1:$G$1,0))</f>
        <v>D</v>
      </c>
      <c r="K808" s="8">
        <f>INDEX(products!$A:$G,MATCH(orders!$D808,products!$A:$A,0),MATCH(K$1,products!$A$1:$G$1,0))</f>
        <v>0.2</v>
      </c>
      <c r="L808" s="9">
        <f>INDEX(products!$A:$G,MATCH(orders!$D808,products!$A:$A,0),MATCH(L$1,products!$A$1:$G$1,0))</f>
        <v>3.8849999999999998</v>
      </c>
      <c r="M808" s="9">
        <f t="shared" si="36"/>
        <v>7.77</v>
      </c>
      <c r="N808" t="str">
        <f t="shared" si="37"/>
        <v>Liberica</v>
      </c>
      <c r="O808" t="str">
        <f t="shared" si="38"/>
        <v>Dark</v>
      </c>
      <c r="P808" t="str">
        <f>VLOOKUP(Orders[[#This Row],[Customer ID]],customers!$A:$I,9,FALSE)</f>
        <v>Yes</v>
      </c>
    </row>
    <row r="809" spans="1:16" x14ac:dyDescent="0.25">
      <c r="A809" s="2" t="s">
        <v>5050</v>
      </c>
      <c r="B809" s="6">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INDEX(products!$A:$G,MATCH(orders!$D809,products!$A:$A,0),MATCH(I$1,products!$A$1:$G$1,0))</f>
        <v>Lib</v>
      </c>
      <c r="J809" t="str">
        <f>INDEX(products!$A:$G,MATCH(orders!$D809,products!$A:$A,0),MATCH(J$1,products!$A$1:$G$1,0))</f>
        <v>D</v>
      </c>
      <c r="K809" s="8">
        <f>INDEX(products!$A:$G,MATCH(orders!$D809,products!$A:$A,0),MATCH(K$1,products!$A$1:$G$1,0))</f>
        <v>0.5</v>
      </c>
      <c r="L809" s="9">
        <f>INDEX(products!$A:$G,MATCH(orders!$D809,products!$A:$A,0),MATCH(L$1,products!$A$1:$G$1,0))</f>
        <v>7.77</v>
      </c>
      <c r="M809" s="9">
        <f t="shared" si="36"/>
        <v>23.31</v>
      </c>
      <c r="N809" t="str">
        <f t="shared" si="37"/>
        <v>Liberica</v>
      </c>
      <c r="O809" t="str">
        <f t="shared" si="38"/>
        <v>Dark</v>
      </c>
      <c r="P809" t="str">
        <f>VLOOKUP(Orders[[#This Row],[Customer ID]],customers!$A:$I,9,FALSE)</f>
        <v>No</v>
      </c>
    </row>
    <row r="810" spans="1:16" x14ac:dyDescent="0.25">
      <c r="A810" s="2" t="s">
        <v>5056</v>
      </c>
      <c r="B810" s="6">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INDEX(products!$A:$G,MATCH(orders!$D810,products!$A:$A,0),MATCH(I$1,products!$A$1:$G$1,0))</f>
        <v>Rob</v>
      </c>
      <c r="J810" t="str">
        <f>INDEX(products!$A:$G,MATCH(orders!$D810,products!$A:$A,0),MATCH(J$1,products!$A$1:$G$1,0))</f>
        <v>L</v>
      </c>
      <c r="K810" s="8">
        <f>INDEX(products!$A:$G,MATCH(orders!$D810,products!$A:$A,0),MATCH(K$1,products!$A$1:$G$1,0))</f>
        <v>2.5</v>
      </c>
      <c r="L810" s="9">
        <f>INDEX(products!$A:$G,MATCH(orders!$D810,products!$A:$A,0),MATCH(L$1,products!$A$1:$G$1,0))</f>
        <v>27.484999999999996</v>
      </c>
      <c r="M810" s="9">
        <f t="shared" si="36"/>
        <v>137.42499999999998</v>
      </c>
      <c r="N810" t="str">
        <f t="shared" si="37"/>
        <v>Robusta</v>
      </c>
      <c r="O810" t="str">
        <f t="shared" si="38"/>
        <v>Light</v>
      </c>
      <c r="P810" t="str">
        <f>VLOOKUP(Orders[[#This Row],[Customer ID]],customers!$A:$I,9,FALSE)</f>
        <v>No</v>
      </c>
    </row>
    <row r="811" spans="1:16" x14ac:dyDescent="0.25">
      <c r="A811" s="2" t="s">
        <v>5062</v>
      </c>
      <c r="B811" s="6">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INDEX(products!$A:$G,MATCH(orders!$D811,products!$A:$A,0),MATCH(I$1,products!$A$1:$G$1,0))</f>
        <v>Rob</v>
      </c>
      <c r="J811" t="str">
        <f>INDEX(products!$A:$G,MATCH(orders!$D811,products!$A:$A,0),MATCH(J$1,products!$A$1:$G$1,0))</f>
        <v>D</v>
      </c>
      <c r="K811" s="8">
        <f>INDEX(products!$A:$G,MATCH(orders!$D811,products!$A:$A,0),MATCH(K$1,products!$A$1:$G$1,0))</f>
        <v>0.2</v>
      </c>
      <c r="L811" s="9">
        <f>INDEX(products!$A:$G,MATCH(orders!$D811,products!$A:$A,0),MATCH(L$1,products!$A$1:$G$1,0))</f>
        <v>2.6849999999999996</v>
      </c>
      <c r="M811" s="9">
        <f t="shared" si="36"/>
        <v>8.0549999999999997</v>
      </c>
      <c r="N811" t="str">
        <f t="shared" si="37"/>
        <v>Robusta</v>
      </c>
      <c r="O811" t="str">
        <f t="shared" si="38"/>
        <v>Dark</v>
      </c>
      <c r="P811" t="str">
        <f>VLOOKUP(Orders[[#This Row],[Customer ID]],customers!$A:$I,9,FALSE)</f>
        <v>Yes</v>
      </c>
    </row>
    <row r="812" spans="1:16" x14ac:dyDescent="0.25">
      <c r="A812" s="2" t="s">
        <v>5067</v>
      </c>
      <c r="B812" s="6">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INDEX(products!$A:$G,MATCH(orders!$D812,products!$A:$A,0),MATCH(I$1,products!$A$1:$G$1,0))</f>
        <v>Lib</v>
      </c>
      <c r="J812" t="str">
        <f>INDEX(products!$A:$G,MATCH(orders!$D812,products!$A:$A,0),MATCH(J$1,products!$A$1:$G$1,0))</f>
        <v>L</v>
      </c>
      <c r="K812" s="8">
        <f>INDEX(products!$A:$G,MATCH(orders!$D812,products!$A:$A,0),MATCH(K$1,products!$A$1:$G$1,0))</f>
        <v>0.5</v>
      </c>
      <c r="L812" s="9">
        <f>INDEX(products!$A:$G,MATCH(orders!$D812,products!$A:$A,0),MATCH(L$1,products!$A$1:$G$1,0))</f>
        <v>9.51</v>
      </c>
      <c r="M812" s="9">
        <f t="shared" si="36"/>
        <v>28.53</v>
      </c>
      <c r="N812" t="str">
        <f t="shared" si="37"/>
        <v>Liberica</v>
      </c>
      <c r="O812" t="str">
        <f t="shared" si="38"/>
        <v>Light</v>
      </c>
      <c r="P812" t="str">
        <f>VLOOKUP(Orders[[#This Row],[Customer ID]],customers!$A:$I,9,FALSE)</f>
        <v>No</v>
      </c>
    </row>
    <row r="813" spans="1:16" x14ac:dyDescent="0.25">
      <c r="A813" s="2" t="s">
        <v>5073</v>
      </c>
      <c r="B813" s="6">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INDEX(products!$A:$G,MATCH(orders!$D813,products!$A:$A,0),MATCH(I$1,products!$A$1:$G$1,0))</f>
        <v>Ara</v>
      </c>
      <c r="J813" t="str">
        <f>INDEX(products!$A:$G,MATCH(orders!$D813,products!$A:$A,0),MATCH(J$1,products!$A$1:$G$1,0))</f>
        <v>M</v>
      </c>
      <c r="K813" s="8">
        <f>INDEX(products!$A:$G,MATCH(orders!$D813,products!$A:$A,0),MATCH(K$1,products!$A$1:$G$1,0))</f>
        <v>1</v>
      </c>
      <c r="L813" s="9">
        <f>INDEX(products!$A:$G,MATCH(orders!$D813,products!$A:$A,0),MATCH(L$1,products!$A$1:$G$1,0))</f>
        <v>11.25</v>
      </c>
      <c r="M813" s="9">
        <f t="shared" si="36"/>
        <v>67.5</v>
      </c>
      <c r="N813" t="str">
        <f t="shared" si="37"/>
        <v>Arabica</v>
      </c>
      <c r="O813" t="str">
        <f t="shared" si="38"/>
        <v>Medium</v>
      </c>
      <c r="P813" t="str">
        <f>VLOOKUP(Orders[[#This Row],[Customer ID]],customers!$A:$I,9,FALSE)</f>
        <v>Yes</v>
      </c>
    </row>
    <row r="814" spans="1:16" x14ac:dyDescent="0.25">
      <c r="A814" s="2" t="s">
        <v>5073</v>
      </c>
      <c r="B814" s="6">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INDEX(products!$A:$G,MATCH(orders!$D814,products!$A:$A,0),MATCH(I$1,products!$A$1:$G$1,0))</f>
        <v>Lib</v>
      </c>
      <c r="J814" t="str">
        <f>INDEX(products!$A:$G,MATCH(orders!$D814,products!$A:$A,0),MATCH(J$1,products!$A$1:$G$1,0))</f>
        <v>D</v>
      </c>
      <c r="K814" s="8">
        <f>INDEX(products!$A:$G,MATCH(orders!$D814,products!$A:$A,0),MATCH(K$1,products!$A$1:$G$1,0))</f>
        <v>2.5</v>
      </c>
      <c r="L814" s="9">
        <f>INDEX(products!$A:$G,MATCH(orders!$D814,products!$A:$A,0),MATCH(L$1,products!$A$1:$G$1,0))</f>
        <v>29.784999999999997</v>
      </c>
      <c r="M814" s="9">
        <f t="shared" si="36"/>
        <v>178.70999999999998</v>
      </c>
      <c r="N814" t="str">
        <f t="shared" si="37"/>
        <v>Liberica</v>
      </c>
      <c r="O814" t="str">
        <f t="shared" si="38"/>
        <v>Dark</v>
      </c>
      <c r="P814" t="str">
        <f>VLOOKUP(Orders[[#This Row],[Customer ID]],customers!$A:$I,9,FALSE)</f>
        <v>Yes</v>
      </c>
    </row>
    <row r="815" spans="1:16" x14ac:dyDescent="0.25">
      <c r="A815" s="2" t="s">
        <v>5084</v>
      </c>
      <c r="B815" s="6">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INDEX(products!$A:$G,MATCH(orders!$D815,products!$A:$A,0),MATCH(I$1,products!$A$1:$G$1,0))</f>
        <v>Exc</v>
      </c>
      <c r="J815" t="str">
        <f>INDEX(products!$A:$G,MATCH(orders!$D815,products!$A:$A,0),MATCH(J$1,products!$A$1:$G$1,0))</f>
        <v>M</v>
      </c>
      <c r="K815" s="8">
        <f>INDEX(products!$A:$G,MATCH(orders!$D815,products!$A:$A,0),MATCH(K$1,products!$A$1:$G$1,0))</f>
        <v>2.5</v>
      </c>
      <c r="L815" s="9">
        <f>INDEX(products!$A:$G,MATCH(orders!$D815,products!$A:$A,0),MATCH(L$1,products!$A$1:$G$1,0))</f>
        <v>31.624999999999996</v>
      </c>
      <c r="M815" s="9">
        <f t="shared" si="36"/>
        <v>31.624999999999996</v>
      </c>
      <c r="N815" t="str">
        <f t="shared" si="37"/>
        <v>Excelsa</v>
      </c>
      <c r="O815" t="str">
        <f t="shared" si="38"/>
        <v>Medium</v>
      </c>
      <c r="P815" t="str">
        <f>VLOOKUP(Orders[[#This Row],[Customer ID]],customers!$A:$I,9,FALSE)</f>
        <v>Yes</v>
      </c>
    </row>
    <row r="816" spans="1:16" x14ac:dyDescent="0.25">
      <c r="A816" s="2" t="s">
        <v>5090</v>
      </c>
      <c r="B816" s="6">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INDEX(products!$A:$G,MATCH(orders!$D816,products!$A:$A,0),MATCH(I$1,products!$A$1:$G$1,0))</f>
        <v>Exc</v>
      </c>
      <c r="J816" t="str">
        <f>INDEX(products!$A:$G,MATCH(orders!$D816,products!$A:$A,0),MATCH(J$1,products!$A$1:$G$1,0))</f>
        <v>L</v>
      </c>
      <c r="K816" s="8">
        <f>INDEX(products!$A:$G,MATCH(orders!$D816,products!$A:$A,0),MATCH(K$1,products!$A$1:$G$1,0))</f>
        <v>0.2</v>
      </c>
      <c r="L816" s="9">
        <f>INDEX(products!$A:$G,MATCH(orders!$D816,products!$A:$A,0),MATCH(L$1,products!$A$1:$G$1,0))</f>
        <v>4.4550000000000001</v>
      </c>
      <c r="M816" s="9">
        <f t="shared" si="36"/>
        <v>8.91</v>
      </c>
      <c r="N816" t="str">
        <f t="shared" si="37"/>
        <v>Excelsa</v>
      </c>
      <c r="O816" t="str">
        <f t="shared" si="38"/>
        <v>Light</v>
      </c>
      <c r="P816" t="str">
        <f>VLOOKUP(Orders[[#This Row],[Customer ID]],customers!$A:$I,9,FALSE)</f>
        <v>No</v>
      </c>
    </row>
    <row r="817" spans="1:16" x14ac:dyDescent="0.25">
      <c r="A817" s="2" t="s">
        <v>5096</v>
      </c>
      <c r="B817" s="6">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INDEX(products!$A:$G,MATCH(orders!$D817,products!$A:$A,0),MATCH(I$1,products!$A$1:$G$1,0))</f>
        <v>Rob</v>
      </c>
      <c r="J817" t="str">
        <f>INDEX(products!$A:$G,MATCH(orders!$D817,products!$A:$A,0),MATCH(J$1,products!$A$1:$G$1,0))</f>
        <v>M</v>
      </c>
      <c r="K817" s="8">
        <f>INDEX(products!$A:$G,MATCH(orders!$D817,products!$A:$A,0),MATCH(K$1,products!$A$1:$G$1,0))</f>
        <v>0.5</v>
      </c>
      <c r="L817" s="9">
        <f>INDEX(products!$A:$G,MATCH(orders!$D817,products!$A:$A,0),MATCH(L$1,products!$A$1:$G$1,0))</f>
        <v>5.97</v>
      </c>
      <c r="M817" s="9">
        <f t="shared" si="36"/>
        <v>35.82</v>
      </c>
      <c r="N817" t="str">
        <f t="shared" si="37"/>
        <v>Robusta</v>
      </c>
      <c r="O817" t="str">
        <f t="shared" si="38"/>
        <v>Medium</v>
      </c>
      <c r="P817" t="str">
        <f>VLOOKUP(Orders[[#This Row],[Customer ID]],customers!$A:$I,9,FALSE)</f>
        <v>No</v>
      </c>
    </row>
    <row r="818" spans="1:16" x14ac:dyDescent="0.25">
      <c r="A818" s="2" t="s">
        <v>5102</v>
      </c>
      <c r="B818" s="6">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INDEX(products!$A:$G,MATCH(orders!$D818,products!$A:$A,0),MATCH(I$1,products!$A$1:$G$1,0))</f>
        <v>Lib</v>
      </c>
      <c r="J818" t="str">
        <f>INDEX(products!$A:$G,MATCH(orders!$D818,products!$A:$A,0),MATCH(J$1,products!$A$1:$G$1,0))</f>
        <v>L</v>
      </c>
      <c r="K818" s="8">
        <f>INDEX(products!$A:$G,MATCH(orders!$D818,products!$A:$A,0),MATCH(K$1,products!$A$1:$G$1,0))</f>
        <v>0.5</v>
      </c>
      <c r="L818" s="9">
        <f>INDEX(products!$A:$G,MATCH(orders!$D818,products!$A:$A,0),MATCH(L$1,products!$A$1:$G$1,0))</f>
        <v>9.51</v>
      </c>
      <c r="M818" s="9">
        <f t="shared" si="36"/>
        <v>38.04</v>
      </c>
      <c r="N818" t="str">
        <f t="shared" si="37"/>
        <v>Liberica</v>
      </c>
      <c r="O818" t="str">
        <f t="shared" si="38"/>
        <v>Light</v>
      </c>
      <c r="P818" t="str">
        <f>VLOOKUP(Orders[[#This Row],[Customer ID]],customers!$A:$I,9,FALSE)</f>
        <v>No</v>
      </c>
    </row>
    <row r="819" spans="1:16" x14ac:dyDescent="0.25">
      <c r="A819" s="2" t="s">
        <v>5107</v>
      </c>
      <c r="B819" s="6">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INDEX(products!$A:$G,MATCH(orders!$D819,products!$A:$A,0),MATCH(I$1,products!$A$1:$G$1,0))</f>
        <v>Lib</v>
      </c>
      <c r="J819" t="str">
        <f>INDEX(products!$A:$G,MATCH(orders!$D819,products!$A:$A,0),MATCH(J$1,products!$A$1:$G$1,0))</f>
        <v>D</v>
      </c>
      <c r="K819" s="8">
        <f>INDEX(products!$A:$G,MATCH(orders!$D819,products!$A:$A,0),MATCH(K$1,products!$A$1:$G$1,0))</f>
        <v>0.5</v>
      </c>
      <c r="L819" s="9">
        <f>INDEX(products!$A:$G,MATCH(orders!$D819,products!$A:$A,0),MATCH(L$1,products!$A$1:$G$1,0))</f>
        <v>7.77</v>
      </c>
      <c r="M819" s="9">
        <f t="shared" si="36"/>
        <v>15.54</v>
      </c>
      <c r="N819" t="str">
        <f t="shared" si="37"/>
        <v>Liberica</v>
      </c>
      <c r="O819" t="str">
        <f t="shared" si="38"/>
        <v>Dark</v>
      </c>
      <c r="P819" t="str">
        <f>VLOOKUP(Orders[[#This Row],[Customer ID]],customers!$A:$I,9,FALSE)</f>
        <v>No</v>
      </c>
    </row>
    <row r="820" spans="1:16" x14ac:dyDescent="0.25">
      <c r="A820" s="2" t="s">
        <v>5112</v>
      </c>
      <c r="B820" s="6">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INDEX(products!$A:$G,MATCH(orders!$D820,products!$A:$A,0),MATCH(I$1,products!$A$1:$G$1,0))</f>
        <v>Lib</v>
      </c>
      <c r="J820" t="str">
        <f>INDEX(products!$A:$G,MATCH(orders!$D820,products!$A:$A,0),MATCH(J$1,products!$A$1:$G$1,0))</f>
        <v>L</v>
      </c>
      <c r="K820" s="8">
        <f>INDEX(products!$A:$G,MATCH(orders!$D820,products!$A:$A,0),MATCH(K$1,products!$A$1:$G$1,0))</f>
        <v>1</v>
      </c>
      <c r="L820" s="9">
        <f>INDEX(products!$A:$G,MATCH(orders!$D820,products!$A:$A,0),MATCH(L$1,products!$A$1:$G$1,0))</f>
        <v>15.85</v>
      </c>
      <c r="M820" s="9">
        <f t="shared" si="36"/>
        <v>79.25</v>
      </c>
      <c r="N820" t="str">
        <f t="shared" si="37"/>
        <v>Liberica</v>
      </c>
      <c r="O820" t="str">
        <f t="shared" si="38"/>
        <v>Light</v>
      </c>
      <c r="P820" t="str">
        <f>VLOOKUP(Orders[[#This Row],[Customer ID]],customers!$A:$I,9,FALSE)</f>
        <v>No</v>
      </c>
    </row>
    <row r="821" spans="1:16" x14ac:dyDescent="0.25">
      <c r="A821" s="2" t="s">
        <v>5117</v>
      </c>
      <c r="B821" s="6">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INDEX(products!$A:$G,MATCH(orders!$D821,products!$A:$A,0),MATCH(I$1,products!$A$1:$G$1,0))</f>
        <v>Lib</v>
      </c>
      <c r="J821" t="str">
        <f>INDEX(products!$A:$G,MATCH(orders!$D821,products!$A:$A,0),MATCH(J$1,products!$A$1:$G$1,0))</f>
        <v>L</v>
      </c>
      <c r="K821" s="8">
        <f>INDEX(products!$A:$G,MATCH(orders!$D821,products!$A:$A,0),MATCH(K$1,products!$A$1:$G$1,0))</f>
        <v>0.2</v>
      </c>
      <c r="L821" s="9">
        <f>INDEX(products!$A:$G,MATCH(orders!$D821,products!$A:$A,0),MATCH(L$1,products!$A$1:$G$1,0))</f>
        <v>4.7549999999999999</v>
      </c>
      <c r="M821" s="9">
        <f t="shared" si="36"/>
        <v>4.7549999999999999</v>
      </c>
      <c r="N821" t="str">
        <f t="shared" si="37"/>
        <v>Liberica</v>
      </c>
      <c r="O821" t="str">
        <f t="shared" si="38"/>
        <v>Light</v>
      </c>
      <c r="P821" t="str">
        <f>VLOOKUP(Orders[[#This Row],[Customer ID]],customers!$A:$I,9,FALSE)</f>
        <v>Yes</v>
      </c>
    </row>
    <row r="822" spans="1:16" x14ac:dyDescent="0.25">
      <c r="A822" s="2" t="s">
        <v>5123</v>
      </c>
      <c r="B822" s="6">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INDEX(products!$A:$G,MATCH(orders!$D822,products!$A:$A,0),MATCH(I$1,products!$A$1:$G$1,0))</f>
        <v>Exc</v>
      </c>
      <c r="J822" t="str">
        <f>INDEX(products!$A:$G,MATCH(orders!$D822,products!$A:$A,0),MATCH(J$1,products!$A$1:$G$1,0))</f>
        <v>M</v>
      </c>
      <c r="K822" s="8">
        <f>INDEX(products!$A:$G,MATCH(orders!$D822,products!$A:$A,0),MATCH(K$1,products!$A$1:$G$1,0))</f>
        <v>1</v>
      </c>
      <c r="L822" s="9">
        <f>INDEX(products!$A:$G,MATCH(orders!$D822,products!$A:$A,0),MATCH(L$1,products!$A$1:$G$1,0))</f>
        <v>13.75</v>
      </c>
      <c r="M822" s="9">
        <f t="shared" si="36"/>
        <v>55</v>
      </c>
      <c r="N822" t="str">
        <f t="shared" si="37"/>
        <v>Excelsa</v>
      </c>
      <c r="O822" t="str">
        <f t="shared" si="38"/>
        <v>Medium</v>
      </c>
      <c r="P822" t="str">
        <f>VLOOKUP(Orders[[#This Row],[Customer ID]],customers!$A:$I,9,FALSE)</f>
        <v>Yes</v>
      </c>
    </row>
    <row r="823" spans="1:16" x14ac:dyDescent="0.25">
      <c r="A823" s="2" t="s">
        <v>5129</v>
      </c>
      <c r="B823" s="6">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INDEX(products!$A:$G,MATCH(orders!$D823,products!$A:$A,0),MATCH(I$1,products!$A$1:$G$1,0))</f>
        <v>Rob</v>
      </c>
      <c r="J823" t="str">
        <f>INDEX(products!$A:$G,MATCH(orders!$D823,products!$A:$A,0),MATCH(J$1,products!$A$1:$G$1,0))</f>
        <v>D</v>
      </c>
      <c r="K823" s="8">
        <f>INDEX(products!$A:$G,MATCH(orders!$D823,products!$A:$A,0),MATCH(K$1,products!$A$1:$G$1,0))</f>
        <v>0.5</v>
      </c>
      <c r="L823" s="9">
        <f>INDEX(products!$A:$G,MATCH(orders!$D823,products!$A:$A,0),MATCH(L$1,products!$A$1:$G$1,0))</f>
        <v>5.3699999999999992</v>
      </c>
      <c r="M823" s="9">
        <f t="shared" si="36"/>
        <v>26.849999999999994</v>
      </c>
      <c r="N823" t="str">
        <f t="shared" si="37"/>
        <v>Robusta</v>
      </c>
      <c r="O823" t="str">
        <f t="shared" si="38"/>
        <v>Dark</v>
      </c>
      <c r="P823" t="str">
        <f>VLOOKUP(Orders[[#This Row],[Customer ID]],customers!$A:$I,9,FALSE)</f>
        <v>No</v>
      </c>
    </row>
    <row r="824" spans="1:16" x14ac:dyDescent="0.25">
      <c r="A824" s="2" t="s">
        <v>5135</v>
      </c>
      <c r="B824" s="6">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INDEX(products!$A:$G,MATCH(orders!$D824,products!$A:$A,0),MATCH(I$1,products!$A$1:$G$1,0))</f>
        <v>Exc</v>
      </c>
      <c r="J824" t="str">
        <f>INDEX(products!$A:$G,MATCH(orders!$D824,products!$A:$A,0),MATCH(J$1,products!$A$1:$G$1,0))</f>
        <v>L</v>
      </c>
      <c r="K824" s="8">
        <f>INDEX(products!$A:$G,MATCH(orders!$D824,products!$A:$A,0),MATCH(K$1,products!$A$1:$G$1,0))</f>
        <v>2.5</v>
      </c>
      <c r="L824" s="9">
        <f>INDEX(products!$A:$G,MATCH(orders!$D824,products!$A:$A,0),MATCH(L$1,products!$A$1:$G$1,0))</f>
        <v>34.154999999999994</v>
      </c>
      <c r="M824" s="9">
        <f t="shared" si="36"/>
        <v>136.61999999999998</v>
      </c>
      <c r="N824" t="str">
        <f t="shared" si="37"/>
        <v>Excelsa</v>
      </c>
      <c r="O824" t="str">
        <f t="shared" si="38"/>
        <v>Light</v>
      </c>
      <c r="P824" t="str">
        <f>VLOOKUP(Orders[[#This Row],[Customer ID]],customers!$A:$I,9,FALSE)</f>
        <v>No</v>
      </c>
    </row>
    <row r="825" spans="1:16" x14ac:dyDescent="0.25">
      <c r="A825" s="2" t="s">
        <v>5141</v>
      </c>
      <c r="B825" s="6">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INDEX(products!$A:$G,MATCH(orders!$D825,products!$A:$A,0),MATCH(I$1,products!$A$1:$G$1,0))</f>
        <v>Lib</v>
      </c>
      <c r="J825" t="str">
        <f>INDEX(products!$A:$G,MATCH(orders!$D825,products!$A:$A,0),MATCH(J$1,products!$A$1:$G$1,0))</f>
        <v>L</v>
      </c>
      <c r="K825" s="8">
        <f>INDEX(products!$A:$G,MATCH(orders!$D825,products!$A:$A,0),MATCH(K$1,products!$A$1:$G$1,0))</f>
        <v>1</v>
      </c>
      <c r="L825" s="9">
        <f>INDEX(products!$A:$G,MATCH(orders!$D825,products!$A:$A,0),MATCH(L$1,products!$A$1:$G$1,0))</f>
        <v>15.85</v>
      </c>
      <c r="M825" s="9">
        <f t="shared" si="36"/>
        <v>47.55</v>
      </c>
      <c r="N825" t="str">
        <f t="shared" si="37"/>
        <v>Liberica</v>
      </c>
      <c r="O825" t="str">
        <f t="shared" si="38"/>
        <v>Light</v>
      </c>
      <c r="P825" t="str">
        <f>VLOOKUP(Orders[[#This Row],[Customer ID]],customers!$A:$I,9,FALSE)</f>
        <v>Yes</v>
      </c>
    </row>
    <row r="826" spans="1:16" x14ac:dyDescent="0.25">
      <c r="A826" s="2" t="s">
        <v>5147</v>
      </c>
      <c r="B826" s="6">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INDEX(products!$A:$G,MATCH(orders!$D826,products!$A:$A,0),MATCH(I$1,products!$A$1:$G$1,0))</f>
        <v>Ara</v>
      </c>
      <c r="J826" t="str">
        <f>INDEX(products!$A:$G,MATCH(orders!$D826,products!$A:$A,0),MATCH(J$1,products!$A$1:$G$1,0))</f>
        <v>M</v>
      </c>
      <c r="K826" s="8">
        <f>INDEX(products!$A:$G,MATCH(orders!$D826,products!$A:$A,0),MATCH(K$1,products!$A$1:$G$1,0))</f>
        <v>0.2</v>
      </c>
      <c r="L826" s="9">
        <f>INDEX(products!$A:$G,MATCH(orders!$D826,products!$A:$A,0),MATCH(L$1,products!$A$1:$G$1,0))</f>
        <v>3.375</v>
      </c>
      <c r="M826" s="9">
        <f t="shared" si="36"/>
        <v>16.875</v>
      </c>
      <c r="N826" t="str">
        <f t="shared" si="37"/>
        <v>Arabica</v>
      </c>
      <c r="O826" t="str">
        <f t="shared" si="38"/>
        <v>Medium</v>
      </c>
      <c r="P826" t="str">
        <f>VLOOKUP(Orders[[#This Row],[Customer ID]],customers!$A:$I,9,FALSE)</f>
        <v>Yes</v>
      </c>
    </row>
    <row r="827" spans="1:16" x14ac:dyDescent="0.25">
      <c r="A827" s="2" t="s">
        <v>5152</v>
      </c>
      <c r="B827" s="6">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INDEX(products!$A:$G,MATCH(orders!$D827,products!$A:$A,0),MATCH(I$1,products!$A$1:$G$1,0))</f>
        <v>Ara</v>
      </c>
      <c r="J827" t="str">
        <f>INDEX(products!$A:$G,MATCH(orders!$D827,products!$A:$A,0),MATCH(J$1,products!$A$1:$G$1,0))</f>
        <v>D</v>
      </c>
      <c r="K827" s="8">
        <f>INDEX(products!$A:$G,MATCH(orders!$D827,products!$A:$A,0),MATCH(K$1,products!$A$1:$G$1,0))</f>
        <v>1</v>
      </c>
      <c r="L827" s="9">
        <f>INDEX(products!$A:$G,MATCH(orders!$D827,products!$A:$A,0),MATCH(L$1,products!$A$1:$G$1,0))</f>
        <v>9.9499999999999993</v>
      </c>
      <c r="M827" s="9">
        <f t="shared" si="36"/>
        <v>29.849999999999998</v>
      </c>
      <c r="N827" t="str">
        <f t="shared" si="37"/>
        <v>Arabica</v>
      </c>
      <c r="O827" t="str">
        <f t="shared" si="38"/>
        <v>Dark</v>
      </c>
      <c r="P827" t="str">
        <f>VLOOKUP(Orders[[#This Row],[Customer ID]],customers!$A:$I,9,FALSE)</f>
        <v>Yes</v>
      </c>
    </row>
    <row r="828" spans="1:16" x14ac:dyDescent="0.25">
      <c r="A828" s="2" t="s">
        <v>5158</v>
      </c>
      <c r="B828" s="6">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INDEX(products!$A:$G,MATCH(orders!$D828,products!$A:$A,0),MATCH(I$1,products!$A$1:$G$1,0))</f>
        <v>Exc</v>
      </c>
      <c r="J828" t="str">
        <f>INDEX(products!$A:$G,MATCH(orders!$D828,products!$A:$A,0),MATCH(J$1,products!$A$1:$G$1,0))</f>
        <v>M</v>
      </c>
      <c r="K828" s="8">
        <f>INDEX(products!$A:$G,MATCH(orders!$D828,products!$A:$A,0),MATCH(K$1,products!$A$1:$G$1,0))</f>
        <v>0.5</v>
      </c>
      <c r="L828" s="9">
        <f>INDEX(products!$A:$G,MATCH(orders!$D828,products!$A:$A,0),MATCH(L$1,products!$A$1:$G$1,0))</f>
        <v>8.25</v>
      </c>
      <c r="M828" s="9">
        <f t="shared" si="36"/>
        <v>41.25</v>
      </c>
      <c r="N828" t="str">
        <f t="shared" si="37"/>
        <v>Excelsa</v>
      </c>
      <c r="O828" t="str">
        <f t="shared" si="38"/>
        <v>Medium</v>
      </c>
      <c r="P828" t="str">
        <f>VLOOKUP(Orders[[#This Row],[Customer ID]],customers!$A:$I,9,FALSE)</f>
        <v>Yes</v>
      </c>
    </row>
    <row r="829" spans="1:16" x14ac:dyDescent="0.25">
      <c r="A829" s="2" t="s">
        <v>5164</v>
      </c>
      <c r="B829" s="6">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INDEX(products!$A:$G,MATCH(orders!$D829,products!$A:$A,0),MATCH(I$1,products!$A$1:$G$1,0))</f>
        <v>Exc</v>
      </c>
      <c r="J829" t="str">
        <f>INDEX(products!$A:$G,MATCH(orders!$D829,products!$A:$A,0),MATCH(J$1,products!$A$1:$G$1,0))</f>
        <v>M</v>
      </c>
      <c r="K829" s="8">
        <f>INDEX(products!$A:$G,MATCH(orders!$D829,products!$A:$A,0),MATCH(K$1,products!$A$1:$G$1,0))</f>
        <v>0.2</v>
      </c>
      <c r="L829" s="9">
        <f>INDEX(products!$A:$G,MATCH(orders!$D829,products!$A:$A,0),MATCH(L$1,products!$A$1:$G$1,0))</f>
        <v>4.125</v>
      </c>
      <c r="M829" s="9">
        <f t="shared" si="36"/>
        <v>20.625</v>
      </c>
      <c r="N829" t="str">
        <f t="shared" si="37"/>
        <v>Excelsa</v>
      </c>
      <c r="O829" t="str">
        <f t="shared" si="38"/>
        <v>Medium</v>
      </c>
      <c r="P829" t="str">
        <f>VLOOKUP(Orders[[#This Row],[Customer ID]],customers!$A:$I,9,FALSE)</f>
        <v>No</v>
      </c>
    </row>
    <row r="830" spans="1:16" x14ac:dyDescent="0.25">
      <c r="A830" s="2" t="s">
        <v>5170</v>
      </c>
      <c r="B830" s="6">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INDEX(products!$A:$G,MATCH(orders!$D830,products!$A:$A,0),MATCH(I$1,products!$A$1:$G$1,0))</f>
        <v>Ara</v>
      </c>
      <c r="J830" t="str">
        <f>INDEX(products!$A:$G,MATCH(orders!$D830,products!$A:$A,0),MATCH(J$1,products!$A$1:$G$1,0))</f>
        <v>D</v>
      </c>
      <c r="K830" s="8">
        <f>INDEX(products!$A:$G,MATCH(orders!$D830,products!$A:$A,0),MATCH(K$1,products!$A$1:$G$1,0))</f>
        <v>2.5</v>
      </c>
      <c r="L830" s="9">
        <f>INDEX(products!$A:$G,MATCH(orders!$D830,products!$A:$A,0),MATCH(L$1,products!$A$1:$G$1,0))</f>
        <v>22.884999999999998</v>
      </c>
      <c r="M830" s="9">
        <f t="shared" si="36"/>
        <v>137.31</v>
      </c>
      <c r="N830" t="str">
        <f t="shared" si="37"/>
        <v>Arabica</v>
      </c>
      <c r="O830" t="str">
        <f t="shared" si="38"/>
        <v>Dark</v>
      </c>
      <c r="P830" t="str">
        <f>VLOOKUP(Orders[[#This Row],[Customer ID]],customers!$A:$I,9,FALSE)</f>
        <v>Yes</v>
      </c>
    </row>
    <row r="831" spans="1:16" x14ac:dyDescent="0.25">
      <c r="A831" s="2" t="s">
        <v>5176</v>
      </c>
      <c r="B831" s="6">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INDEX(products!$A:$G,MATCH(orders!$D831,products!$A:$A,0),MATCH(I$1,products!$A$1:$G$1,0))</f>
        <v>Ara</v>
      </c>
      <c r="J831" t="str">
        <f>INDEX(products!$A:$G,MATCH(orders!$D831,products!$A:$A,0),MATCH(J$1,products!$A$1:$G$1,0))</f>
        <v>D</v>
      </c>
      <c r="K831" s="8">
        <f>INDEX(products!$A:$G,MATCH(orders!$D831,products!$A:$A,0),MATCH(K$1,products!$A$1:$G$1,0))</f>
        <v>0.2</v>
      </c>
      <c r="L831" s="9">
        <f>INDEX(products!$A:$G,MATCH(orders!$D831,products!$A:$A,0),MATCH(L$1,products!$A$1:$G$1,0))</f>
        <v>2.9849999999999999</v>
      </c>
      <c r="M831" s="9">
        <f t="shared" si="36"/>
        <v>2.9849999999999999</v>
      </c>
      <c r="N831" t="str">
        <f t="shared" si="37"/>
        <v>Arabica</v>
      </c>
      <c r="O831" t="str">
        <f t="shared" si="38"/>
        <v>Dark</v>
      </c>
      <c r="P831" t="str">
        <f>VLOOKUP(Orders[[#This Row],[Customer ID]],customers!$A:$I,9,FALSE)</f>
        <v>No</v>
      </c>
    </row>
    <row r="832" spans="1:16" x14ac:dyDescent="0.25">
      <c r="A832" s="2" t="s">
        <v>5182</v>
      </c>
      <c r="B832" s="6">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INDEX(products!$A:$G,MATCH(orders!$D832,products!$A:$A,0),MATCH(I$1,products!$A$1:$G$1,0))</f>
        <v>Exc</v>
      </c>
      <c r="J832" t="str">
        <f>INDEX(products!$A:$G,MATCH(orders!$D832,products!$A:$A,0),MATCH(J$1,products!$A$1:$G$1,0))</f>
        <v>M</v>
      </c>
      <c r="K832" s="8">
        <f>INDEX(products!$A:$G,MATCH(orders!$D832,products!$A:$A,0),MATCH(K$1,products!$A$1:$G$1,0))</f>
        <v>1</v>
      </c>
      <c r="L832" s="9">
        <f>INDEX(products!$A:$G,MATCH(orders!$D832,products!$A:$A,0),MATCH(L$1,products!$A$1:$G$1,0))</f>
        <v>13.75</v>
      </c>
      <c r="M832" s="9">
        <f t="shared" si="36"/>
        <v>27.5</v>
      </c>
      <c r="N832" t="str">
        <f t="shared" si="37"/>
        <v>Excelsa</v>
      </c>
      <c r="O832" t="str">
        <f t="shared" si="38"/>
        <v>Medium</v>
      </c>
      <c r="P832" t="str">
        <f>VLOOKUP(Orders[[#This Row],[Customer ID]],customers!$A:$I,9,FALSE)</f>
        <v>No</v>
      </c>
    </row>
    <row r="833" spans="1:16" x14ac:dyDescent="0.25">
      <c r="A833" s="2" t="s">
        <v>5182</v>
      </c>
      <c r="B833" s="6">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INDEX(products!$A:$G,MATCH(orders!$D833,products!$A:$A,0),MATCH(I$1,products!$A$1:$G$1,0))</f>
        <v>Ara</v>
      </c>
      <c r="J833" t="str">
        <f>INDEX(products!$A:$G,MATCH(orders!$D833,products!$A:$A,0),MATCH(J$1,products!$A$1:$G$1,0))</f>
        <v>D</v>
      </c>
      <c r="K833" s="8">
        <f>INDEX(products!$A:$G,MATCH(orders!$D833,products!$A:$A,0),MATCH(K$1,products!$A$1:$G$1,0))</f>
        <v>0.2</v>
      </c>
      <c r="L833" s="9">
        <f>INDEX(products!$A:$G,MATCH(orders!$D833,products!$A:$A,0),MATCH(L$1,products!$A$1:$G$1,0))</f>
        <v>2.9849999999999999</v>
      </c>
      <c r="M833" s="9">
        <f t="shared" si="36"/>
        <v>5.97</v>
      </c>
      <c r="N833" t="str">
        <f t="shared" si="37"/>
        <v>Arabica</v>
      </c>
      <c r="O833" t="str">
        <f t="shared" si="38"/>
        <v>Dark</v>
      </c>
      <c r="P833" t="str">
        <f>VLOOKUP(Orders[[#This Row],[Customer ID]],customers!$A:$I,9,FALSE)</f>
        <v>No</v>
      </c>
    </row>
    <row r="834" spans="1:16" x14ac:dyDescent="0.25">
      <c r="A834" s="2" t="s">
        <v>5193</v>
      </c>
      <c r="B834" s="6">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INDEX(products!$A:$G,MATCH(orders!$D834,products!$A:$A,0),MATCH(I$1,products!$A$1:$G$1,0))</f>
        <v>Rob</v>
      </c>
      <c r="J834" t="str">
        <f>INDEX(products!$A:$G,MATCH(orders!$D834,products!$A:$A,0),MATCH(J$1,products!$A$1:$G$1,0))</f>
        <v>M</v>
      </c>
      <c r="K834" s="8">
        <f>INDEX(products!$A:$G,MATCH(orders!$D834,products!$A:$A,0),MATCH(K$1,products!$A$1:$G$1,0))</f>
        <v>1</v>
      </c>
      <c r="L834" s="9">
        <f>INDEX(products!$A:$G,MATCH(orders!$D834,products!$A:$A,0),MATCH(L$1,products!$A$1:$G$1,0))</f>
        <v>9.9499999999999993</v>
      </c>
      <c r="M834" s="9">
        <f t="shared" si="36"/>
        <v>59.699999999999996</v>
      </c>
      <c r="N834" t="str">
        <f t="shared" si="37"/>
        <v>Robusta</v>
      </c>
      <c r="O834" t="str">
        <f t="shared" si="38"/>
        <v>Medium</v>
      </c>
      <c r="P834" t="str">
        <f>VLOOKUP(Orders[[#This Row],[Customer ID]],customers!$A:$I,9,FALSE)</f>
        <v>No</v>
      </c>
    </row>
    <row r="835" spans="1:16" x14ac:dyDescent="0.25">
      <c r="A835" s="2" t="s">
        <v>5199</v>
      </c>
      <c r="B835" s="6">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INDEX(products!$A:$G,MATCH(orders!$D835,products!$A:$A,0),MATCH(I$1,products!$A$1:$G$1,0))</f>
        <v>Rob</v>
      </c>
      <c r="J835" t="str">
        <f>INDEX(products!$A:$G,MATCH(orders!$D835,products!$A:$A,0),MATCH(J$1,products!$A$1:$G$1,0))</f>
        <v>D</v>
      </c>
      <c r="K835" s="8">
        <f>INDEX(products!$A:$G,MATCH(orders!$D835,products!$A:$A,0),MATCH(K$1,products!$A$1:$G$1,0))</f>
        <v>2.5</v>
      </c>
      <c r="L835" s="9">
        <f>INDEX(products!$A:$G,MATCH(orders!$D835,products!$A:$A,0),MATCH(L$1,products!$A$1:$G$1,0))</f>
        <v>20.584999999999997</v>
      </c>
      <c r="M835" s="9">
        <f t="shared" ref="M835:M898" si="39">E835*L835</f>
        <v>82.339999999999989</v>
      </c>
      <c r="N835" t="str">
        <f t="shared" ref="N835:N898" si="40">IF(I835="Rob","Robusta",IF(I835="Exc","Excelsa",IF(I835="Ara","Arabica",IF(I835="Lib","Liberica",""))))</f>
        <v>Robusta</v>
      </c>
      <c r="O835" t="str">
        <f t="shared" ref="O835:O898" si="41">IF(J835="L","Light",IF(J835="M","Medium",IF(J835="D","Dark","")))</f>
        <v>Dark</v>
      </c>
      <c r="P835" t="str">
        <f>VLOOKUP(Orders[[#This Row],[Customer ID]],customers!$A:$I,9,FALSE)</f>
        <v>Yes</v>
      </c>
    </row>
    <row r="836" spans="1:16" x14ac:dyDescent="0.25">
      <c r="A836" s="2" t="s">
        <v>5205</v>
      </c>
      <c r="B836" s="6">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INDEX(products!$A:$G,MATCH(orders!$D836,products!$A:$A,0),MATCH(I$1,products!$A$1:$G$1,0))</f>
        <v>Ara</v>
      </c>
      <c r="J836" t="str">
        <f>INDEX(products!$A:$G,MATCH(orders!$D836,products!$A:$A,0),MATCH(J$1,products!$A$1:$G$1,0))</f>
        <v>D</v>
      </c>
      <c r="K836" s="8">
        <f>INDEX(products!$A:$G,MATCH(orders!$D836,products!$A:$A,0),MATCH(K$1,products!$A$1:$G$1,0))</f>
        <v>2.5</v>
      </c>
      <c r="L836" s="9">
        <f>INDEX(products!$A:$G,MATCH(orders!$D836,products!$A:$A,0),MATCH(L$1,products!$A$1:$G$1,0))</f>
        <v>22.884999999999998</v>
      </c>
      <c r="M836" s="9">
        <f t="shared" si="39"/>
        <v>22.884999999999998</v>
      </c>
      <c r="N836" t="str">
        <f t="shared" si="40"/>
        <v>Arabica</v>
      </c>
      <c r="O836" t="str">
        <f t="shared" si="41"/>
        <v>Dark</v>
      </c>
      <c r="P836" t="str">
        <f>VLOOKUP(Orders[[#This Row],[Customer ID]],customers!$A:$I,9,FALSE)</f>
        <v>No</v>
      </c>
    </row>
    <row r="837" spans="1:16" x14ac:dyDescent="0.25">
      <c r="A837" s="2" t="s">
        <v>5211</v>
      </c>
      <c r="B837" s="6">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INDEX(products!$A:$G,MATCH(orders!$D837,products!$A:$A,0),MATCH(I$1,products!$A$1:$G$1,0))</f>
        <v>Exc</v>
      </c>
      <c r="J837" t="str">
        <f>INDEX(products!$A:$G,MATCH(orders!$D837,products!$A:$A,0),MATCH(J$1,products!$A$1:$G$1,0))</f>
        <v>L</v>
      </c>
      <c r="K837" s="8">
        <f>INDEX(products!$A:$G,MATCH(orders!$D837,products!$A:$A,0),MATCH(K$1,products!$A$1:$G$1,0))</f>
        <v>0.5</v>
      </c>
      <c r="L837" s="9">
        <f>INDEX(products!$A:$G,MATCH(orders!$D837,products!$A:$A,0),MATCH(L$1,products!$A$1:$G$1,0))</f>
        <v>8.91</v>
      </c>
      <c r="M837" s="9">
        <f t="shared" si="39"/>
        <v>8.91</v>
      </c>
      <c r="N837" t="str">
        <f t="shared" si="40"/>
        <v>Excelsa</v>
      </c>
      <c r="O837" t="str">
        <f t="shared" si="41"/>
        <v>Light</v>
      </c>
      <c r="P837" t="str">
        <f>VLOOKUP(Orders[[#This Row],[Customer ID]],customers!$A:$I,9,FALSE)</f>
        <v>Yes</v>
      </c>
    </row>
    <row r="838" spans="1:16" x14ac:dyDescent="0.25">
      <c r="A838" s="2" t="s">
        <v>5216</v>
      </c>
      <c r="B838" s="6">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INDEX(products!$A:$G,MATCH(orders!$D838,products!$A:$A,0),MATCH(I$1,products!$A$1:$G$1,0))</f>
        <v>Ara</v>
      </c>
      <c r="J838" t="str">
        <f>INDEX(products!$A:$G,MATCH(orders!$D838,products!$A:$A,0),MATCH(J$1,products!$A$1:$G$1,0))</f>
        <v>D</v>
      </c>
      <c r="K838" s="8">
        <f>INDEX(products!$A:$G,MATCH(orders!$D838,products!$A:$A,0),MATCH(K$1,products!$A$1:$G$1,0))</f>
        <v>0.2</v>
      </c>
      <c r="L838" s="9">
        <f>INDEX(products!$A:$G,MATCH(orders!$D838,products!$A:$A,0),MATCH(L$1,products!$A$1:$G$1,0))</f>
        <v>2.9849999999999999</v>
      </c>
      <c r="M838" s="9">
        <f t="shared" si="39"/>
        <v>11.94</v>
      </c>
      <c r="N838" t="str">
        <f t="shared" si="40"/>
        <v>Arabica</v>
      </c>
      <c r="O838" t="str">
        <f t="shared" si="41"/>
        <v>Dark</v>
      </c>
      <c r="P838" t="str">
        <f>VLOOKUP(Orders[[#This Row],[Customer ID]],customers!$A:$I,9,FALSE)</f>
        <v>No</v>
      </c>
    </row>
    <row r="839" spans="1:16" x14ac:dyDescent="0.25">
      <c r="A839" s="2" t="s">
        <v>5222</v>
      </c>
      <c r="B839" s="6">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INDEX(products!$A:$G,MATCH(orders!$D839,products!$A:$A,0),MATCH(I$1,products!$A$1:$G$1,0))</f>
        <v>Lib</v>
      </c>
      <c r="J839" t="str">
        <f>INDEX(products!$A:$G,MATCH(orders!$D839,products!$A:$A,0),MATCH(J$1,products!$A$1:$G$1,0))</f>
        <v>M</v>
      </c>
      <c r="K839" s="8">
        <f>INDEX(products!$A:$G,MATCH(orders!$D839,products!$A:$A,0),MATCH(K$1,products!$A$1:$G$1,0))</f>
        <v>2.5</v>
      </c>
      <c r="L839" s="9">
        <f>INDEX(products!$A:$G,MATCH(orders!$D839,products!$A:$A,0),MATCH(L$1,products!$A$1:$G$1,0))</f>
        <v>33.464999999999996</v>
      </c>
      <c r="M839" s="9">
        <f t="shared" si="39"/>
        <v>100.39499999999998</v>
      </c>
      <c r="N839" t="str">
        <f t="shared" si="40"/>
        <v>Liberica</v>
      </c>
      <c r="O839" t="str">
        <f t="shared" si="41"/>
        <v>Medium</v>
      </c>
      <c r="P839" t="str">
        <f>VLOOKUP(Orders[[#This Row],[Customer ID]],customers!$A:$I,9,FALSE)</f>
        <v>No</v>
      </c>
    </row>
    <row r="840" spans="1:16" x14ac:dyDescent="0.25">
      <c r="A840" s="2" t="s">
        <v>5228</v>
      </c>
      <c r="B840" s="6">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INDEX(products!$A:$G,MATCH(orders!$D840,products!$A:$A,0),MATCH(I$1,products!$A$1:$G$1,0))</f>
        <v>Ara</v>
      </c>
      <c r="J840" t="str">
        <f>INDEX(products!$A:$G,MATCH(orders!$D840,products!$A:$A,0),MATCH(J$1,products!$A$1:$G$1,0))</f>
        <v>D</v>
      </c>
      <c r="K840" s="8">
        <f>INDEX(products!$A:$G,MATCH(orders!$D840,products!$A:$A,0),MATCH(K$1,products!$A$1:$G$1,0))</f>
        <v>2.5</v>
      </c>
      <c r="L840" s="9">
        <f>INDEX(products!$A:$G,MATCH(orders!$D840,products!$A:$A,0),MATCH(L$1,products!$A$1:$G$1,0))</f>
        <v>22.884999999999998</v>
      </c>
      <c r="M840" s="9">
        <f t="shared" si="39"/>
        <v>114.42499999999998</v>
      </c>
      <c r="N840" t="str">
        <f t="shared" si="40"/>
        <v>Arabica</v>
      </c>
      <c r="O840" t="str">
        <f t="shared" si="41"/>
        <v>Dark</v>
      </c>
      <c r="P840" t="str">
        <f>VLOOKUP(Orders[[#This Row],[Customer ID]],customers!$A:$I,9,FALSE)</f>
        <v>No</v>
      </c>
    </row>
    <row r="841" spans="1:16" x14ac:dyDescent="0.25">
      <c r="A841" s="2" t="s">
        <v>5234</v>
      </c>
      <c r="B841" s="6">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INDEX(products!$A:$G,MATCH(orders!$D841,products!$A:$A,0),MATCH(I$1,products!$A$1:$G$1,0))</f>
        <v>Exc</v>
      </c>
      <c r="J841" t="str">
        <f>INDEX(products!$A:$G,MATCH(orders!$D841,products!$A:$A,0),MATCH(J$1,products!$A$1:$G$1,0))</f>
        <v>M</v>
      </c>
      <c r="K841" s="8">
        <f>INDEX(products!$A:$G,MATCH(orders!$D841,products!$A:$A,0),MATCH(K$1,products!$A$1:$G$1,0))</f>
        <v>0.5</v>
      </c>
      <c r="L841" s="9">
        <f>INDEX(products!$A:$G,MATCH(orders!$D841,products!$A:$A,0),MATCH(L$1,products!$A$1:$G$1,0))</f>
        <v>8.25</v>
      </c>
      <c r="M841" s="9">
        <f t="shared" si="39"/>
        <v>41.25</v>
      </c>
      <c r="N841" t="str">
        <f t="shared" si="40"/>
        <v>Excelsa</v>
      </c>
      <c r="O841" t="str">
        <f t="shared" si="41"/>
        <v>Medium</v>
      </c>
      <c r="P841" t="str">
        <f>VLOOKUP(Orders[[#This Row],[Customer ID]],customers!$A:$I,9,FALSE)</f>
        <v>No</v>
      </c>
    </row>
    <row r="842" spans="1:16" x14ac:dyDescent="0.25">
      <c r="A842" s="2" t="s">
        <v>5240</v>
      </c>
      <c r="B842" s="6">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INDEX(products!$A:$G,MATCH(orders!$D842,products!$A:$A,0),MATCH(I$1,products!$A$1:$G$1,0))</f>
        <v>Rob</v>
      </c>
      <c r="J842" t="str">
        <f>INDEX(products!$A:$G,MATCH(orders!$D842,products!$A:$A,0),MATCH(J$1,products!$A$1:$G$1,0))</f>
        <v>L</v>
      </c>
      <c r="K842" s="8">
        <f>INDEX(products!$A:$G,MATCH(orders!$D842,products!$A:$A,0),MATCH(K$1,products!$A$1:$G$1,0))</f>
        <v>0.5</v>
      </c>
      <c r="L842" s="9">
        <f>INDEX(products!$A:$G,MATCH(orders!$D842,products!$A:$A,0),MATCH(L$1,products!$A$1:$G$1,0))</f>
        <v>7.169999999999999</v>
      </c>
      <c r="M842" s="9">
        <f t="shared" si="39"/>
        <v>28.679999999999996</v>
      </c>
      <c r="N842" t="str">
        <f t="shared" si="40"/>
        <v>Robusta</v>
      </c>
      <c r="O842" t="str">
        <f t="shared" si="41"/>
        <v>Light</v>
      </c>
      <c r="P842" t="str">
        <f>VLOOKUP(Orders[[#This Row],[Customer ID]],customers!$A:$I,9,FALSE)</f>
        <v>Yes</v>
      </c>
    </row>
    <row r="843" spans="1:16" x14ac:dyDescent="0.25">
      <c r="A843" s="2" t="s">
        <v>5246</v>
      </c>
      <c r="B843" s="6">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INDEX(products!$A:$G,MATCH(orders!$D843,products!$A:$A,0),MATCH(I$1,products!$A$1:$G$1,0))</f>
        <v>Lib</v>
      </c>
      <c r="J843" t="str">
        <f>INDEX(products!$A:$G,MATCH(orders!$D843,products!$A:$A,0),MATCH(J$1,products!$A$1:$G$1,0))</f>
        <v>M</v>
      </c>
      <c r="K843" s="8">
        <f>INDEX(products!$A:$G,MATCH(orders!$D843,products!$A:$A,0),MATCH(K$1,products!$A$1:$G$1,0))</f>
        <v>0.2</v>
      </c>
      <c r="L843" s="9">
        <f>INDEX(products!$A:$G,MATCH(orders!$D843,products!$A:$A,0),MATCH(L$1,products!$A$1:$G$1,0))</f>
        <v>4.3650000000000002</v>
      </c>
      <c r="M843" s="9">
        <f t="shared" si="39"/>
        <v>4.3650000000000002</v>
      </c>
      <c r="N843" t="str">
        <f t="shared" si="40"/>
        <v>Liberica</v>
      </c>
      <c r="O843" t="str">
        <f t="shared" si="41"/>
        <v>Medium</v>
      </c>
      <c r="P843" t="str">
        <f>VLOOKUP(Orders[[#This Row],[Customer ID]],customers!$A:$I,9,FALSE)</f>
        <v>No</v>
      </c>
    </row>
    <row r="844" spans="1:16" x14ac:dyDescent="0.25">
      <c r="A844" s="2" t="s">
        <v>5251</v>
      </c>
      <c r="B844" s="6">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INDEX(products!$A:$G,MATCH(orders!$D844,products!$A:$A,0),MATCH(I$1,products!$A$1:$G$1,0))</f>
        <v>Exc</v>
      </c>
      <c r="J844" t="str">
        <f>INDEX(products!$A:$G,MATCH(orders!$D844,products!$A:$A,0),MATCH(J$1,products!$A$1:$G$1,0))</f>
        <v>M</v>
      </c>
      <c r="K844" s="8">
        <f>INDEX(products!$A:$G,MATCH(orders!$D844,products!$A:$A,0),MATCH(K$1,products!$A$1:$G$1,0))</f>
        <v>0.2</v>
      </c>
      <c r="L844" s="9">
        <f>INDEX(products!$A:$G,MATCH(orders!$D844,products!$A:$A,0),MATCH(L$1,products!$A$1:$G$1,0))</f>
        <v>4.125</v>
      </c>
      <c r="M844" s="9">
        <f t="shared" si="39"/>
        <v>8.25</v>
      </c>
      <c r="N844" t="str">
        <f t="shared" si="40"/>
        <v>Excelsa</v>
      </c>
      <c r="O844" t="str">
        <f t="shared" si="41"/>
        <v>Medium</v>
      </c>
      <c r="P844" t="str">
        <f>VLOOKUP(Orders[[#This Row],[Customer ID]],customers!$A:$I,9,FALSE)</f>
        <v>Yes</v>
      </c>
    </row>
    <row r="845" spans="1:16" x14ac:dyDescent="0.25">
      <c r="A845" s="2" t="s">
        <v>5256</v>
      </c>
      <c r="B845" s="6">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INDEX(products!$A:$G,MATCH(orders!$D845,products!$A:$A,0),MATCH(I$1,products!$A$1:$G$1,0))</f>
        <v>Exc</v>
      </c>
      <c r="J845" t="str">
        <f>INDEX(products!$A:$G,MATCH(orders!$D845,products!$A:$A,0),MATCH(J$1,products!$A$1:$G$1,0))</f>
        <v>M</v>
      </c>
      <c r="K845" s="8">
        <f>INDEX(products!$A:$G,MATCH(orders!$D845,products!$A:$A,0),MATCH(K$1,products!$A$1:$G$1,0))</f>
        <v>0.2</v>
      </c>
      <c r="L845" s="9">
        <f>INDEX(products!$A:$G,MATCH(orders!$D845,products!$A:$A,0),MATCH(L$1,products!$A$1:$G$1,0))</f>
        <v>4.125</v>
      </c>
      <c r="M845" s="9">
        <f t="shared" si="39"/>
        <v>8.25</v>
      </c>
      <c r="N845" t="str">
        <f t="shared" si="40"/>
        <v>Excelsa</v>
      </c>
      <c r="O845" t="str">
        <f t="shared" si="41"/>
        <v>Medium</v>
      </c>
      <c r="P845" t="str">
        <f>VLOOKUP(Orders[[#This Row],[Customer ID]],customers!$A:$I,9,FALSE)</f>
        <v>Yes</v>
      </c>
    </row>
    <row r="846" spans="1:16" x14ac:dyDescent="0.25">
      <c r="A846" s="2" t="s">
        <v>5262</v>
      </c>
      <c r="B846" s="6">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INDEX(products!$A:$G,MATCH(orders!$D846,products!$A:$A,0),MATCH(I$1,products!$A$1:$G$1,0))</f>
        <v>Ara</v>
      </c>
      <c r="J846" t="str">
        <f>INDEX(products!$A:$G,MATCH(orders!$D846,products!$A:$A,0),MATCH(J$1,products!$A$1:$G$1,0))</f>
        <v>D</v>
      </c>
      <c r="K846" s="8">
        <f>INDEX(products!$A:$G,MATCH(orders!$D846,products!$A:$A,0),MATCH(K$1,products!$A$1:$G$1,0))</f>
        <v>0.5</v>
      </c>
      <c r="L846" s="9">
        <f>INDEX(products!$A:$G,MATCH(orders!$D846,products!$A:$A,0),MATCH(L$1,products!$A$1:$G$1,0))</f>
        <v>5.97</v>
      </c>
      <c r="M846" s="9">
        <f t="shared" si="39"/>
        <v>35.82</v>
      </c>
      <c r="N846" t="str">
        <f t="shared" si="40"/>
        <v>Arabica</v>
      </c>
      <c r="O846" t="str">
        <f t="shared" si="41"/>
        <v>Dark</v>
      </c>
      <c r="P846" t="str">
        <f>VLOOKUP(Orders[[#This Row],[Customer ID]],customers!$A:$I,9,FALSE)</f>
        <v>Yes</v>
      </c>
    </row>
    <row r="847" spans="1:16" x14ac:dyDescent="0.25">
      <c r="A847" s="2" t="s">
        <v>5268</v>
      </c>
      <c r="B847" s="6">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INDEX(products!$A:$G,MATCH(orders!$D847,products!$A:$A,0),MATCH(I$1,products!$A$1:$G$1,0))</f>
        <v>Exc</v>
      </c>
      <c r="J847" t="str">
        <f>INDEX(products!$A:$G,MATCH(orders!$D847,products!$A:$A,0),MATCH(J$1,products!$A$1:$G$1,0))</f>
        <v>D</v>
      </c>
      <c r="K847" s="8">
        <f>INDEX(products!$A:$G,MATCH(orders!$D847,products!$A:$A,0),MATCH(K$1,products!$A$1:$G$1,0))</f>
        <v>2.5</v>
      </c>
      <c r="L847" s="9">
        <f>INDEX(products!$A:$G,MATCH(orders!$D847,products!$A:$A,0),MATCH(L$1,products!$A$1:$G$1,0))</f>
        <v>27.945</v>
      </c>
      <c r="M847" s="9">
        <f t="shared" si="39"/>
        <v>167.67000000000002</v>
      </c>
      <c r="N847" t="str">
        <f t="shared" si="40"/>
        <v>Excelsa</v>
      </c>
      <c r="O847" t="str">
        <f t="shared" si="41"/>
        <v>Dark</v>
      </c>
      <c r="P847" t="str">
        <f>VLOOKUP(Orders[[#This Row],[Customer ID]],customers!$A:$I,9,FALSE)</f>
        <v>No</v>
      </c>
    </row>
    <row r="848" spans="1:16" x14ac:dyDescent="0.25">
      <c r="A848" s="2" t="s">
        <v>5273</v>
      </c>
      <c r="B848" s="6">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INDEX(products!$A:$G,MATCH(orders!$D848,products!$A:$A,0),MATCH(I$1,products!$A$1:$G$1,0))</f>
        <v>Ara</v>
      </c>
      <c r="J848" t="str">
        <f>INDEX(products!$A:$G,MATCH(orders!$D848,products!$A:$A,0),MATCH(J$1,products!$A$1:$G$1,0))</f>
        <v>M</v>
      </c>
      <c r="K848" s="8">
        <f>INDEX(products!$A:$G,MATCH(orders!$D848,products!$A:$A,0),MATCH(K$1,products!$A$1:$G$1,0))</f>
        <v>2.5</v>
      </c>
      <c r="L848" s="9">
        <f>INDEX(products!$A:$G,MATCH(orders!$D848,products!$A:$A,0),MATCH(L$1,products!$A$1:$G$1,0))</f>
        <v>25.874999999999996</v>
      </c>
      <c r="M848" s="9">
        <f t="shared" si="39"/>
        <v>51.749999999999993</v>
      </c>
      <c r="N848" t="str">
        <f t="shared" si="40"/>
        <v>Arabica</v>
      </c>
      <c r="O848" t="str">
        <f t="shared" si="41"/>
        <v>Medium</v>
      </c>
      <c r="P848" t="str">
        <f>VLOOKUP(Orders[[#This Row],[Customer ID]],customers!$A:$I,9,FALSE)</f>
        <v>Yes</v>
      </c>
    </row>
    <row r="849" spans="1:16" x14ac:dyDescent="0.25">
      <c r="A849" s="2" t="s">
        <v>5278</v>
      </c>
      <c r="B849" s="6">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INDEX(products!$A:$G,MATCH(orders!$D849,products!$A:$A,0),MATCH(I$1,products!$A$1:$G$1,0))</f>
        <v>Ara</v>
      </c>
      <c r="J849" t="str">
        <f>INDEX(products!$A:$G,MATCH(orders!$D849,products!$A:$A,0),MATCH(J$1,products!$A$1:$G$1,0))</f>
        <v>D</v>
      </c>
      <c r="K849" s="8">
        <f>INDEX(products!$A:$G,MATCH(orders!$D849,products!$A:$A,0),MATCH(K$1,products!$A$1:$G$1,0))</f>
        <v>0.2</v>
      </c>
      <c r="L849" s="9">
        <f>INDEX(products!$A:$G,MATCH(orders!$D849,products!$A:$A,0),MATCH(L$1,products!$A$1:$G$1,0))</f>
        <v>2.9849999999999999</v>
      </c>
      <c r="M849" s="9">
        <f t="shared" si="39"/>
        <v>8.9550000000000001</v>
      </c>
      <c r="N849" t="str">
        <f t="shared" si="40"/>
        <v>Arabica</v>
      </c>
      <c r="O849" t="str">
        <f t="shared" si="41"/>
        <v>Dark</v>
      </c>
      <c r="P849" t="str">
        <f>VLOOKUP(Orders[[#This Row],[Customer ID]],customers!$A:$I,9,FALSE)</f>
        <v>Yes</v>
      </c>
    </row>
    <row r="850" spans="1:16" x14ac:dyDescent="0.25">
      <c r="A850" s="2" t="s">
        <v>5283</v>
      </c>
      <c r="B850" s="6">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INDEX(products!$A:$G,MATCH(orders!$D850,products!$A:$A,0),MATCH(I$1,products!$A$1:$G$1,0))</f>
        <v>Exc</v>
      </c>
      <c r="J850" t="str">
        <f>INDEX(products!$A:$G,MATCH(orders!$D850,products!$A:$A,0),MATCH(J$1,products!$A$1:$G$1,0))</f>
        <v>L</v>
      </c>
      <c r="K850" s="8">
        <f>INDEX(products!$A:$G,MATCH(orders!$D850,products!$A:$A,0),MATCH(K$1,products!$A$1:$G$1,0))</f>
        <v>0.5</v>
      </c>
      <c r="L850" s="9">
        <f>INDEX(products!$A:$G,MATCH(orders!$D850,products!$A:$A,0),MATCH(L$1,products!$A$1:$G$1,0))</f>
        <v>8.91</v>
      </c>
      <c r="M850" s="9">
        <f t="shared" si="39"/>
        <v>53.46</v>
      </c>
      <c r="N850" t="str">
        <f t="shared" si="40"/>
        <v>Excelsa</v>
      </c>
      <c r="O850" t="str">
        <f t="shared" si="41"/>
        <v>Light</v>
      </c>
      <c r="P850" t="str">
        <f>VLOOKUP(Orders[[#This Row],[Customer ID]],customers!$A:$I,9,FALSE)</f>
        <v>No</v>
      </c>
    </row>
    <row r="851" spans="1:16" x14ac:dyDescent="0.25">
      <c r="A851" s="2" t="s">
        <v>5288</v>
      </c>
      <c r="B851" s="6">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INDEX(products!$A:$G,MATCH(orders!$D851,products!$A:$A,0),MATCH(I$1,products!$A$1:$G$1,0))</f>
        <v>Ara</v>
      </c>
      <c r="J851" t="str">
        <f>INDEX(products!$A:$G,MATCH(orders!$D851,products!$A:$A,0),MATCH(J$1,products!$A$1:$G$1,0))</f>
        <v>L</v>
      </c>
      <c r="K851" s="8">
        <f>INDEX(products!$A:$G,MATCH(orders!$D851,products!$A:$A,0),MATCH(K$1,products!$A$1:$G$1,0))</f>
        <v>0.2</v>
      </c>
      <c r="L851" s="9">
        <f>INDEX(products!$A:$G,MATCH(orders!$D851,products!$A:$A,0),MATCH(L$1,products!$A$1:$G$1,0))</f>
        <v>3.8849999999999998</v>
      </c>
      <c r="M851" s="9">
        <f t="shared" si="39"/>
        <v>23.31</v>
      </c>
      <c r="N851" t="str">
        <f t="shared" si="40"/>
        <v>Arabica</v>
      </c>
      <c r="O851" t="str">
        <f t="shared" si="41"/>
        <v>Light</v>
      </c>
      <c r="P851" t="str">
        <f>VLOOKUP(Orders[[#This Row],[Customer ID]],customers!$A:$I,9,FALSE)</f>
        <v>Yes</v>
      </c>
    </row>
    <row r="852" spans="1:16" x14ac:dyDescent="0.25">
      <c r="A852" s="2" t="s">
        <v>5288</v>
      </c>
      <c r="B852" s="6">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INDEX(products!$A:$G,MATCH(orders!$D852,products!$A:$A,0),MATCH(I$1,products!$A$1:$G$1,0))</f>
        <v>Ara</v>
      </c>
      <c r="J852" t="str">
        <f>INDEX(products!$A:$G,MATCH(orders!$D852,products!$A:$A,0),MATCH(J$1,products!$A$1:$G$1,0))</f>
        <v>M</v>
      </c>
      <c r="K852" s="8">
        <f>INDEX(products!$A:$G,MATCH(orders!$D852,products!$A:$A,0),MATCH(K$1,products!$A$1:$G$1,0))</f>
        <v>0.2</v>
      </c>
      <c r="L852" s="9">
        <f>INDEX(products!$A:$G,MATCH(orders!$D852,products!$A:$A,0),MATCH(L$1,products!$A$1:$G$1,0))</f>
        <v>3.375</v>
      </c>
      <c r="M852" s="9">
        <f t="shared" si="39"/>
        <v>6.75</v>
      </c>
      <c r="N852" t="str">
        <f t="shared" si="40"/>
        <v>Arabica</v>
      </c>
      <c r="O852" t="str">
        <f t="shared" si="41"/>
        <v>Medium</v>
      </c>
      <c r="P852" t="str">
        <f>VLOOKUP(Orders[[#This Row],[Customer ID]],customers!$A:$I,9,FALSE)</f>
        <v>Yes</v>
      </c>
    </row>
    <row r="853" spans="1:16" x14ac:dyDescent="0.25">
      <c r="A853" s="2" t="s">
        <v>5299</v>
      </c>
      <c r="B853" s="6">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INDEX(products!$A:$G,MATCH(orders!$D853,products!$A:$A,0),MATCH(I$1,products!$A$1:$G$1,0))</f>
        <v>Lib</v>
      </c>
      <c r="J853" t="str">
        <f>INDEX(products!$A:$G,MATCH(orders!$D853,products!$A:$A,0),MATCH(J$1,products!$A$1:$G$1,0))</f>
        <v>D</v>
      </c>
      <c r="K853" s="8">
        <f>INDEX(products!$A:$G,MATCH(orders!$D853,products!$A:$A,0),MATCH(K$1,products!$A$1:$G$1,0))</f>
        <v>0.5</v>
      </c>
      <c r="L853" s="9">
        <f>INDEX(products!$A:$G,MATCH(orders!$D853,products!$A:$A,0),MATCH(L$1,products!$A$1:$G$1,0))</f>
        <v>7.77</v>
      </c>
      <c r="M853" s="9">
        <f t="shared" si="39"/>
        <v>7.77</v>
      </c>
      <c r="N853" t="str">
        <f t="shared" si="40"/>
        <v>Liberica</v>
      </c>
      <c r="O853" t="str">
        <f t="shared" si="41"/>
        <v>Dark</v>
      </c>
      <c r="P853" t="str">
        <f>VLOOKUP(Orders[[#This Row],[Customer ID]],customers!$A:$I,9,FALSE)</f>
        <v>Yes</v>
      </c>
    </row>
    <row r="854" spans="1:16" x14ac:dyDescent="0.25">
      <c r="A854" s="2" t="s">
        <v>5305</v>
      </c>
      <c r="B854" s="6">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INDEX(products!$A:$G,MATCH(orders!$D854,products!$A:$A,0),MATCH(I$1,products!$A$1:$G$1,0))</f>
        <v>Lib</v>
      </c>
      <c r="J854" t="str">
        <f>INDEX(products!$A:$G,MATCH(orders!$D854,products!$A:$A,0),MATCH(J$1,products!$A$1:$G$1,0))</f>
        <v>D</v>
      </c>
      <c r="K854" s="8">
        <f>INDEX(products!$A:$G,MATCH(orders!$D854,products!$A:$A,0),MATCH(K$1,products!$A$1:$G$1,0))</f>
        <v>2.5</v>
      </c>
      <c r="L854" s="9">
        <f>INDEX(products!$A:$G,MATCH(orders!$D854,products!$A:$A,0),MATCH(L$1,products!$A$1:$G$1,0))</f>
        <v>29.784999999999997</v>
      </c>
      <c r="M854" s="9">
        <f t="shared" si="39"/>
        <v>119.13999999999999</v>
      </c>
      <c r="N854" t="str">
        <f t="shared" si="40"/>
        <v>Liberica</v>
      </c>
      <c r="O854" t="str">
        <f t="shared" si="41"/>
        <v>Dark</v>
      </c>
      <c r="P854" t="str">
        <f>VLOOKUP(Orders[[#This Row],[Customer ID]],customers!$A:$I,9,FALSE)</f>
        <v>Yes</v>
      </c>
    </row>
    <row r="855" spans="1:16" x14ac:dyDescent="0.25">
      <c r="A855" s="2" t="s">
        <v>5310</v>
      </c>
      <c r="B855" s="6">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INDEX(products!$A:$G,MATCH(orders!$D855,products!$A:$A,0),MATCH(I$1,products!$A$1:$G$1,0))</f>
        <v>Ara</v>
      </c>
      <c r="J855" t="str">
        <f>INDEX(products!$A:$G,MATCH(orders!$D855,products!$A:$A,0),MATCH(J$1,products!$A$1:$G$1,0))</f>
        <v>D</v>
      </c>
      <c r="K855" s="8">
        <f>INDEX(products!$A:$G,MATCH(orders!$D855,products!$A:$A,0),MATCH(K$1,products!$A$1:$G$1,0))</f>
        <v>1</v>
      </c>
      <c r="L855" s="9">
        <f>INDEX(products!$A:$G,MATCH(orders!$D855,products!$A:$A,0),MATCH(L$1,products!$A$1:$G$1,0))</f>
        <v>9.9499999999999993</v>
      </c>
      <c r="M855" s="9">
        <f t="shared" si="39"/>
        <v>19.899999999999999</v>
      </c>
      <c r="N855" t="str">
        <f t="shared" si="40"/>
        <v>Arabica</v>
      </c>
      <c r="O855" t="str">
        <f t="shared" si="41"/>
        <v>Dark</v>
      </c>
      <c r="P855" t="str">
        <f>VLOOKUP(Orders[[#This Row],[Customer ID]],customers!$A:$I,9,FALSE)</f>
        <v>No</v>
      </c>
    </row>
    <row r="856" spans="1:16" x14ac:dyDescent="0.25">
      <c r="A856" s="2" t="s">
        <v>5315</v>
      </c>
      <c r="B856" s="6">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INDEX(products!$A:$G,MATCH(orders!$D856,products!$A:$A,0),MATCH(I$1,products!$A$1:$G$1,0))</f>
        <v>Rob</v>
      </c>
      <c r="J856" t="str">
        <f>INDEX(products!$A:$G,MATCH(orders!$D856,products!$A:$A,0),MATCH(J$1,products!$A$1:$G$1,0))</f>
        <v>L</v>
      </c>
      <c r="K856" s="8">
        <f>INDEX(products!$A:$G,MATCH(orders!$D856,products!$A:$A,0),MATCH(K$1,products!$A$1:$G$1,0))</f>
        <v>0.5</v>
      </c>
      <c r="L856" s="9">
        <f>INDEX(products!$A:$G,MATCH(orders!$D856,products!$A:$A,0),MATCH(L$1,products!$A$1:$G$1,0))</f>
        <v>7.169999999999999</v>
      </c>
      <c r="M856" s="9">
        <f t="shared" si="39"/>
        <v>35.849999999999994</v>
      </c>
      <c r="N856" t="str">
        <f t="shared" si="40"/>
        <v>Robusta</v>
      </c>
      <c r="O856" t="str">
        <f t="shared" si="41"/>
        <v>Light</v>
      </c>
      <c r="P856" t="str">
        <f>VLOOKUP(Orders[[#This Row],[Customer ID]],customers!$A:$I,9,FALSE)</f>
        <v>Yes</v>
      </c>
    </row>
    <row r="857" spans="1:16" x14ac:dyDescent="0.25">
      <c r="A857" s="2" t="s">
        <v>5321</v>
      </c>
      <c r="B857" s="6">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INDEX(products!$A:$G,MATCH(orders!$D857,products!$A:$A,0),MATCH(I$1,products!$A$1:$G$1,0))</f>
        <v>Lib</v>
      </c>
      <c r="J857" t="str">
        <f>INDEX(products!$A:$G,MATCH(orders!$D857,products!$A:$A,0),MATCH(J$1,products!$A$1:$G$1,0))</f>
        <v>D</v>
      </c>
      <c r="K857" s="8">
        <f>INDEX(products!$A:$G,MATCH(orders!$D857,products!$A:$A,0),MATCH(K$1,products!$A$1:$G$1,0))</f>
        <v>2.5</v>
      </c>
      <c r="L857" s="9">
        <f>INDEX(products!$A:$G,MATCH(orders!$D857,products!$A:$A,0),MATCH(L$1,products!$A$1:$G$1,0))</f>
        <v>29.784999999999997</v>
      </c>
      <c r="M857" s="9">
        <f t="shared" si="39"/>
        <v>89.35499999999999</v>
      </c>
      <c r="N857" t="str">
        <f t="shared" si="40"/>
        <v>Liberica</v>
      </c>
      <c r="O857" t="str">
        <f t="shared" si="41"/>
        <v>Dark</v>
      </c>
      <c r="P857" t="str">
        <f>VLOOKUP(Orders[[#This Row],[Customer ID]],customers!$A:$I,9,FALSE)</f>
        <v>No</v>
      </c>
    </row>
    <row r="858" spans="1:16" x14ac:dyDescent="0.25">
      <c r="A858" s="2" t="s">
        <v>5327</v>
      </c>
      <c r="B858" s="6">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INDEX(products!$A:$G,MATCH(orders!$D858,products!$A:$A,0),MATCH(I$1,products!$A$1:$G$1,0))</f>
        <v>Lib</v>
      </c>
      <c r="J858" t="str">
        <f>INDEX(products!$A:$G,MATCH(orders!$D858,products!$A:$A,0),MATCH(J$1,products!$A$1:$G$1,0))</f>
        <v>M</v>
      </c>
      <c r="K858" s="8">
        <f>INDEX(products!$A:$G,MATCH(orders!$D858,products!$A:$A,0),MATCH(K$1,products!$A$1:$G$1,0))</f>
        <v>0.2</v>
      </c>
      <c r="L858" s="9">
        <f>INDEX(products!$A:$G,MATCH(orders!$D858,products!$A:$A,0),MATCH(L$1,products!$A$1:$G$1,0))</f>
        <v>4.3650000000000002</v>
      </c>
      <c r="M858" s="9">
        <f t="shared" si="39"/>
        <v>8.73</v>
      </c>
      <c r="N858" t="str">
        <f t="shared" si="40"/>
        <v>Liberica</v>
      </c>
      <c r="O858" t="str">
        <f t="shared" si="41"/>
        <v>Medium</v>
      </c>
      <c r="P858" t="str">
        <f>VLOOKUP(Orders[[#This Row],[Customer ID]],customers!$A:$I,9,FALSE)</f>
        <v>Yes</v>
      </c>
    </row>
    <row r="859" spans="1:16" x14ac:dyDescent="0.25">
      <c r="A859" s="2" t="s">
        <v>5333</v>
      </c>
      <c r="B859" s="6">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INDEX(products!$A:$G,MATCH(orders!$D859,products!$A:$A,0),MATCH(I$1,products!$A$1:$G$1,0))</f>
        <v>Rob</v>
      </c>
      <c r="J859" t="str">
        <f>INDEX(products!$A:$G,MATCH(orders!$D859,products!$A:$A,0),MATCH(J$1,products!$A$1:$G$1,0))</f>
        <v>L</v>
      </c>
      <c r="K859" s="8">
        <f>INDEX(products!$A:$G,MATCH(orders!$D859,products!$A:$A,0),MATCH(K$1,products!$A$1:$G$1,0))</f>
        <v>2.5</v>
      </c>
      <c r="L859" s="9">
        <f>INDEX(products!$A:$G,MATCH(orders!$D859,products!$A:$A,0),MATCH(L$1,products!$A$1:$G$1,0))</f>
        <v>27.484999999999996</v>
      </c>
      <c r="M859" s="9">
        <f t="shared" si="39"/>
        <v>137.42499999999998</v>
      </c>
      <c r="N859" t="str">
        <f t="shared" si="40"/>
        <v>Robusta</v>
      </c>
      <c r="O859" t="str">
        <f t="shared" si="41"/>
        <v>Light</v>
      </c>
      <c r="P859" t="str">
        <f>VLOOKUP(Orders[[#This Row],[Customer ID]],customers!$A:$I,9,FALSE)</f>
        <v>No</v>
      </c>
    </row>
    <row r="860" spans="1:16" x14ac:dyDescent="0.25">
      <c r="A860" s="2" t="s">
        <v>5339</v>
      </c>
      <c r="B860" s="6">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INDEX(products!$A:$G,MATCH(orders!$D860,products!$A:$A,0),MATCH(I$1,products!$A$1:$G$1,0))</f>
        <v>Lib</v>
      </c>
      <c r="J860" t="str">
        <f>INDEX(products!$A:$G,MATCH(orders!$D860,products!$A:$A,0),MATCH(J$1,products!$A$1:$G$1,0))</f>
        <v>M</v>
      </c>
      <c r="K860" s="8">
        <f>INDEX(products!$A:$G,MATCH(orders!$D860,products!$A:$A,0),MATCH(K$1,products!$A$1:$G$1,0))</f>
        <v>0.5</v>
      </c>
      <c r="L860" s="9">
        <f>INDEX(products!$A:$G,MATCH(orders!$D860,products!$A:$A,0),MATCH(L$1,products!$A$1:$G$1,0))</f>
        <v>8.73</v>
      </c>
      <c r="M860" s="9">
        <f t="shared" si="39"/>
        <v>34.92</v>
      </c>
      <c r="N860" t="str">
        <f t="shared" si="40"/>
        <v>Liberica</v>
      </c>
      <c r="O860" t="str">
        <f t="shared" si="41"/>
        <v>Medium</v>
      </c>
      <c r="P860" t="str">
        <f>VLOOKUP(Orders[[#This Row],[Customer ID]],customers!$A:$I,9,FALSE)</f>
        <v>No</v>
      </c>
    </row>
    <row r="861" spans="1:16" x14ac:dyDescent="0.25">
      <c r="A861" s="2" t="s">
        <v>5345</v>
      </c>
      <c r="B861" s="6">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INDEX(products!$A:$G,MATCH(orders!$D861,products!$A:$A,0),MATCH(I$1,products!$A$1:$G$1,0))</f>
        <v>Ara</v>
      </c>
      <c r="J861" t="str">
        <f>INDEX(products!$A:$G,MATCH(orders!$D861,products!$A:$A,0),MATCH(J$1,products!$A$1:$G$1,0))</f>
        <v>L</v>
      </c>
      <c r="K861" s="8">
        <f>INDEX(products!$A:$G,MATCH(orders!$D861,products!$A:$A,0),MATCH(K$1,products!$A$1:$G$1,0))</f>
        <v>2.5</v>
      </c>
      <c r="L861" s="9">
        <f>INDEX(products!$A:$G,MATCH(orders!$D861,products!$A:$A,0),MATCH(L$1,products!$A$1:$G$1,0))</f>
        <v>29.784999999999997</v>
      </c>
      <c r="M861" s="9">
        <f t="shared" si="39"/>
        <v>178.70999999999998</v>
      </c>
      <c r="N861" t="str">
        <f t="shared" si="40"/>
        <v>Arabica</v>
      </c>
      <c r="O861" t="str">
        <f t="shared" si="41"/>
        <v>Light</v>
      </c>
      <c r="P861" t="str">
        <f>VLOOKUP(Orders[[#This Row],[Customer ID]],customers!$A:$I,9,FALSE)</f>
        <v>No</v>
      </c>
    </row>
    <row r="862" spans="1:16" x14ac:dyDescent="0.25">
      <c r="A862" s="2" t="s">
        <v>5351</v>
      </c>
      <c r="B862" s="6">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INDEX(products!$A:$G,MATCH(orders!$D862,products!$A:$A,0),MATCH(I$1,products!$A$1:$G$1,0))</f>
        <v>Ara</v>
      </c>
      <c r="J862" t="str">
        <f>INDEX(products!$A:$G,MATCH(orders!$D862,products!$A:$A,0),MATCH(J$1,products!$A$1:$G$1,0))</f>
        <v>M</v>
      </c>
      <c r="K862" s="8">
        <f>INDEX(products!$A:$G,MATCH(orders!$D862,products!$A:$A,0),MATCH(K$1,products!$A$1:$G$1,0))</f>
        <v>2.5</v>
      </c>
      <c r="L862" s="9">
        <f>INDEX(products!$A:$G,MATCH(orders!$D862,products!$A:$A,0),MATCH(L$1,products!$A$1:$G$1,0))</f>
        <v>25.874999999999996</v>
      </c>
      <c r="M862" s="9">
        <f t="shared" si="39"/>
        <v>25.874999999999996</v>
      </c>
      <c r="N862" t="str">
        <f t="shared" si="40"/>
        <v>Arabica</v>
      </c>
      <c r="O862" t="str">
        <f t="shared" si="41"/>
        <v>Medium</v>
      </c>
      <c r="P862" t="str">
        <f>VLOOKUP(Orders[[#This Row],[Customer ID]],customers!$A:$I,9,FALSE)</f>
        <v>No</v>
      </c>
    </row>
    <row r="863" spans="1:16" x14ac:dyDescent="0.25">
      <c r="A863" s="2" t="s">
        <v>5356</v>
      </c>
      <c r="B863" s="6">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INDEX(products!$A:$G,MATCH(orders!$D863,products!$A:$A,0),MATCH(I$1,products!$A$1:$G$1,0))</f>
        <v>Lib</v>
      </c>
      <c r="J863" t="str">
        <f>INDEX(products!$A:$G,MATCH(orders!$D863,products!$A:$A,0),MATCH(J$1,products!$A$1:$G$1,0))</f>
        <v>D</v>
      </c>
      <c r="K863" s="8">
        <f>INDEX(products!$A:$G,MATCH(orders!$D863,products!$A:$A,0),MATCH(K$1,products!$A$1:$G$1,0))</f>
        <v>1</v>
      </c>
      <c r="L863" s="9">
        <f>INDEX(products!$A:$G,MATCH(orders!$D863,products!$A:$A,0),MATCH(L$1,products!$A$1:$G$1,0))</f>
        <v>12.95</v>
      </c>
      <c r="M863" s="9">
        <f t="shared" si="39"/>
        <v>77.699999999999989</v>
      </c>
      <c r="N863" t="str">
        <f t="shared" si="40"/>
        <v>Liberica</v>
      </c>
      <c r="O863" t="str">
        <f t="shared" si="41"/>
        <v>Dark</v>
      </c>
      <c r="P863" t="str">
        <f>VLOOKUP(Orders[[#This Row],[Customer ID]],customers!$A:$I,9,FALSE)</f>
        <v>Yes</v>
      </c>
    </row>
    <row r="864" spans="1:16" x14ac:dyDescent="0.25">
      <c r="A864" s="2" t="s">
        <v>5362</v>
      </c>
      <c r="B864" s="6">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INDEX(products!$A:$G,MATCH(orders!$D864,products!$A:$A,0),MATCH(I$1,products!$A$1:$G$1,0))</f>
        <v>Rob</v>
      </c>
      <c r="J864" t="str">
        <f>INDEX(products!$A:$G,MATCH(orders!$D864,products!$A:$A,0),MATCH(J$1,products!$A$1:$G$1,0))</f>
        <v>M</v>
      </c>
      <c r="K864" s="8">
        <f>INDEX(products!$A:$G,MATCH(orders!$D864,products!$A:$A,0),MATCH(K$1,products!$A$1:$G$1,0))</f>
        <v>1</v>
      </c>
      <c r="L864" s="9">
        <f>INDEX(products!$A:$G,MATCH(orders!$D864,products!$A:$A,0),MATCH(L$1,products!$A$1:$G$1,0))</f>
        <v>9.9499999999999993</v>
      </c>
      <c r="M864" s="9">
        <f t="shared" si="39"/>
        <v>9.9499999999999993</v>
      </c>
      <c r="N864" t="str">
        <f t="shared" si="40"/>
        <v>Robusta</v>
      </c>
      <c r="O864" t="str">
        <f t="shared" si="41"/>
        <v>Medium</v>
      </c>
      <c r="P864" t="str">
        <f>VLOOKUP(Orders[[#This Row],[Customer ID]],customers!$A:$I,9,FALSE)</f>
        <v>Yes</v>
      </c>
    </row>
    <row r="865" spans="1:16" x14ac:dyDescent="0.25">
      <c r="A865" s="2" t="s">
        <v>5368</v>
      </c>
      <c r="B865" s="6">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INDEX(products!$A:$G,MATCH(orders!$D865,products!$A:$A,0),MATCH(I$1,products!$A$1:$G$1,0))</f>
        <v>Lib</v>
      </c>
      <c r="J865" t="str">
        <f>INDEX(products!$A:$G,MATCH(orders!$D865,products!$A:$A,0),MATCH(J$1,products!$A$1:$G$1,0))</f>
        <v>M</v>
      </c>
      <c r="K865" s="8">
        <f>INDEX(products!$A:$G,MATCH(orders!$D865,products!$A:$A,0),MATCH(K$1,products!$A$1:$G$1,0))</f>
        <v>1</v>
      </c>
      <c r="L865" s="9">
        <f>INDEX(products!$A:$G,MATCH(orders!$D865,products!$A:$A,0),MATCH(L$1,products!$A$1:$G$1,0))</f>
        <v>14.55</v>
      </c>
      <c r="M865" s="9">
        <f t="shared" si="39"/>
        <v>29.1</v>
      </c>
      <c r="N865" t="str">
        <f t="shared" si="40"/>
        <v>Liberica</v>
      </c>
      <c r="O865" t="str">
        <f t="shared" si="41"/>
        <v>Medium</v>
      </c>
      <c r="P865" t="str">
        <f>VLOOKUP(Orders[[#This Row],[Customer ID]],customers!$A:$I,9,FALSE)</f>
        <v>Yes</v>
      </c>
    </row>
    <row r="866" spans="1:16" x14ac:dyDescent="0.25">
      <c r="A866" s="2" t="s">
        <v>5374</v>
      </c>
      <c r="B866" s="6">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INDEX(products!$A:$G,MATCH(orders!$D866,products!$A:$A,0),MATCH(I$1,products!$A$1:$G$1,0))</f>
        <v>Rob</v>
      </c>
      <c r="J866" t="str">
        <f>INDEX(products!$A:$G,MATCH(orders!$D866,products!$A:$A,0),MATCH(J$1,products!$A$1:$G$1,0))</f>
        <v>L</v>
      </c>
      <c r="K866" s="8">
        <f>INDEX(products!$A:$G,MATCH(orders!$D866,products!$A:$A,0),MATCH(K$1,products!$A$1:$G$1,0))</f>
        <v>0.2</v>
      </c>
      <c r="L866" s="9">
        <f>INDEX(products!$A:$G,MATCH(orders!$D866,products!$A:$A,0),MATCH(L$1,products!$A$1:$G$1,0))</f>
        <v>3.5849999999999995</v>
      </c>
      <c r="M866" s="9">
        <f t="shared" si="39"/>
        <v>21.509999999999998</v>
      </c>
      <c r="N866" t="str">
        <f t="shared" si="40"/>
        <v>Robusta</v>
      </c>
      <c r="O866" t="str">
        <f t="shared" si="41"/>
        <v>Light</v>
      </c>
      <c r="P866" t="str">
        <f>VLOOKUP(Orders[[#This Row],[Customer ID]],customers!$A:$I,9,FALSE)</f>
        <v>No</v>
      </c>
    </row>
    <row r="867" spans="1:16" x14ac:dyDescent="0.25">
      <c r="A867" s="2" t="s">
        <v>5380</v>
      </c>
      <c r="B867" s="6">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INDEX(products!$A:$G,MATCH(orders!$D867,products!$A:$A,0),MATCH(I$1,products!$A$1:$G$1,0))</f>
        <v>Ara</v>
      </c>
      <c r="J867" t="str">
        <f>INDEX(products!$A:$G,MATCH(orders!$D867,products!$A:$A,0),MATCH(J$1,products!$A$1:$G$1,0))</f>
        <v>M</v>
      </c>
      <c r="K867" s="8">
        <f>INDEX(products!$A:$G,MATCH(orders!$D867,products!$A:$A,0),MATCH(K$1,products!$A$1:$G$1,0))</f>
        <v>0.5</v>
      </c>
      <c r="L867" s="9">
        <f>INDEX(products!$A:$G,MATCH(orders!$D867,products!$A:$A,0),MATCH(L$1,products!$A$1:$G$1,0))</f>
        <v>6.75</v>
      </c>
      <c r="M867" s="9">
        <f t="shared" si="39"/>
        <v>6.75</v>
      </c>
      <c r="N867" t="str">
        <f t="shared" si="40"/>
        <v>Arabica</v>
      </c>
      <c r="O867" t="str">
        <f t="shared" si="41"/>
        <v>Medium</v>
      </c>
      <c r="P867" t="str">
        <f>VLOOKUP(Orders[[#This Row],[Customer ID]],customers!$A:$I,9,FALSE)</f>
        <v>Yes</v>
      </c>
    </row>
    <row r="868" spans="1:16" x14ac:dyDescent="0.25">
      <c r="A868" s="2" t="s">
        <v>5385</v>
      </c>
      <c r="B868" s="6">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INDEX(products!$A:$G,MATCH(orders!$D868,products!$A:$A,0),MATCH(I$1,products!$A$1:$G$1,0))</f>
        <v>Ara</v>
      </c>
      <c r="J868" t="str">
        <f>INDEX(products!$A:$G,MATCH(orders!$D868,products!$A:$A,0),MATCH(J$1,products!$A$1:$G$1,0))</f>
        <v>D</v>
      </c>
      <c r="K868" s="8">
        <f>INDEX(products!$A:$G,MATCH(orders!$D868,products!$A:$A,0),MATCH(K$1,products!$A$1:$G$1,0))</f>
        <v>0.5</v>
      </c>
      <c r="L868" s="9">
        <f>INDEX(products!$A:$G,MATCH(orders!$D868,products!$A:$A,0),MATCH(L$1,products!$A$1:$G$1,0))</f>
        <v>5.97</v>
      </c>
      <c r="M868" s="9">
        <f t="shared" si="39"/>
        <v>17.91</v>
      </c>
      <c r="N868" t="str">
        <f t="shared" si="40"/>
        <v>Arabica</v>
      </c>
      <c r="O868" t="str">
        <f t="shared" si="41"/>
        <v>Dark</v>
      </c>
      <c r="P868" t="str">
        <f>VLOOKUP(Orders[[#This Row],[Customer ID]],customers!$A:$I,9,FALSE)</f>
        <v>No</v>
      </c>
    </row>
    <row r="869" spans="1:16" x14ac:dyDescent="0.25">
      <c r="A869" s="2" t="s">
        <v>5391</v>
      </c>
      <c r="B869" s="6">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INDEX(products!$A:$G,MATCH(orders!$D869,products!$A:$A,0),MATCH(I$1,products!$A$1:$G$1,0))</f>
        <v>Ara</v>
      </c>
      <c r="J869" t="str">
        <f>INDEX(products!$A:$G,MATCH(orders!$D869,products!$A:$A,0),MATCH(J$1,products!$A$1:$G$1,0))</f>
        <v>L</v>
      </c>
      <c r="K869" s="8">
        <f>INDEX(products!$A:$G,MATCH(orders!$D869,products!$A:$A,0),MATCH(K$1,products!$A$1:$G$1,0))</f>
        <v>2.5</v>
      </c>
      <c r="L869" s="9">
        <f>INDEX(products!$A:$G,MATCH(orders!$D869,products!$A:$A,0),MATCH(L$1,products!$A$1:$G$1,0))</f>
        <v>29.784999999999997</v>
      </c>
      <c r="M869" s="9">
        <f t="shared" si="39"/>
        <v>29.784999999999997</v>
      </c>
      <c r="N869" t="str">
        <f t="shared" si="40"/>
        <v>Arabica</v>
      </c>
      <c r="O869" t="str">
        <f t="shared" si="41"/>
        <v>Light</v>
      </c>
      <c r="P869" t="str">
        <f>VLOOKUP(Orders[[#This Row],[Customer ID]],customers!$A:$I,9,FALSE)</f>
        <v>Yes</v>
      </c>
    </row>
    <row r="870" spans="1:16" x14ac:dyDescent="0.25">
      <c r="A870" s="2" t="s">
        <v>5396</v>
      </c>
      <c r="B870" s="6">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INDEX(products!$A:$G,MATCH(orders!$D870,products!$A:$A,0),MATCH(I$1,products!$A$1:$G$1,0))</f>
        <v>Exc</v>
      </c>
      <c r="J870" t="str">
        <f>INDEX(products!$A:$G,MATCH(orders!$D870,products!$A:$A,0),MATCH(J$1,products!$A$1:$G$1,0))</f>
        <v>M</v>
      </c>
      <c r="K870" s="8">
        <f>INDEX(products!$A:$G,MATCH(orders!$D870,products!$A:$A,0),MATCH(K$1,products!$A$1:$G$1,0))</f>
        <v>0.5</v>
      </c>
      <c r="L870" s="9">
        <f>INDEX(products!$A:$G,MATCH(orders!$D870,products!$A:$A,0),MATCH(L$1,products!$A$1:$G$1,0))</f>
        <v>8.25</v>
      </c>
      <c r="M870" s="9">
        <f t="shared" si="39"/>
        <v>41.25</v>
      </c>
      <c r="N870" t="str">
        <f t="shared" si="40"/>
        <v>Excelsa</v>
      </c>
      <c r="O870" t="str">
        <f t="shared" si="41"/>
        <v>Medium</v>
      </c>
      <c r="P870" t="str">
        <f>VLOOKUP(Orders[[#This Row],[Customer ID]],customers!$A:$I,9,FALSE)</f>
        <v>Yes</v>
      </c>
    </row>
    <row r="871" spans="1:16" x14ac:dyDescent="0.25">
      <c r="A871" s="2" t="s">
        <v>5402</v>
      </c>
      <c r="B871" s="6">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INDEX(products!$A:$G,MATCH(orders!$D871,products!$A:$A,0),MATCH(I$1,products!$A$1:$G$1,0))</f>
        <v>Rob</v>
      </c>
      <c r="J871" t="str">
        <f>INDEX(products!$A:$G,MATCH(orders!$D871,products!$A:$A,0),MATCH(J$1,products!$A$1:$G$1,0))</f>
        <v>M</v>
      </c>
      <c r="K871" s="8">
        <f>INDEX(products!$A:$G,MATCH(orders!$D871,products!$A:$A,0),MATCH(K$1,products!$A$1:$G$1,0))</f>
        <v>0.5</v>
      </c>
      <c r="L871" s="9">
        <f>INDEX(products!$A:$G,MATCH(orders!$D871,products!$A:$A,0),MATCH(L$1,products!$A$1:$G$1,0))</f>
        <v>5.97</v>
      </c>
      <c r="M871" s="9">
        <f t="shared" si="39"/>
        <v>17.91</v>
      </c>
      <c r="N871" t="str">
        <f t="shared" si="40"/>
        <v>Robusta</v>
      </c>
      <c r="O871" t="str">
        <f t="shared" si="41"/>
        <v>Medium</v>
      </c>
      <c r="P871" t="str">
        <f>VLOOKUP(Orders[[#This Row],[Customer ID]],customers!$A:$I,9,FALSE)</f>
        <v>Yes</v>
      </c>
    </row>
    <row r="872" spans="1:16" x14ac:dyDescent="0.25">
      <c r="A872" s="2" t="s">
        <v>5407</v>
      </c>
      <c r="B872" s="6">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INDEX(products!$A:$G,MATCH(orders!$D872,products!$A:$A,0),MATCH(I$1,products!$A$1:$G$1,0))</f>
        <v>Exc</v>
      </c>
      <c r="J872" t="str">
        <f>INDEX(products!$A:$G,MATCH(orders!$D872,products!$A:$A,0),MATCH(J$1,products!$A$1:$G$1,0))</f>
        <v>D</v>
      </c>
      <c r="K872" s="8">
        <f>INDEX(products!$A:$G,MATCH(orders!$D872,products!$A:$A,0),MATCH(K$1,products!$A$1:$G$1,0))</f>
        <v>0.5</v>
      </c>
      <c r="L872" s="9">
        <f>INDEX(products!$A:$G,MATCH(orders!$D872,products!$A:$A,0),MATCH(L$1,products!$A$1:$G$1,0))</f>
        <v>7.29</v>
      </c>
      <c r="M872" s="9">
        <f t="shared" si="39"/>
        <v>7.29</v>
      </c>
      <c r="N872" t="str">
        <f t="shared" si="40"/>
        <v>Excelsa</v>
      </c>
      <c r="O872" t="str">
        <f t="shared" si="41"/>
        <v>Dark</v>
      </c>
      <c r="P872" t="str">
        <f>VLOOKUP(Orders[[#This Row],[Customer ID]],customers!$A:$I,9,FALSE)</f>
        <v>Yes</v>
      </c>
    </row>
    <row r="873" spans="1:16" x14ac:dyDescent="0.25">
      <c r="A873" s="2" t="s">
        <v>5413</v>
      </c>
      <c r="B873" s="6">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INDEX(products!$A:$G,MATCH(orders!$D873,products!$A:$A,0),MATCH(I$1,products!$A$1:$G$1,0))</f>
        <v>Exc</v>
      </c>
      <c r="J873" t="str">
        <f>INDEX(products!$A:$G,MATCH(orders!$D873,products!$A:$A,0),MATCH(J$1,products!$A$1:$G$1,0))</f>
        <v>L</v>
      </c>
      <c r="K873" s="8">
        <f>INDEX(products!$A:$G,MATCH(orders!$D873,products!$A:$A,0),MATCH(K$1,products!$A$1:$G$1,0))</f>
        <v>1</v>
      </c>
      <c r="L873" s="9">
        <f>INDEX(products!$A:$G,MATCH(orders!$D873,products!$A:$A,0),MATCH(L$1,products!$A$1:$G$1,0))</f>
        <v>14.85</v>
      </c>
      <c r="M873" s="9">
        <f t="shared" si="39"/>
        <v>29.7</v>
      </c>
      <c r="N873" t="str">
        <f t="shared" si="40"/>
        <v>Excelsa</v>
      </c>
      <c r="O873" t="str">
        <f t="shared" si="41"/>
        <v>Light</v>
      </c>
      <c r="P873" t="str">
        <f>VLOOKUP(Orders[[#This Row],[Customer ID]],customers!$A:$I,9,FALSE)</f>
        <v>Yes</v>
      </c>
    </row>
    <row r="874" spans="1:16" x14ac:dyDescent="0.25">
      <c r="A874" s="2" t="s">
        <v>5421</v>
      </c>
      <c r="B874" s="6">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INDEX(products!$A:$G,MATCH(orders!$D874,products!$A:$A,0),MATCH(I$1,products!$A$1:$G$1,0))</f>
        <v>Ara</v>
      </c>
      <c r="J874" t="str">
        <f>INDEX(products!$A:$G,MATCH(orders!$D874,products!$A:$A,0),MATCH(J$1,products!$A$1:$G$1,0))</f>
        <v>M</v>
      </c>
      <c r="K874" s="8">
        <f>INDEX(products!$A:$G,MATCH(orders!$D874,products!$A:$A,0),MATCH(K$1,products!$A$1:$G$1,0))</f>
        <v>1</v>
      </c>
      <c r="L874" s="9">
        <f>INDEX(products!$A:$G,MATCH(orders!$D874,products!$A:$A,0),MATCH(L$1,products!$A$1:$G$1,0))</f>
        <v>11.25</v>
      </c>
      <c r="M874" s="9">
        <f t="shared" si="39"/>
        <v>22.5</v>
      </c>
      <c r="N874" t="str">
        <f t="shared" si="40"/>
        <v>Arabica</v>
      </c>
      <c r="O874" t="str">
        <f t="shared" si="41"/>
        <v>Medium</v>
      </c>
      <c r="P874" t="str">
        <f>VLOOKUP(Orders[[#This Row],[Customer ID]],customers!$A:$I,9,FALSE)</f>
        <v>No</v>
      </c>
    </row>
    <row r="875" spans="1:16" x14ac:dyDescent="0.25">
      <c r="A875" s="2" t="s">
        <v>5427</v>
      </c>
      <c r="B875" s="6">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INDEX(products!$A:$G,MATCH(orders!$D875,products!$A:$A,0),MATCH(I$1,products!$A$1:$G$1,0))</f>
        <v>Rob</v>
      </c>
      <c r="J875" t="str">
        <f>INDEX(products!$A:$G,MATCH(orders!$D875,products!$A:$A,0),MATCH(J$1,products!$A$1:$G$1,0))</f>
        <v>M</v>
      </c>
      <c r="K875" s="8">
        <f>INDEX(products!$A:$G,MATCH(orders!$D875,products!$A:$A,0),MATCH(K$1,products!$A$1:$G$1,0))</f>
        <v>0.2</v>
      </c>
      <c r="L875" s="9">
        <f>INDEX(products!$A:$G,MATCH(orders!$D875,products!$A:$A,0),MATCH(L$1,products!$A$1:$G$1,0))</f>
        <v>2.9849999999999999</v>
      </c>
      <c r="M875" s="9">
        <f t="shared" si="39"/>
        <v>11.94</v>
      </c>
      <c r="N875" t="str">
        <f t="shared" si="40"/>
        <v>Robusta</v>
      </c>
      <c r="O875" t="str">
        <f t="shared" si="41"/>
        <v>Medium</v>
      </c>
      <c r="P875" t="str">
        <f>VLOOKUP(Orders[[#This Row],[Customer ID]],customers!$A:$I,9,FALSE)</f>
        <v>Yes</v>
      </c>
    </row>
    <row r="876" spans="1:16" x14ac:dyDescent="0.25">
      <c r="A876" s="2" t="s">
        <v>5433</v>
      </c>
      <c r="B876" s="6">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INDEX(products!$A:$G,MATCH(orders!$D876,products!$A:$A,0),MATCH(I$1,products!$A$1:$G$1,0))</f>
        <v>Ara</v>
      </c>
      <c r="J876" t="str">
        <f>INDEX(products!$A:$G,MATCH(orders!$D876,products!$A:$A,0),MATCH(J$1,products!$A$1:$G$1,0))</f>
        <v>L</v>
      </c>
      <c r="K876" s="8">
        <f>INDEX(products!$A:$G,MATCH(orders!$D876,products!$A:$A,0),MATCH(K$1,products!$A$1:$G$1,0))</f>
        <v>1</v>
      </c>
      <c r="L876" s="9">
        <f>INDEX(products!$A:$G,MATCH(orders!$D876,products!$A:$A,0),MATCH(L$1,products!$A$1:$G$1,0))</f>
        <v>12.95</v>
      </c>
      <c r="M876" s="9">
        <f t="shared" si="39"/>
        <v>25.9</v>
      </c>
      <c r="N876" t="str">
        <f t="shared" si="40"/>
        <v>Arabica</v>
      </c>
      <c r="O876" t="str">
        <f t="shared" si="41"/>
        <v>Light</v>
      </c>
      <c r="P876" t="str">
        <f>VLOOKUP(Orders[[#This Row],[Customer ID]],customers!$A:$I,9,FALSE)</f>
        <v>No</v>
      </c>
    </row>
    <row r="877" spans="1:16" x14ac:dyDescent="0.25">
      <c r="A877" s="2" t="s">
        <v>5439</v>
      </c>
      <c r="B877" s="6">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INDEX(products!$A:$G,MATCH(orders!$D877,products!$A:$A,0),MATCH(I$1,products!$A$1:$G$1,0))</f>
        <v>Lib</v>
      </c>
      <c r="J877" t="str">
        <f>INDEX(products!$A:$G,MATCH(orders!$D877,products!$A:$A,0),MATCH(J$1,products!$A$1:$G$1,0))</f>
        <v>M</v>
      </c>
      <c r="K877" s="8">
        <f>INDEX(products!$A:$G,MATCH(orders!$D877,products!$A:$A,0),MATCH(K$1,products!$A$1:$G$1,0))</f>
        <v>0.5</v>
      </c>
      <c r="L877" s="9">
        <f>INDEX(products!$A:$G,MATCH(orders!$D877,products!$A:$A,0),MATCH(L$1,products!$A$1:$G$1,0))</f>
        <v>8.73</v>
      </c>
      <c r="M877" s="9">
        <f t="shared" si="39"/>
        <v>43.650000000000006</v>
      </c>
      <c r="N877" t="str">
        <f t="shared" si="40"/>
        <v>Liberica</v>
      </c>
      <c r="O877" t="str">
        <f t="shared" si="41"/>
        <v>Medium</v>
      </c>
      <c r="P877" t="str">
        <f>VLOOKUP(Orders[[#This Row],[Customer ID]],customers!$A:$I,9,FALSE)</f>
        <v>No</v>
      </c>
    </row>
    <row r="878" spans="1:16" x14ac:dyDescent="0.25">
      <c r="A878" s="2" t="s">
        <v>5439</v>
      </c>
      <c r="B878" s="6">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INDEX(products!$A:$G,MATCH(orders!$D878,products!$A:$A,0),MATCH(I$1,products!$A$1:$G$1,0))</f>
        <v>Ara</v>
      </c>
      <c r="J878" t="str">
        <f>INDEX(products!$A:$G,MATCH(orders!$D878,products!$A:$A,0),MATCH(J$1,products!$A$1:$G$1,0))</f>
        <v>L</v>
      </c>
      <c r="K878" s="8">
        <f>INDEX(products!$A:$G,MATCH(orders!$D878,products!$A:$A,0),MATCH(K$1,products!$A$1:$G$1,0))</f>
        <v>0.5</v>
      </c>
      <c r="L878" s="9">
        <f>INDEX(products!$A:$G,MATCH(orders!$D878,products!$A:$A,0),MATCH(L$1,products!$A$1:$G$1,0))</f>
        <v>7.77</v>
      </c>
      <c r="M878" s="9">
        <f t="shared" si="39"/>
        <v>46.62</v>
      </c>
      <c r="N878" t="str">
        <f t="shared" si="40"/>
        <v>Arabica</v>
      </c>
      <c r="O878" t="str">
        <f t="shared" si="41"/>
        <v>Light</v>
      </c>
      <c r="P878" t="str">
        <f>VLOOKUP(Orders[[#This Row],[Customer ID]],customers!$A:$I,9,FALSE)</f>
        <v>No</v>
      </c>
    </row>
    <row r="879" spans="1:16" x14ac:dyDescent="0.25">
      <c r="A879" s="2" t="s">
        <v>5450</v>
      </c>
      <c r="B879" s="6">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INDEX(products!$A:$G,MATCH(orders!$D879,products!$A:$A,0),MATCH(I$1,products!$A$1:$G$1,0))</f>
        <v>Lib</v>
      </c>
      <c r="J879" t="str">
        <f>INDEX(products!$A:$G,MATCH(orders!$D879,products!$A:$A,0),MATCH(J$1,products!$A$1:$G$1,0))</f>
        <v>L</v>
      </c>
      <c r="K879" s="8">
        <f>INDEX(products!$A:$G,MATCH(orders!$D879,products!$A:$A,0),MATCH(K$1,products!$A$1:$G$1,0))</f>
        <v>0.5</v>
      </c>
      <c r="L879" s="9">
        <f>INDEX(products!$A:$G,MATCH(orders!$D879,products!$A:$A,0),MATCH(L$1,products!$A$1:$G$1,0))</f>
        <v>9.51</v>
      </c>
      <c r="M879" s="9">
        <f t="shared" si="39"/>
        <v>28.53</v>
      </c>
      <c r="N879" t="str">
        <f t="shared" si="40"/>
        <v>Liberica</v>
      </c>
      <c r="O879" t="str">
        <f t="shared" si="41"/>
        <v>Light</v>
      </c>
      <c r="P879" t="str">
        <f>VLOOKUP(Orders[[#This Row],[Customer ID]],customers!$A:$I,9,FALSE)</f>
        <v>No</v>
      </c>
    </row>
    <row r="880" spans="1:16" x14ac:dyDescent="0.25">
      <c r="A880" s="2" t="s">
        <v>5456</v>
      </c>
      <c r="B880" s="6">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INDEX(products!$A:$G,MATCH(orders!$D880,products!$A:$A,0),MATCH(I$1,products!$A$1:$G$1,0))</f>
        <v>Rob</v>
      </c>
      <c r="J880" t="str">
        <f>INDEX(products!$A:$G,MATCH(orders!$D880,products!$A:$A,0),MATCH(J$1,products!$A$1:$G$1,0))</f>
        <v>L</v>
      </c>
      <c r="K880" s="8">
        <f>INDEX(products!$A:$G,MATCH(orders!$D880,products!$A:$A,0),MATCH(K$1,products!$A$1:$G$1,0))</f>
        <v>2.5</v>
      </c>
      <c r="L880" s="9">
        <f>INDEX(products!$A:$G,MATCH(orders!$D880,products!$A:$A,0),MATCH(L$1,products!$A$1:$G$1,0))</f>
        <v>27.484999999999996</v>
      </c>
      <c r="M880" s="9">
        <f t="shared" si="39"/>
        <v>27.484999999999996</v>
      </c>
      <c r="N880" t="str">
        <f t="shared" si="40"/>
        <v>Robusta</v>
      </c>
      <c r="O880" t="str">
        <f t="shared" si="41"/>
        <v>Light</v>
      </c>
      <c r="P880" t="str">
        <f>VLOOKUP(Orders[[#This Row],[Customer ID]],customers!$A:$I,9,FALSE)</f>
        <v>Yes</v>
      </c>
    </row>
    <row r="881" spans="1:16" x14ac:dyDescent="0.25">
      <c r="A881" s="2" t="s">
        <v>5461</v>
      </c>
      <c r="B881" s="6">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INDEX(products!$A:$G,MATCH(orders!$D881,products!$A:$A,0),MATCH(I$1,products!$A$1:$G$1,0))</f>
        <v>Exc</v>
      </c>
      <c r="J881" t="str">
        <f>INDEX(products!$A:$G,MATCH(orders!$D881,products!$A:$A,0),MATCH(J$1,products!$A$1:$G$1,0))</f>
        <v>D</v>
      </c>
      <c r="K881" s="8">
        <f>INDEX(products!$A:$G,MATCH(orders!$D881,products!$A:$A,0),MATCH(K$1,products!$A$1:$G$1,0))</f>
        <v>0.2</v>
      </c>
      <c r="L881" s="9">
        <f>INDEX(products!$A:$G,MATCH(orders!$D881,products!$A:$A,0),MATCH(L$1,products!$A$1:$G$1,0))</f>
        <v>3.645</v>
      </c>
      <c r="M881" s="9">
        <f t="shared" si="39"/>
        <v>10.935</v>
      </c>
      <c r="N881" t="str">
        <f t="shared" si="40"/>
        <v>Excelsa</v>
      </c>
      <c r="O881" t="str">
        <f t="shared" si="41"/>
        <v>Dark</v>
      </c>
      <c r="P881" t="str">
        <f>VLOOKUP(Orders[[#This Row],[Customer ID]],customers!$A:$I,9,FALSE)</f>
        <v>No</v>
      </c>
    </row>
    <row r="882" spans="1:16" x14ac:dyDescent="0.25">
      <c r="A882" s="2" t="s">
        <v>5466</v>
      </c>
      <c r="B882" s="6">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INDEX(products!$A:$G,MATCH(orders!$D882,products!$A:$A,0),MATCH(I$1,products!$A$1:$G$1,0))</f>
        <v>Rob</v>
      </c>
      <c r="J882" t="str">
        <f>INDEX(products!$A:$G,MATCH(orders!$D882,products!$A:$A,0),MATCH(J$1,products!$A$1:$G$1,0))</f>
        <v>L</v>
      </c>
      <c r="K882" s="8">
        <f>INDEX(products!$A:$G,MATCH(orders!$D882,products!$A:$A,0),MATCH(K$1,products!$A$1:$G$1,0))</f>
        <v>0.2</v>
      </c>
      <c r="L882" s="9">
        <f>INDEX(products!$A:$G,MATCH(orders!$D882,products!$A:$A,0),MATCH(L$1,products!$A$1:$G$1,0))</f>
        <v>3.5849999999999995</v>
      </c>
      <c r="M882" s="9">
        <f t="shared" si="39"/>
        <v>7.169999999999999</v>
      </c>
      <c r="N882" t="str">
        <f t="shared" si="40"/>
        <v>Robusta</v>
      </c>
      <c r="O882" t="str">
        <f t="shared" si="41"/>
        <v>Light</v>
      </c>
      <c r="P882" t="str">
        <f>VLOOKUP(Orders[[#This Row],[Customer ID]],customers!$A:$I,9,FALSE)</f>
        <v>No</v>
      </c>
    </row>
    <row r="883" spans="1:16" x14ac:dyDescent="0.25">
      <c r="A883" s="2" t="s">
        <v>5472</v>
      </c>
      <c r="B883" s="6">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INDEX(products!$A:$G,MATCH(orders!$D883,products!$A:$A,0),MATCH(I$1,products!$A$1:$G$1,0))</f>
        <v>Ara</v>
      </c>
      <c r="J883" t="str">
        <f>INDEX(products!$A:$G,MATCH(orders!$D883,products!$A:$A,0),MATCH(J$1,products!$A$1:$G$1,0))</f>
        <v>L</v>
      </c>
      <c r="K883" s="8">
        <f>INDEX(products!$A:$G,MATCH(orders!$D883,products!$A:$A,0),MATCH(K$1,products!$A$1:$G$1,0))</f>
        <v>0.2</v>
      </c>
      <c r="L883" s="9">
        <f>INDEX(products!$A:$G,MATCH(orders!$D883,products!$A:$A,0),MATCH(L$1,products!$A$1:$G$1,0))</f>
        <v>3.8849999999999998</v>
      </c>
      <c r="M883" s="9">
        <f t="shared" si="39"/>
        <v>23.31</v>
      </c>
      <c r="N883" t="str">
        <f t="shared" si="40"/>
        <v>Arabica</v>
      </c>
      <c r="O883" t="str">
        <f t="shared" si="41"/>
        <v>Light</v>
      </c>
      <c r="P883" t="str">
        <f>VLOOKUP(Orders[[#This Row],[Customer ID]],customers!$A:$I,9,FALSE)</f>
        <v>Yes</v>
      </c>
    </row>
    <row r="884" spans="1:16" x14ac:dyDescent="0.25">
      <c r="A884" s="2" t="s">
        <v>5477</v>
      </c>
      <c r="B884" s="6">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INDEX(products!$A:$G,MATCH(orders!$D884,products!$A:$A,0),MATCH(I$1,products!$A$1:$G$1,0))</f>
        <v>Ara</v>
      </c>
      <c r="J884" t="str">
        <f>INDEX(products!$A:$G,MATCH(orders!$D884,products!$A:$A,0),MATCH(J$1,products!$A$1:$G$1,0))</f>
        <v>D</v>
      </c>
      <c r="K884" s="8">
        <f>INDEX(products!$A:$G,MATCH(orders!$D884,products!$A:$A,0),MATCH(K$1,products!$A$1:$G$1,0))</f>
        <v>2.5</v>
      </c>
      <c r="L884" s="9">
        <f>INDEX(products!$A:$G,MATCH(orders!$D884,products!$A:$A,0),MATCH(L$1,products!$A$1:$G$1,0))</f>
        <v>22.884999999999998</v>
      </c>
      <c r="M884" s="9">
        <f t="shared" si="39"/>
        <v>114.42499999999998</v>
      </c>
      <c r="N884" t="str">
        <f t="shared" si="40"/>
        <v>Arabica</v>
      </c>
      <c r="O884" t="str">
        <f t="shared" si="41"/>
        <v>Dark</v>
      </c>
      <c r="P884" t="str">
        <f>VLOOKUP(Orders[[#This Row],[Customer ID]],customers!$A:$I,9,FALSE)</f>
        <v>Yes</v>
      </c>
    </row>
    <row r="885" spans="1:16" x14ac:dyDescent="0.25">
      <c r="A885" s="2" t="s">
        <v>5483</v>
      </c>
      <c r="B885" s="6">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INDEX(products!$A:$G,MATCH(orders!$D885,products!$A:$A,0),MATCH(I$1,products!$A$1:$G$1,0))</f>
        <v>Ara</v>
      </c>
      <c r="J885" t="str">
        <f>INDEX(products!$A:$G,MATCH(orders!$D885,products!$A:$A,0),MATCH(J$1,products!$A$1:$G$1,0))</f>
        <v>M</v>
      </c>
      <c r="K885" s="8">
        <f>INDEX(products!$A:$G,MATCH(orders!$D885,products!$A:$A,0),MATCH(K$1,products!$A$1:$G$1,0))</f>
        <v>2.5</v>
      </c>
      <c r="L885" s="9">
        <f>INDEX(products!$A:$G,MATCH(orders!$D885,products!$A:$A,0),MATCH(L$1,products!$A$1:$G$1,0))</f>
        <v>25.874999999999996</v>
      </c>
      <c r="M885" s="9">
        <f t="shared" si="39"/>
        <v>77.624999999999986</v>
      </c>
      <c r="N885" t="str">
        <f t="shared" si="40"/>
        <v>Arabica</v>
      </c>
      <c r="O885" t="str">
        <f t="shared" si="41"/>
        <v>Medium</v>
      </c>
      <c r="P885" t="str">
        <f>VLOOKUP(Orders[[#This Row],[Customer ID]],customers!$A:$I,9,FALSE)</f>
        <v>Yes</v>
      </c>
    </row>
    <row r="886" spans="1:16" x14ac:dyDescent="0.25">
      <c r="A886" s="2" t="s">
        <v>5489</v>
      </c>
      <c r="B886" s="6">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INDEX(products!$A:$G,MATCH(orders!$D886,products!$A:$A,0),MATCH(I$1,products!$A$1:$G$1,0))</f>
        <v>Rob</v>
      </c>
      <c r="J886" t="str">
        <f>INDEX(products!$A:$G,MATCH(orders!$D886,products!$A:$A,0),MATCH(J$1,products!$A$1:$G$1,0))</f>
        <v>D</v>
      </c>
      <c r="K886" s="8">
        <f>INDEX(products!$A:$G,MATCH(orders!$D886,products!$A:$A,0),MATCH(K$1,products!$A$1:$G$1,0))</f>
        <v>0.5</v>
      </c>
      <c r="L886" s="9">
        <f>INDEX(products!$A:$G,MATCH(orders!$D886,products!$A:$A,0),MATCH(L$1,products!$A$1:$G$1,0))</f>
        <v>5.3699999999999992</v>
      </c>
      <c r="M886" s="9">
        <f t="shared" si="39"/>
        <v>5.3699999999999992</v>
      </c>
      <c r="N886" t="str">
        <f t="shared" si="40"/>
        <v>Robusta</v>
      </c>
      <c r="O886" t="str">
        <f t="shared" si="41"/>
        <v>Dark</v>
      </c>
      <c r="P886" t="str">
        <f>VLOOKUP(Orders[[#This Row],[Customer ID]],customers!$A:$I,9,FALSE)</f>
        <v>Yes</v>
      </c>
    </row>
    <row r="887" spans="1:16" x14ac:dyDescent="0.25">
      <c r="A887" s="2" t="s">
        <v>5495</v>
      </c>
      <c r="B887" s="6">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INDEX(products!$A:$G,MATCH(orders!$D887,products!$A:$A,0),MATCH(I$1,products!$A$1:$G$1,0))</f>
        <v>Rob</v>
      </c>
      <c r="J887" t="str">
        <f>INDEX(products!$A:$G,MATCH(orders!$D887,products!$A:$A,0),MATCH(J$1,products!$A$1:$G$1,0))</f>
        <v>D</v>
      </c>
      <c r="K887" s="8">
        <f>INDEX(products!$A:$G,MATCH(orders!$D887,products!$A:$A,0),MATCH(K$1,products!$A$1:$G$1,0))</f>
        <v>2.5</v>
      </c>
      <c r="L887" s="9">
        <f>INDEX(products!$A:$G,MATCH(orders!$D887,products!$A:$A,0),MATCH(L$1,products!$A$1:$G$1,0))</f>
        <v>20.584999999999997</v>
      </c>
      <c r="M887" s="9">
        <f t="shared" si="39"/>
        <v>123.50999999999999</v>
      </c>
      <c r="N887" t="str">
        <f t="shared" si="40"/>
        <v>Robusta</v>
      </c>
      <c r="O887" t="str">
        <f t="shared" si="41"/>
        <v>Dark</v>
      </c>
      <c r="P887" t="str">
        <f>VLOOKUP(Orders[[#This Row],[Customer ID]],customers!$A:$I,9,FALSE)</f>
        <v>No</v>
      </c>
    </row>
    <row r="888" spans="1:16" x14ac:dyDescent="0.25">
      <c r="A888" s="2" t="s">
        <v>5501</v>
      </c>
      <c r="B888" s="6">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INDEX(products!$A:$G,MATCH(orders!$D888,products!$A:$A,0),MATCH(I$1,products!$A$1:$G$1,0))</f>
        <v>Lib</v>
      </c>
      <c r="J888" t="str">
        <f>INDEX(products!$A:$G,MATCH(orders!$D888,products!$A:$A,0),MATCH(J$1,products!$A$1:$G$1,0))</f>
        <v>M</v>
      </c>
      <c r="K888" s="8">
        <f>INDEX(products!$A:$G,MATCH(orders!$D888,products!$A:$A,0),MATCH(K$1,products!$A$1:$G$1,0))</f>
        <v>0.5</v>
      </c>
      <c r="L888" s="9">
        <f>INDEX(products!$A:$G,MATCH(orders!$D888,products!$A:$A,0),MATCH(L$1,products!$A$1:$G$1,0))</f>
        <v>8.73</v>
      </c>
      <c r="M888" s="9">
        <f t="shared" si="39"/>
        <v>17.46</v>
      </c>
      <c r="N888" t="str">
        <f t="shared" si="40"/>
        <v>Liberica</v>
      </c>
      <c r="O888" t="str">
        <f t="shared" si="41"/>
        <v>Medium</v>
      </c>
      <c r="P888" t="str">
        <f>VLOOKUP(Orders[[#This Row],[Customer ID]],customers!$A:$I,9,FALSE)</f>
        <v>No</v>
      </c>
    </row>
    <row r="889" spans="1:16" x14ac:dyDescent="0.25">
      <c r="A889" s="2" t="s">
        <v>5507</v>
      </c>
      <c r="B889" s="6">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INDEX(products!$A:$G,MATCH(orders!$D889,products!$A:$A,0),MATCH(I$1,products!$A$1:$G$1,0))</f>
        <v>Exc</v>
      </c>
      <c r="J889" t="str">
        <f>INDEX(products!$A:$G,MATCH(orders!$D889,products!$A:$A,0),MATCH(J$1,products!$A$1:$G$1,0))</f>
        <v>L</v>
      </c>
      <c r="K889" s="8">
        <f>INDEX(products!$A:$G,MATCH(orders!$D889,products!$A:$A,0),MATCH(K$1,products!$A$1:$G$1,0))</f>
        <v>0.2</v>
      </c>
      <c r="L889" s="9">
        <f>INDEX(products!$A:$G,MATCH(orders!$D889,products!$A:$A,0),MATCH(L$1,products!$A$1:$G$1,0))</f>
        <v>4.4550000000000001</v>
      </c>
      <c r="M889" s="9">
        <f t="shared" si="39"/>
        <v>13.365</v>
      </c>
      <c r="N889" t="str">
        <f t="shared" si="40"/>
        <v>Excelsa</v>
      </c>
      <c r="O889" t="str">
        <f t="shared" si="41"/>
        <v>Light</v>
      </c>
      <c r="P889" t="str">
        <f>VLOOKUP(Orders[[#This Row],[Customer ID]],customers!$A:$I,9,FALSE)</f>
        <v>No</v>
      </c>
    </row>
    <row r="890" spans="1:16" x14ac:dyDescent="0.25">
      <c r="A890" s="2" t="s">
        <v>5513</v>
      </c>
      <c r="B890" s="6">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INDEX(products!$A:$G,MATCH(orders!$D890,products!$A:$A,0),MATCH(I$1,products!$A$1:$G$1,0))</f>
        <v>Ara</v>
      </c>
      <c r="J890" t="str">
        <f>INDEX(products!$A:$G,MATCH(orders!$D890,products!$A:$A,0),MATCH(J$1,products!$A$1:$G$1,0))</f>
        <v>L</v>
      </c>
      <c r="K890" s="8">
        <f>INDEX(products!$A:$G,MATCH(orders!$D890,products!$A:$A,0),MATCH(K$1,products!$A$1:$G$1,0))</f>
        <v>0.2</v>
      </c>
      <c r="L890" s="9">
        <f>INDEX(products!$A:$G,MATCH(orders!$D890,products!$A:$A,0),MATCH(L$1,products!$A$1:$G$1,0))</f>
        <v>3.8849999999999998</v>
      </c>
      <c r="M890" s="9">
        <f t="shared" si="39"/>
        <v>7.77</v>
      </c>
      <c r="N890" t="str">
        <f t="shared" si="40"/>
        <v>Arabica</v>
      </c>
      <c r="O890" t="str">
        <f t="shared" si="41"/>
        <v>Light</v>
      </c>
      <c r="P890" t="str">
        <f>VLOOKUP(Orders[[#This Row],[Customer ID]],customers!$A:$I,9,FALSE)</f>
        <v>Yes</v>
      </c>
    </row>
    <row r="891" spans="1:16" x14ac:dyDescent="0.25">
      <c r="A891" s="2" t="s">
        <v>5519</v>
      </c>
      <c r="B891" s="6">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INDEX(products!$A:$G,MATCH(orders!$D891,products!$A:$A,0),MATCH(I$1,products!$A$1:$G$1,0))</f>
        <v>Rob</v>
      </c>
      <c r="J891" t="str">
        <f>INDEX(products!$A:$G,MATCH(orders!$D891,products!$A:$A,0),MATCH(J$1,products!$A$1:$G$1,0))</f>
        <v>D</v>
      </c>
      <c r="K891" s="8">
        <f>INDEX(products!$A:$G,MATCH(orders!$D891,products!$A:$A,0),MATCH(K$1,products!$A$1:$G$1,0))</f>
        <v>0.2</v>
      </c>
      <c r="L891" s="9">
        <f>INDEX(products!$A:$G,MATCH(orders!$D891,products!$A:$A,0),MATCH(L$1,products!$A$1:$G$1,0))</f>
        <v>2.6849999999999996</v>
      </c>
      <c r="M891" s="9">
        <f t="shared" si="39"/>
        <v>2.6849999999999996</v>
      </c>
      <c r="N891" t="str">
        <f t="shared" si="40"/>
        <v>Robusta</v>
      </c>
      <c r="O891" t="str">
        <f t="shared" si="41"/>
        <v>Dark</v>
      </c>
      <c r="P891" t="str">
        <f>VLOOKUP(Orders[[#This Row],[Customer ID]],customers!$A:$I,9,FALSE)</f>
        <v>Yes</v>
      </c>
    </row>
    <row r="892" spans="1:16" x14ac:dyDescent="0.25">
      <c r="A892" s="2" t="s">
        <v>5525</v>
      </c>
      <c r="B892" s="6">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INDEX(products!$A:$G,MATCH(orders!$D892,products!$A:$A,0),MATCH(I$1,products!$A$1:$G$1,0))</f>
        <v>Rob</v>
      </c>
      <c r="J892" t="str">
        <f>INDEX(products!$A:$G,MATCH(orders!$D892,products!$A:$A,0),MATCH(J$1,products!$A$1:$G$1,0))</f>
        <v>D</v>
      </c>
      <c r="K892" s="8">
        <f>INDEX(products!$A:$G,MATCH(orders!$D892,products!$A:$A,0),MATCH(K$1,products!$A$1:$G$1,0))</f>
        <v>2.5</v>
      </c>
      <c r="L892" s="9">
        <f>INDEX(products!$A:$G,MATCH(orders!$D892,products!$A:$A,0),MATCH(L$1,products!$A$1:$G$1,0))</f>
        <v>20.584999999999997</v>
      </c>
      <c r="M892" s="9">
        <f t="shared" si="39"/>
        <v>20.584999999999997</v>
      </c>
      <c r="N892" t="str">
        <f t="shared" si="40"/>
        <v>Robusta</v>
      </c>
      <c r="O892" t="str">
        <f t="shared" si="41"/>
        <v>Dark</v>
      </c>
      <c r="P892" t="str">
        <f>VLOOKUP(Orders[[#This Row],[Customer ID]],customers!$A:$I,9,FALSE)</f>
        <v>Yes</v>
      </c>
    </row>
    <row r="893" spans="1:16" x14ac:dyDescent="0.25">
      <c r="A893" s="2" t="s">
        <v>5531</v>
      </c>
      <c r="B893" s="6">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INDEX(products!$A:$G,MATCH(orders!$D893,products!$A:$A,0),MATCH(I$1,products!$A$1:$G$1,0))</f>
        <v>Ara</v>
      </c>
      <c r="J893" t="str">
        <f>INDEX(products!$A:$G,MATCH(orders!$D893,products!$A:$A,0),MATCH(J$1,products!$A$1:$G$1,0))</f>
        <v>D</v>
      </c>
      <c r="K893" s="8">
        <f>INDEX(products!$A:$G,MATCH(orders!$D893,products!$A:$A,0),MATCH(K$1,products!$A$1:$G$1,0))</f>
        <v>2.5</v>
      </c>
      <c r="L893" s="9">
        <f>INDEX(products!$A:$G,MATCH(orders!$D893,products!$A:$A,0),MATCH(L$1,products!$A$1:$G$1,0))</f>
        <v>22.884999999999998</v>
      </c>
      <c r="M893" s="9">
        <f t="shared" si="39"/>
        <v>114.42499999999998</v>
      </c>
      <c r="N893" t="str">
        <f t="shared" si="40"/>
        <v>Arabica</v>
      </c>
      <c r="O893" t="str">
        <f t="shared" si="41"/>
        <v>Dark</v>
      </c>
      <c r="P893" t="str">
        <f>VLOOKUP(Orders[[#This Row],[Customer ID]],customers!$A:$I,9,FALSE)</f>
        <v>Yes</v>
      </c>
    </row>
    <row r="894" spans="1:16" x14ac:dyDescent="0.25">
      <c r="A894" s="2" t="s">
        <v>5537</v>
      </c>
      <c r="B894" s="6">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INDEX(products!$A:$G,MATCH(orders!$D894,products!$A:$A,0),MATCH(I$1,products!$A$1:$G$1,0))</f>
        <v>Exc</v>
      </c>
      <c r="J894" t="str">
        <f>INDEX(products!$A:$G,MATCH(orders!$D894,products!$A:$A,0),MATCH(J$1,products!$A$1:$G$1,0))</f>
        <v>M</v>
      </c>
      <c r="K894" s="8">
        <f>INDEX(products!$A:$G,MATCH(orders!$D894,products!$A:$A,0),MATCH(K$1,products!$A$1:$G$1,0))</f>
        <v>0.2</v>
      </c>
      <c r="L894" s="9">
        <f>INDEX(products!$A:$G,MATCH(orders!$D894,products!$A:$A,0),MATCH(L$1,products!$A$1:$G$1,0))</f>
        <v>4.125</v>
      </c>
      <c r="M894" s="9">
        <f t="shared" si="39"/>
        <v>20.625</v>
      </c>
      <c r="N894" t="str">
        <f t="shared" si="40"/>
        <v>Excelsa</v>
      </c>
      <c r="O894" t="str">
        <f t="shared" si="41"/>
        <v>Medium</v>
      </c>
      <c r="P894" t="str">
        <f>VLOOKUP(Orders[[#This Row],[Customer ID]],customers!$A:$I,9,FALSE)</f>
        <v>No</v>
      </c>
    </row>
    <row r="895" spans="1:16" x14ac:dyDescent="0.25">
      <c r="A895" s="2" t="s">
        <v>5543</v>
      </c>
      <c r="B895" s="6">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INDEX(products!$A:$G,MATCH(orders!$D895,products!$A:$A,0),MATCH(I$1,products!$A$1:$G$1,0))</f>
        <v>Lib</v>
      </c>
      <c r="J895" t="str">
        <f>INDEX(products!$A:$G,MATCH(orders!$D895,products!$A:$A,0),MATCH(J$1,products!$A$1:$G$1,0))</f>
        <v>L</v>
      </c>
      <c r="K895" s="8">
        <f>INDEX(products!$A:$G,MATCH(orders!$D895,products!$A:$A,0),MATCH(K$1,products!$A$1:$G$1,0))</f>
        <v>0.5</v>
      </c>
      <c r="L895" s="9">
        <f>INDEX(products!$A:$G,MATCH(orders!$D895,products!$A:$A,0),MATCH(L$1,products!$A$1:$G$1,0))</f>
        <v>9.51</v>
      </c>
      <c r="M895" s="9">
        <f t="shared" si="39"/>
        <v>57.06</v>
      </c>
      <c r="N895" t="str">
        <f t="shared" si="40"/>
        <v>Liberica</v>
      </c>
      <c r="O895" t="str">
        <f t="shared" si="41"/>
        <v>Light</v>
      </c>
      <c r="P895" t="str">
        <f>VLOOKUP(Orders[[#This Row],[Customer ID]],customers!$A:$I,9,FALSE)</f>
        <v>Yes</v>
      </c>
    </row>
    <row r="896" spans="1:16" x14ac:dyDescent="0.25">
      <c r="A896" s="2" t="s">
        <v>5548</v>
      </c>
      <c r="B896" s="6">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INDEX(products!$A:$G,MATCH(orders!$D896,products!$A:$A,0),MATCH(I$1,products!$A$1:$G$1,0))</f>
        <v>Rob</v>
      </c>
      <c r="J896" t="str">
        <f>INDEX(products!$A:$G,MATCH(orders!$D896,products!$A:$A,0),MATCH(J$1,products!$A$1:$G$1,0))</f>
        <v>D</v>
      </c>
      <c r="K896" s="8">
        <f>INDEX(products!$A:$G,MATCH(orders!$D896,products!$A:$A,0),MATCH(K$1,products!$A$1:$G$1,0))</f>
        <v>2.5</v>
      </c>
      <c r="L896" s="9">
        <f>INDEX(products!$A:$G,MATCH(orders!$D896,products!$A:$A,0),MATCH(L$1,products!$A$1:$G$1,0))</f>
        <v>20.584999999999997</v>
      </c>
      <c r="M896" s="9">
        <f t="shared" si="39"/>
        <v>82.339999999999989</v>
      </c>
      <c r="N896" t="str">
        <f t="shared" si="40"/>
        <v>Robusta</v>
      </c>
      <c r="O896" t="str">
        <f t="shared" si="41"/>
        <v>Dark</v>
      </c>
      <c r="P896" t="str">
        <f>VLOOKUP(Orders[[#This Row],[Customer ID]],customers!$A:$I,9,FALSE)</f>
        <v>Yes</v>
      </c>
    </row>
    <row r="897" spans="1:16" x14ac:dyDescent="0.25">
      <c r="A897" s="2" t="s">
        <v>5553</v>
      </c>
      <c r="B897" s="6">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INDEX(products!$A:$G,MATCH(orders!$D897,products!$A:$A,0),MATCH(I$1,products!$A$1:$G$1,0))</f>
        <v>Exc</v>
      </c>
      <c r="J897" t="str">
        <f>INDEX(products!$A:$G,MATCH(orders!$D897,products!$A:$A,0),MATCH(J$1,products!$A$1:$G$1,0))</f>
        <v>M</v>
      </c>
      <c r="K897" s="8">
        <f>INDEX(products!$A:$G,MATCH(orders!$D897,products!$A:$A,0),MATCH(K$1,products!$A$1:$G$1,0))</f>
        <v>2.5</v>
      </c>
      <c r="L897" s="9">
        <f>INDEX(products!$A:$G,MATCH(orders!$D897,products!$A:$A,0),MATCH(L$1,products!$A$1:$G$1,0))</f>
        <v>31.624999999999996</v>
      </c>
      <c r="M897" s="9">
        <f t="shared" si="39"/>
        <v>158.12499999999997</v>
      </c>
      <c r="N897" t="str">
        <f t="shared" si="40"/>
        <v>Excelsa</v>
      </c>
      <c r="O897" t="str">
        <f t="shared" si="41"/>
        <v>Medium</v>
      </c>
      <c r="P897" t="str">
        <f>VLOOKUP(Orders[[#This Row],[Customer ID]],customers!$A:$I,9,FALSE)</f>
        <v>No</v>
      </c>
    </row>
    <row r="898" spans="1:16" x14ac:dyDescent="0.25">
      <c r="A898" s="2" t="s">
        <v>5558</v>
      </c>
      <c r="B898" s="6">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INDEX(products!$A:$G,MATCH(orders!$D898,products!$A:$A,0),MATCH(I$1,products!$A$1:$G$1,0))</f>
        <v>Rob</v>
      </c>
      <c r="J898" t="str">
        <f>INDEX(products!$A:$G,MATCH(orders!$D898,products!$A:$A,0),MATCH(J$1,products!$A$1:$G$1,0))</f>
        <v>D</v>
      </c>
      <c r="K898" s="8">
        <f>INDEX(products!$A:$G,MATCH(orders!$D898,products!$A:$A,0),MATCH(K$1,products!$A$1:$G$1,0))</f>
        <v>0.5</v>
      </c>
      <c r="L898" s="9">
        <f>INDEX(products!$A:$G,MATCH(orders!$D898,products!$A:$A,0),MATCH(L$1,products!$A$1:$G$1,0))</f>
        <v>5.3699999999999992</v>
      </c>
      <c r="M898" s="9">
        <f t="shared" si="39"/>
        <v>32.22</v>
      </c>
      <c r="N898" t="str">
        <f t="shared" si="40"/>
        <v>Robusta</v>
      </c>
      <c r="O898" t="str">
        <f t="shared" si="41"/>
        <v>Dark</v>
      </c>
      <c r="P898" t="str">
        <f>VLOOKUP(Orders[[#This Row],[Customer ID]],customers!$A:$I,9,FALSE)</f>
        <v>Yes</v>
      </c>
    </row>
    <row r="899" spans="1:16" x14ac:dyDescent="0.25">
      <c r="A899" s="2" t="s">
        <v>5564</v>
      </c>
      <c r="B899" s="6">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INDEX(products!$A:$G,MATCH(orders!$D899,products!$A:$A,0),MATCH(I$1,products!$A$1:$G$1,0))</f>
        <v>Exc</v>
      </c>
      <c r="J899" t="str">
        <f>INDEX(products!$A:$G,MATCH(orders!$D899,products!$A:$A,0),MATCH(J$1,products!$A$1:$G$1,0))</f>
        <v>D</v>
      </c>
      <c r="K899" s="8">
        <f>INDEX(products!$A:$G,MATCH(orders!$D899,products!$A:$A,0),MATCH(K$1,products!$A$1:$G$1,0))</f>
        <v>1</v>
      </c>
      <c r="L899" s="9">
        <f>INDEX(products!$A:$G,MATCH(orders!$D899,products!$A:$A,0),MATCH(L$1,products!$A$1:$G$1,0))</f>
        <v>12.15</v>
      </c>
      <c r="M899" s="9">
        <f t="shared" ref="M899:M962" si="42">E899*L899</f>
        <v>24.3</v>
      </c>
      <c r="N899" t="str">
        <f t="shared" ref="N899:N962" si="43">IF(I899="Rob","Robusta",IF(I899="Exc","Excelsa",IF(I899="Ara","Arabica",IF(I899="Lib","Liberica",""))))</f>
        <v>Excelsa</v>
      </c>
      <c r="O899" t="str">
        <f t="shared" ref="O899:O962" si="44">IF(J899="L","Light",IF(J899="M","Medium",IF(J899="D","Dark","")))</f>
        <v>Dark</v>
      </c>
      <c r="P899" t="str">
        <f>VLOOKUP(Orders[[#This Row],[Customer ID]],customers!$A:$I,9,FALSE)</f>
        <v>No</v>
      </c>
    </row>
    <row r="900" spans="1:16" x14ac:dyDescent="0.25">
      <c r="A900" s="2" t="s">
        <v>5570</v>
      </c>
      <c r="B900" s="6">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INDEX(products!$A:$G,MATCH(orders!$D900,products!$A:$A,0),MATCH(I$1,products!$A$1:$G$1,0))</f>
        <v>Rob</v>
      </c>
      <c r="J900" t="str">
        <f>INDEX(products!$A:$G,MATCH(orders!$D900,products!$A:$A,0),MATCH(J$1,products!$A$1:$G$1,0))</f>
        <v>L</v>
      </c>
      <c r="K900" s="8">
        <f>INDEX(products!$A:$G,MATCH(orders!$D900,products!$A:$A,0),MATCH(K$1,products!$A$1:$G$1,0))</f>
        <v>0.5</v>
      </c>
      <c r="L900" s="9">
        <f>INDEX(products!$A:$G,MATCH(orders!$D900,products!$A:$A,0),MATCH(L$1,products!$A$1:$G$1,0))</f>
        <v>7.169999999999999</v>
      </c>
      <c r="M900" s="9">
        <f t="shared" si="42"/>
        <v>35.849999999999994</v>
      </c>
      <c r="N900" t="str">
        <f t="shared" si="43"/>
        <v>Robusta</v>
      </c>
      <c r="O900" t="str">
        <f t="shared" si="44"/>
        <v>Light</v>
      </c>
      <c r="P900" t="str">
        <f>VLOOKUP(Orders[[#This Row],[Customer ID]],customers!$A:$I,9,FALSE)</f>
        <v>No</v>
      </c>
    </row>
    <row r="901" spans="1:16" x14ac:dyDescent="0.25">
      <c r="A901" s="2" t="s">
        <v>5575</v>
      </c>
      <c r="B901" s="6">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INDEX(products!$A:$G,MATCH(orders!$D901,products!$A:$A,0),MATCH(I$1,products!$A$1:$G$1,0))</f>
        <v>Lib</v>
      </c>
      <c r="J901" t="str">
        <f>INDEX(products!$A:$G,MATCH(orders!$D901,products!$A:$A,0),MATCH(J$1,products!$A$1:$G$1,0))</f>
        <v>M</v>
      </c>
      <c r="K901" s="8">
        <f>INDEX(products!$A:$G,MATCH(orders!$D901,products!$A:$A,0),MATCH(K$1,products!$A$1:$G$1,0))</f>
        <v>1</v>
      </c>
      <c r="L901" s="9">
        <f>INDEX(products!$A:$G,MATCH(orders!$D901,products!$A:$A,0),MATCH(L$1,products!$A$1:$G$1,0))</f>
        <v>14.55</v>
      </c>
      <c r="M901" s="9">
        <f t="shared" si="42"/>
        <v>72.75</v>
      </c>
      <c r="N901" t="str">
        <f t="shared" si="43"/>
        <v>Liberica</v>
      </c>
      <c r="O901" t="str">
        <f t="shared" si="44"/>
        <v>Medium</v>
      </c>
      <c r="P901" t="str">
        <f>VLOOKUP(Orders[[#This Row],[Customer ID]],customers!$A:$I,9,FALSE)</f>
        <v>No</v>
      </c>
    </row>
    <row r="902" spans="1:16" x14ac:dyDescent="0.25">
      <c r="A902" s="2" t="s">
        <v>5580</v>
      </c>
      <c r="B902" s="6">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INDEX(products!$A:$G,MATCH(orders!$D902,products!$A:$A,0),MATCH(I$1,products!$A$1:$G$1,0))</f>
        <v>Lib</v>
      </c>
      <c r="J902" t="str">
        <f>INDEX(products!$A:$G,MATCH(orders!$D902,products!$A:$A,0),MATCH(J$1,products!$A$1:$G$1,0))</f>
        <v>L</v>
      </c>
      <c r="K902" s="8">
        <f>INDEX(products!$A:$G,MATCH(orders!$D902,products!$A:$A,0),MATCH(K$1,products!$A$1:$G$1,0))</f>
        <v>1</v>
      </c>
      <c r="L902" s="9">
        <f>INDEX(products!$A:$G,MATCH(orders!$D902,products!$A:$A,0),MATCH(L$1,products!$A$1:$G$1,0))</f>
        <v>15.85</v>
      </c>
      <c r="M902" s="9">
        <f t="shared" si="42"/>
        <v>47.55</v>
      </c>
      <c r="N902" t="str">
        <f t="shared" si="43"/>
        <v>Liberica</v>
      </c>
      <c r="O902" t="str">
        <f t="shared" si="44"/>
        <v>Light</v>
      </c>
      <c r="P902" t="str">
        <f>VLOOKUP(Orders[[#This Row],[Customer ID]],customers!$A:$I,9,FALSE)</f>
        <v>No</v>
      </c>
    </row>
    <row r="903" spans="1:16" x14ac:dyDescent="0.25">
      <c r="A903" s="2" t="s">
        <v>5585</v>
      </c>
      <c r="B903" s="6">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INDEX(products!$A:$G,MATCH(orders!$D903,products!$A:$A,0),MATCH(I$1,products!$A$1:$G$1,0))</f>
        <v>Rob</v>
      </c>
      <c r="J903" t="str">
        <f>INDEX(products!$A:$G,MATCH(orders!$D903,products!$A:$A,0),MATCH(J$1,products!$A$1:$G$1,0))</f>
        <v>L</v>
      </c>
      <c r="K903" s="8">
        <f>INDEX(products!$A:$G,MATCH(orders!$D903,products!$A:$A,0),MATCH(K$1,products!$A$1:$G$1,0))</f>
        <v>0.2</v>
      </c>
      <c r="L903" s="9">
        <f>INDEX(products!$A:$G,MATCH(orders!$D903,products!$A:$A,0),MATCH(L$1,products!$A$1:$G$1,0))</f>
        <v>3.5849999999999995</v>
      </c>
      <c r="M903" s="9">
        <f t="shared" si="42"/>
        <v>3.5849999999999995</v>
      </c>
      <c r="N903" t="str">
        <f t="shared" si="43"/>
        <v>Robusta</v>
      </c>
      <c r="O903" t="str">
        <f t="shared" si="44"/>
        <v>Light</v>
      </c>
      <c r="P903" t="str">
        <f>VLOOKUP(Orders[[#This Row],[Customer ID]],customers!$A:$I,9,FALSE)</f>
        <v>Yes</v>
      </c>
    </row>
    <row r="904" spans="1:16" x14ac:dyDescent="0.25">
      <c r="A904" s="2" t="s">
        <v>5591</v>
      </c>
      <c r="B904" s="6">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INDEX(products!$A:$G,MATCH(orders!$D904,products!$A:$A,0),MATCH(I$1,products!$A$1:$G$1,0))</f>
        <v>Exc</v>
      </c>
      <c r="J904" t="str">
        <f>INDEX(products!$A:$G,MATCH(orders!$D904,products!$A:$A,0),MATCH(J$1,products!$A$1:$G$1,0))</f>
        <v>M</v>
      </c>
      <c r="K904" s="8">
        <f>INDEX(products!$A:$G,MATCH(orders!$D904,products!$A:$A,0),MATCH(K$1,products!$A$1:$G$1,0))</f>
        <v>2.5</v>
      </c>
      <c r="L904" s="9">
        <f>INDEX(products!$A:$G,MATCH(orders!$D904,products!$A:$A,0),MATCH(L$1,products!$A$1:$G$1,0))</f>
        <v>31.624999999999996</v>
      </c>
      <c r="M904" s="9">
        <f t="shared" si="42"/>
        <v>158.12499999999997</v>
      </c>
      <c r="N904" t="str">
        <f t="shared" si="43"/>
        <v>Excelsa</v>
      </c>
      <c r="O904" t="str">
        <f t="shared" si="44"/>
        <v>Medium</v>
      </c>
      <c r="P904" t="str">
        <f>VLOOKUP(Orders[[#This Row],[Customer ID]],customers!$A:$I,9,FALSE)</f>
        <v>No</v>
      </c>
    </row>
    <row r="905" spans="1:16" x14ac:dyDescent="0.25">
      <c r="A905" s="2" t="s">
        <v>5597</v>
      </c>
      <c r="B905" s="6">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INDEX(products!$A:$G,MATCH(orders!$D905,products!$A:$A,0),MATCH(I$1,products!$A$1:$G$1,0))</f>
        <v>Lib</v>
      </c>
      <c r="J905" t="str">
        <f>INDEX(products!$A:$G,MATCH(orders!$D905,products!$A:$A,0),MATCH(J$1,products!$A$1:$G$1,0))</f>
        <v>M</v>
      </c>
      <c r="K905" s="8">
        <f>INDEX(products!$A:$G,MATCH(orders!$D905,products!$A:$A,0),MATCH(K$1,products!$A$1:$G$1,0))</f>
        <v>0.5</v>
      </c>
      <c r="L905" s="9">
        <f>INDEX(products!$A:$G,MATCH(orders!$D905,products!$A:$A,0),MATCH(L$1,products!$A$1:$G$1,0))</f>
        <v>8.73</v>
      </c>
      <c r="M905" s="9">
        <f t="shared" si="42"/>
        <v>17.46</v>
      </c>
      <c r="N905" t="str">
        <f t="shared" si="43"/>
        <v>Liberica</v>
      </c>
      <c r="O905" t="str">
        <f t="shared" si="44"/>
        <v>Medium</v>
      </c>
      <c r="P905" t="str">
        <f>VLOOKUP(Orders[[#This Row],[Customer ID]],customers!$A:$I,9,FALSE)</f>
        <v>No</v>
      </c>
    </row>
    <row r="906" spans="1:16" x14ac:dyDescent="0.25">
      <c r="A906" s="2" t="s">
        <v>5603</v>
      </c>
      <c r="B906" s="6">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INDEX(products!$A:$G,MATCH(orders!$D906,products!$A:$A,0),MATCH(I$1,products!$A$1:$G$1,0))</f>
        <v>Ara</v>
      </c>
      <c r="J906" t="str">
        <f>INDEX(products!$A:$G,MATCH(orders!$D906,products!$A:$A,0),MATCH(J$1,products!$A$1:$G$1,0))</f>
        <v>L</v>
      </c>
      <c r="K906" s="8">
        <f>INDEX(products!$A:$G,MATCH(orders!$D906,products!$A:$A,0),MATCH(K$1,products!$A$1:$G$1,0))</f>
        <v>2.5</v>
      </c>
      <c r="L906" s="9">
        <f>INDEX(products!$A:$G,MATCH(orders!$D906,products!$A:$A,0),MATCH(L$1,products!$A$1:$G$1,0))</f>
        <v>29.784999999999997</v>
      </c>
      <c r="M906" s="9">
        <f t="shared" si="42"/>
        <v>148.92499999999998</v>
      </c>
      <c r="N906" t="str">
        <f t="shared" si="43"/>
        <v>Arabica</v>
      </c>
      <c r="O906" t="str">
        <f t="shared" si="44"/>
        <v>Light</v>
      </c>
      <c r="P906" t="str">
        <f>VLOOKUP(Orders[[#This Row],[Customer ID]],customers!$A:$I,9,FALSE)</f>
        <v>No</v>
      </c>
    </row>
    <row r="907" spans="1:16" x14ac:dyDescent="0.25">
      <c r="A907" s="2" t="s">
        <v>5609</v>
      </c>
      <c r="B907" s="6">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INDEX(products!$A:$G,MATCH(orders!$D907,products!$A:$A,0),MATCH(I$1,products!$A$1:$G$1,0))</f>
        <v>Ara</v>
      </c>
      <c r="J907" t="str">
        <f>INDEX(products!$A:$G,MATCH(orders!$D907,products!$A:$A,0),MATCH(J$1,products!$A$1:$G$1,0))</f>
        <v>M</v>
      </c>
      <c r="K907" s="8">
        <f>INDEX(products!$A:$G,MATCH(orders!$D907,products!$A:$A,0),MATCH(K$1,products!$A$1:$G$1,0))</f>
        <v>0.5</v>
      </c>
      <c r="L907" s="9">
        <f>INDEX(products!$A:$G,MATCH(orders!$D907,products!$A:$A,0),MATCH(L$1,products!$A$1:$G$1,0))</f>
        <v>6.75</v>
      </c>
      <c r="M907" s="9">
        <f t="shared" si="42"/>
        <v>40.5</v>
      </c>
      <c r="N907" t="str">
        <f t="shared" si="43"/>
        <v>Arabica</v>
      </c>
      <c r="O907" t="str">
        <f t="shared" si="44"/>
        <v>Medium</v>
      </c>
      <c r="P907" t="str">
        <f>VLOOKUP(Orders[[#This Row],[Customer ID]],customers!$A:$I,9,FALSE)</f>
        <v>Yes</v>
      </c>
    </row>
    <row r="908" spans="1:16" x14ac:dyDescent="0.25">
      <c r="A908" s="2" t="s">
        <v>5614</v>
      </c>
      <c r="B908" s="6">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INDEX(products!$A:$G,MATCH(orders!$D908,products!$A:$A,0),MATCH(I$1,products!$A$1:$G$1,0))</f>
        <v>Ara</v>
      </c>
      <c r="J908" t="str">
        <f>INDEX(products!$A:$G,MATCH(orders!$D908,products!$A:$A,0),MATCH(J$1,products!$A$1:$G$1,0))</f>
        <v>M</v>
      </c>
      <c r="K908" s="8">
        <f>INDEX(products!$A:$G,MATCH(orders!$D908,products!$A:$A,0),MATCH(K$1,products!$A$1:$G$1,0))</f>
        <v>0.5</v>
      </c>
      <c r="L908" s="9">
        <f>INDEX(products!$A:$G,MATCH(orders!$D908,products!$A:$A,0),MATCH(L$1,products!$A$1:$G$1,0))</f>
        <v>6.75</v>
      </c>
      <c r="M908" s="9">
        <f t="shared" si="42"/>
        <v>27</v>
      </c>
      <c r="N908" t="str">
        <f t="shared" si="43"/>
        <v>Arabica</v>
      </c>
      <c r="O908" t="str">
        <f t="shared" si="44"/>
        <v>Medium</v>
      </c>
      <c r="P908" t="str">
        <f>VLOOKUP(Orders[[#This Row],[Customer ID]],customers!$A:$I,9,FALSE)</f>
        <v>Yes</v>
      </c>
    </row>
    <row r="909" spans="1:16" x14ac:dyDescent="0.25">
      <c r="A909" s="2" t="s">
        <v>5620</v>
      </c>
      <c r="B909" s="6">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INDEX(products!$A:$G,MATCH(orders!$D909,products!$A:$A,0),MATCH(I$1,products!$A$1:$G$1,0))</f>
        <v>Lib</v>
      </c>
      <c r="J909" t="str">
        <f>INDEX(products!$A:$G,MATCH(orders!$D909,products!$A:$A,0),MATCH(J$1,products!$A$1:$G$1,0))</f>
        <v>D</v>
      </c>
      <c r="K909" s="8">
        <f>INDEX(products!$A:$G,MATCH(orders!$D909,products!$A:$A,0),MATCH(K$1,products!$A$1:$G$1,0))</f>
        <v>1</v>
      </c>
      <c r="L909" s="9">
        <f>INDEX(products!$A:$G,MATCH(orders!$D909,products!$A:$A,0),MATCH(L$1,products!$A$1:$G$1,0))</f>
        <v>12.95</v>
      </c>
      <c r="M909" s="9">
        <f t="shared" si="42"/>
        <v>38.849999999999994</v>
      </c>
      <c r="N909" t="str">
        <f t="shared" si="43"/>
        <v>Liberica</v>
      </c>
      <c r="O909" t="str">
        <f t="shared" si="44"/>
        <v>Dark</v>
      </c>
      <c r="P909" t="str">
        <f>VLOOKUP(Orders[[#This Row],[Customer ID]],customers!$A:$I,9,FALSE)</f>
        <v>No</v>
      </c>
    </row>
    <row r="910" spans="1:16" x14ac:dyDescent="0.25">
      <c r="A910" s="2" t="s">
        <v>5626</v>
      </c>
      <c r="B910" s="6">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INDEX(products!$A:$G,MATCH(orders!$D910,products!$A:$A,0),MATCH(I$1,products!$A$1:$G$1,0))</f>
        <v>Rob</v>
      </c>
      <c r="J910" t="str">
        <f>INDEX(products!$A:$G,MATCH(orders!$D910,products!$A:$A,0),MATCH(J$1,products!$A$1:$G$1,0))</f>
        <v>L</v>
      </c>
      <c r="K910" s="8">
        <f>INDEX(products!$A:$G,MATCH(orders!$D910,products!$A:$A,0),MATCH(K$1,products!$A$1:$G$1,0))</f>
        <v>1</v>
      </c>
      <c r="L910" s="9">
        <f>INDEX(products!$A:$G,MATCH(orders!$D910,products!$A:$A,0),MATCH(L$1,products!$A$1:$G$1,0))</f>
        <v>11.95</v>
      </c>
      <c r="M910" s="9">
        <f t="shared" si="42"/>
        <v>59.75</v>
      </c>
      <c r="N910" t="str">
        <f t="shared" si="43"/>
        <v>Robusta</v>
      </c>
      <c r="O910" t="str">
        <f t="shared" si="44"/>
        <v>Light</v>
      </c>
      <c r="P910" t="str">
        <f>VLOOKUP(Orders[[#This Row],[Customer ID]],customers!$A:$I,9,FALSE)</f>
        <v>No</v>
      </c>
    </row>
    <row r="911" spans="1:16" x14ac:dyDescent="0.25">
      <c r="A911" s="2" t="s">
        <v>5632</v>
      </c>
      <c r="B911" s="6">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INDEX(products!$A:$G,MATCH(orders!$D911,products!$A:$A,0),MATCH(I$1,products!$A$1:$G$1,0))</f>
        <v>Rob</v>
      </c>
      <c r="J911" t="str">
        <f>INDEX(products!$A:$G,MATCH(orders!$D911,products!$A:$A,0),MATCH(J$1,products!$A$1:$G$1,0))</f>
        <v>L</v>
      </c>
      <c r="K911" s="8">
        <f>INDEX(products!$A:$G,MATCH(orders!$D911,products!$A:$A,0),MATCH(K$1,products!$A$1:$G$1,0))</f>
        <v>0.2</v>
      </c>
      <c r="L911" s="9">
        <f>INDEX(products!$A:$G,MATCH(orders!$D911,products!$A:$A,0),MATCH(L$1,products!$A$1:$G$1,0))</f>
        <v>3.5849999999999995</v>
      </c>
      <c r="M911" s="9">
        <f t="shared" si="42"/>
        <v>10.754999999999999</v>
      </c>
      <c r="N911" t="str">
        <f t="shared" si="43"/>
        <v>Robusta</v>
      </c>
      <c r="O911" t="str">
        <f t="shared" si="44"/>
        <v>Light</v>
      </c>
      <c r="P911" t="str">
        <f>VLOOKUP(Orders[[#This Row],[Customer ID]],customers!$A:$I,9,FALSE)</f>
        <v>No</v>
      </c>
    </row>
    <row r="912" spans="1:16" x14ac:dyDescent="0.25">
      <c r="A912" s="2" t="s">
        <v>5637</v>
      </c>
      <c r="B912" s="6">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INDEX(products!$A:$G,MATCH(orders!$D912,products!$A:$A,0),MATCH(I$1,products!$A$1:$G$1,0))</f>
        <v>Ara</v>
      </c>
      <c r="J912" t="str">
        <f>INDEX(products!$A:$G,MATCH(orders!$D912,products!$A:$A,0),MATCH(J$1,products!$A$1:$G$1,0))</f>
        <v>D</v>
      </c>
      <c r="K912" s="8">
        <f>INDEX(products!$A:$G,MATCH(orders!$D912,products!$A:$A,0),MATCH(K$1,products!$A$1:$G$1,0))</f>
        <v>2.5</v>
      </c>
      <c r="L912" s="9">
        <f>INDEX(products!$A:$G,MATCH(orders!$D912,products!$A:$A,0),MATCH(L$1,products!$A$1:$G$1,0))</f>
        <v>22.884999999999998</v>
      </c>
      <c r="M912" s="9">
        <f t="shared" si="42"/>
        <v>91.539999999999992</v>
      </c>
      <c r="N912" t="str">
        <f t="shared" si="43"/>
        <v>Arabica</v>
      </c>
      <c r="O912" t="str">
        <f t="shared" si="44"/>
        <v>Dark</v>
      </c>
      <c r="P912" t="str">
        <f>VLOOKUP(Orders[[#This Row],[Customer ID]],customers!$A:$I,9,FALSE)</f>
        <v>No</v>
      </c>
    </row>
    <row r="913" spans="1:16" x14ac:dyDescent="0.25">
      <c r="A913" s="2" t="s">
        <v>5643</v>
      </c>
      <c r="B913" s="6">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INDEX(products!$A:$G,MATCH(orders!$D913,products!$A:$A,0),MATCH(I$1,products!$A$1:$G$1,0))</f>
        <v>Ara</v>
      </c>
      <c r="J913" t="str">
        <f>INDEX(products!$A:$G,MATCH(orders!$D913,products!$A:$A,0),MATCH(J$1,products!$A$1:$G$1,0))</f>
        <v>M</v>
      </c>
      <c r="K913" s="8">
        <f>INDEX(products!$A:$G,MATCH(orders!$D913,products!$A:$A,0),MATCH(K$1,products!$A$1:$G$1,0))</f>
        <v>1</v>
      </c>
      <c r="L913" s="9">
        <f>INDEX(products!$A:$G,MATCH(orders!$D913,products!$A:$A,0),MATCH(L$1,products!$A$1:$G$1,0))</f>
        <v>11.25</v>
      </c>
      <c r="M913" s="9">
        <f t="shared" si="42"/>
        <v>45</v>
      </c>
      <c r="N913" t="str">
        <f t="shared" si="43"/>
        <v>Arabica</v>
      </c>
      <c r="O913" t="str">
        <f t="shared" si="44"/>
        <v>Medium</v>
      </c>
      <c r="P913" t="str">
        <f>VLOOKUP(Orders[[#This Row],[Customer ID]],customers!$A:$I,9,FALSE)</f>
        <v>Yes</v>
      </c>
    </row>
    <row r="914" spans="1:16" x14ac:dyDescent="0.25">
      <c r="A914" s="2" t="s">
        <v>5649</v>
      </c>
      <c r="B914" s="6">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INDEX(products!$A:$G,MATCH(orders!$D914,products!$A:$A,0),MATCH(I$1,products!$A$1:$G$1,0))</f>
        <v>Rob</v>
      </c>
      <c r="J914" t="str">
        <f>INDEX(products!$A:$G,MATCH(orders!$D914,products!$A:$A,0),MATCH(J$1,products!$A$1:$G$1,0))</f>
        <v>M</v>
      </c>
      <c r="K914" s="8">
        <f>INDEX(products!$A:$G,MATCH(orders!$D914,products!$A:$A,0),MATCH(K$1,products!$A$1:$G$1,0))</f>
        <v>2.5</v>
      </c>
      <c r="L914" s="9">
        <f>INDEX(products!$A:$G,MATCH(orders!$D914,products!$A:$A,0),MATCH(L$1,products!$A$1:$G$1,0))</f>
        <v>22.884999999999998</v>
      </c>
      <c r="M914" s="9">
        <f t="shared" si="42"/>
        <v>137.31</v>
      </c>
      <c r="N914" t="str">
        <f t="shared" si="43"/>
        <v>Robusta</v>
      </c>
      <c r="O914" t="str">
        <f t="shared" si="44"/>
        <v>Medium</v>
      </c>
      <c r="P914" t="str">
        <f>VLOOKUP(Orders[[#This Row],[Customer ID]],customers!$A:$I,9,FALSE)</f>
        <v>Yes</v>
      </c>
    </row>
    <row r="915" spans="1:16" x14ac:dyDescent="0.25">
      <c r="A915" s="2" t="s">
        <v>5654</v>
      </c>
      <c r="B915" s="6">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INDEX(products!$A:$G,MATCH(orders!$D915,products!$A:$A,0),MATCH(I$1,products!$A$1:$G$1,0))</f>
        <v>Ara</v>
      </c>
      <c r="J915" t="str">
        <f>INDEX(products!$A:$G,MATCH(orders!$D915,products!$A:$A,0),MATCH(J$1,products!$A$1:$G$1,0))</f>
        <v>M</v>
      </c>
      <c r="K915" s="8">
        <f>INDEX(products!$A:$G,MATCH(orders!$D915,products!$A:$A,0),MATCH(K$1,products!$A$1:$G$1,0))</f>
        <v>0.5</v>
      </c>
      <c r="L915" s="9">
        <f>INDEX(products!$A:$G,MATCH(orders!$D915,products!$A:$A,0),MATCH(L$1,products!$A$1:$G$1,0))</f>
        <v>6.75</v>
      </c>
      <c r="M915" s="9">
        <f t="shared" si="42"/>
        <v>6.75</v>
      </c>
      <c r="N915" t="str">
        <f t="shared" si="43"/>
        <v>Arabica</v>
      </c>
      <c r="O915" t="str">
        <f t="shared" si="44"/>
        <v>Medium</v>
      </c>
      <c r="P915" t="str">
        <f>VLOOKUP(Orders[[#This Row],[Customer ID]],customers!$A:$I,9,FALSE)</f>
        <v>No</v>
      </c>
    </row>
    <row r="916" spans="1:16" x14ac:dyDescent="0.25">
      <c r="A916" s="2" t="s">
        <v>5660</v>
      </c>
      <c r="B916" s="6">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INDEX(products!$A:$G,MATCH(orders!$D916,products!$A:$A,0),MATCH(I$1,products!$A$1:$G$1,0))</f>
        <v>Ara</v>
      </c>
      <c r="J916" t="str">
        <f>INDEX(products!$A:$G,MATCH(orders!$D916,products!$A:$A,0),MATCH(J$1,products!$A$1:$G$1,0))</f>
        <v>M</v>
      </c>
      <c r="K916" s="8">
        <f>INDEX(products!$A:$G,MATCH(orders!$D916,products!$A:$A,0),MATCH(K$1,products!$A$1:$G$1,0))</f>
        <v>1</v>
      </c>
      <c r="L916" s="9">
        <f>INDEX(products!$A:$G,MATCH(orders!$D916,products!$A:$A,0),MATCH(L$1,products!$A$1:$G$1,0))</f>
        <v>11.25</v>
      </c>
      <c r="M916" s="9">
        <f t="shared" si="42"/>
        <v>45</v>
      </c>
      <c r="N916" t="str">
        <f t="shared" si="43"/>
        <v>Arabica</v>
      </c>
      <c r="O916" t="str">
        <f t="shared" si="44"/>
        <v>Medium</v>
      </c>
      <c r="P916" t="str">
        <f>VLOOKUP(Orders[[#This Row],[Customer ID]],customers!$A:$I,9,FALSE)</f>
        <v>No</v>
      </c>
    </row>
    <row r="917" spans="1:16" x14ac:dyDescent="0.25">
      <c r="A917" s="2" t="s">
        <v>5666</v>
      </c>
      <c r="B917" s="6">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INDEX(products!$A:$G,MATCH(orders!$D917,products!$A:$A,0),MATCH(I$1,products!$A$1:$G$1,0))</f>
        <v>Exc</v>
      </c>
      <c r="J917" t="str">
        <f>INDEX(products!$A:$G,MATCH(orders!$D917,products!$A:$A,0),MATCH(J$1,products!$A$1:$G$1,0))</f>
        <v>D</v>
      </c>
      <c r="K917" s="8">
        <f>INDEX(products!$A:$G,MATCH(orders!$D917,products!$A:$A,0),MATCH(K$1,products!$A$1:$G$1,0))</f>
        <v>2.5</v>
      </c>
      <c r="L917" s="9">
        <f>INDEX(products!$A:$G,MATCH(orders!$D917,products!$A:$A,0),MATCH(L$1,products!$A$1:$G$1,0))</f>
        <v>27.945</v>
      </c>
      <c r="M917" s="9">
        <f t="shared" si="42"/>
        <v>83.835000000000008</v>
      </c>
      <c r="N917" t="str">
        <f t="shared" si="43"/>
        <v>Excelsa</v>
      </c>
      <c r="O917" t="str">
        <f t="shared" si="44"/>
        <v>Dark</v>
      </c>
      <c r="P917" t="str">
        <f>VLOOKUP(Orders[[#This Row],[Customer ID]],customers!$A:$I,9,FALSE)</f>
        <v>Yes</v>
      </c>
    </row>
    <row r="918" spans="1:16" x14ac:dyDescent="0.25">
      <c r="A918" s="2" t="s">
        <v>5672</v>
      </c>
      <c r="B918" s="6">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INDEX(products!$A:$G,MATCH(orders!$D918,products!$A:$A,0),MATCH(I$1,products!$A$1:$G$1,0))</f>
        <v>Exc</v>
      </c>
      <c r="J918" t="str">
        <f>INDEX(products!$A:$G,MATCH(orders!$D918,products!$A:$A,0),MATCH(J$1,products!$A$1:$G$1,0))</f>
        <v>D</v>
      </c>
      <c r="K918" s="8">
        <f>INDEX(products!$A:$G,MATCH(orders!$D918,products!$A:$A,0),MATCH(K$1,products!$A$1:$G$1,0))</f>
        <v>0.2</v>
      </c>
      <c r="L918" s="9">
        <f>INDEX(products!$A:$G,MATCH(orders!$D918,products!$A:$A,0),MATCH(L$1,products!$A$1:$G$1,0))</f>
        <v>3.645</v>
      </c>
      <c r="M918" s="9">
        <f t="shared" si="42"/>
        <v>3.645</v>
      </c>
      <c r="N918" t="str">
        <f t="shared" si="43"/>
        <v>Excelsa</v>
      </c>
      <c r="O918" t="str">
        <f t="shared" si="44"/>
        <v>Dark</v>
      </c>
      <c r="P918" t="str">
        <f>VLOOKUP(Orders[[#This Row],[Customer ID]],customers!$A:$I,9,FALSE)</f>
        <v>Yes</v>
      </c>
    </row>
    <row r="919" spans="1:16" x14ac:dyDescent="0.25">
      <c r="A919" s="2" t="s">
        <v>5676</v>
      </c>
      <c r="B919" s="6">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INDEX(products!$A:$G,MATCH(orders!$D919,products!$A:$A,0),MATCH(I$1,products!$A$1:$G$1,0))</f>
        <v>Ara</v>
      </c>
      <c r="J919" t="str">
        <f>INDEX(products!$A:$G,MATCH(orders!$D919,products!$A:$A,0),MATCH(J$1,products!$A$1:$G$1,0))</f>
        <v>M</v>
      </c>
      <c r="K919" s="8">
        <f>INDEX(products!$A:$G,MATCH(orders!$D919,products!$A:$A,0),MATCH(K$1,products!$A$1:$G$1,0))</f>
        <v>0.5</v>
      </c>
      <c r="L919" s="9">
        <f>INDEX(products!$A:$G,MATCH(orders!$D919,products!$A:$A,0),MATCH(L$1,products!$A$1:$G$1,0))</f>
        <v>6.75</v>
      </c>
      <c r="M919" s="9">
        <f t="shared" si="42"/>
        <v>6.75</v>
      </c>
      <c r="N919" t="str">
        <f t="shared" si="43"/>
        <v>Arabica</v>
      </c>
      <c r="O919" t="str">
        <f t="shared" si="44"/>
        <v>Medium</v>
      </c>
      <c r="P919" t="str">
        <f>VLOOKUP(Orders[[#This Row],[Customer ID]],customers!$A:$I,9,FALSE)</f>
        <v>No</v>
      </c>
    </row>
    <row r="920" spans="1:16" x14ac:dyDescent="0.25">
      <c r="A920" s="2" t="s">
        <v>5676</v>
      </c>
      <c r="B920" s="6">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INDEX(products!$A:$G,MATCH(orders!$D920,products!$A:$A,0),MATCH(I$1,products!$A$1:$G$1,0))</f>
        <v>Exc</v>
      </c>
      <c r="J920" t="str">
        <f>INDEX(products!$A:$G,MATCH(orders!$D920,products!$A:$A,0),MATCH(J$1,products!$A$1:$G$1,0))</f>
        <v>D</v>
      </c>
      <c r="K920" s="8">
        <f>INDEX(products!$A:$G,MATCH(orders!$D920,products!$A:$A,0),MATCH(K$1,products!$A$1:$G$1,0))</f>
        <v>0.5</v>
      </c>
      <c r="L920" s="9">
        <f>INDEX(products!$A:$G,MATCH(orders!$D920,products!$A:$A,0),MATCH(L$1,products!$A$1:$G$1,0))</f>
        <v>7.29</v>
      </c>
      <c r="M920" s="9">
        <f t="shared" si="42"/>
        <v>21.87</v>
      </c>
      <c r="N920" t="str">
        <f t="shared" si="43"/>
        <v>Excelsa</v>
      </c>
      <c r="O920" t="str">
        <f t="shared" si="44"/>
        <v>Dark</v>
      </c>
      <c r="P920" t="str">
        <f>VLOOKUP(Orders[[#This Row],[Customer ID]],customers!$A:$I,9,FALSE)</f>
        <v>No</v>
      </c>
    </row>
    <row r="921" spans="1:16" x14ac:dyDescent="0.25">
      <c r="A921" s="2" t="s">
        <v>5687</v>
      </c>
      <c r="B921" s="6">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INDEX(products!$A:$G,MATCH(orders!$D921,products!$A:$A,0),MATCH(I$1,products!$A$1:$G$1,0))</f>
        <v>Rob</v>
      </c>
      <c r="J921" t="str">
        <f>INDEX(products!$A:$G,MATCH(orders!$D921,products!$A:$A,0),MATCH(J$1,products!$A$1:$G$1,0))</f>
        <v>D</v>
      </c>
      <c r="K921" s="8">
        <f>INDEX(products!$A:$G,MATCH(orders!$D921,products!$A:$A,0),MATCH(K$1,products!$A$1:$G$1,0))</f>
        <v>0.2</v>
      </c>
      <c r="L921" s="9">
        <f>INDEX(products!$A:$G,MATCH(orders!$D921,products!$A:$A,0),MATCH(L$1,products!$A$1:$G$1,0))</f>
        <v>2.6849999999999996</v>
      </c>
      <c r="M921" s="9">
        <f t="shared" si="42"/>
        <v>13.424999999999997</v>
      </c>
      <c r="N921" t="str">
        <f t="shared" si="43"/>
        <v>Robusta</v>
      </c>
      <c r="O921" t="str">
        <f t="shared" si="44"/>
        <v>Dark</v>
      </c>
      <c r="P921" t="str">
        <f>VLOOKUP(Orders[[#This Row],[Customer ID]],customers!$A:$I,9,FALSE)</f>
        <v>Yes</v>
      </c>
    </row>
    <row r="922" spans="1:16" x14ac:dyDescent="0.25">
      <c r="A922" s="2" t="s">
        <v>5693</v>
      </c>
      <c r="B922" s="6">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INDEX(products!$A:$G,MATCH(orders!$D922,products!$A:$A,0),MATCH(I$1,products!$A$1:$G$1,0))</f>
        <v>Rob</v>
      </c>
      <c r="J922" t="str">
        <f>INDEX(products!$A:$G,MATCH(orders!$D922,products!$A:$A,0),MATCH(J$1,products!$A$1:$G$1,0))</f>
        <v>D</v>
      </c>
      <c r="K922" s="8">
        <f>INDEX(products!$A:$G,MATCH(orders!$D922,products!$A:$A,0),MATCH(K$1,products!$A$1:$G$1,0))</f>
        <v>2.5</v>
      </c>
      <c r="L922" s="9">
        <f>INDEX(products!$A:$G,MATCH(orders!$D922,products!$A:$A,0),MATCH(L$1,products!$A$1:$G$1,0))</f>
        <v>20.584999999999997</v>
      </c>
      <c r="M922" s="9">
        <f t="shared" si="42"/>
        <v>123.50999999999999</v>
      </c>
      <c r="N922" t="str">
        <f t="shared" si="43"/>
        <v>Robusta</v>
      </c>
      <c r="O922" t="str">
        <f t="shared" si="44"/>
        <v>Dark</v>
      </c>
      <c r="P922" t="str">
        <f>VLOOKUP(Orders[[#This Row],[Customer ID]],customers!$A:$I,9,FALSE)</f>
        <v>No</v>
      </c>
    </row>
    <row r="923" spans="1:16" x14ac:dyDescent="0.25">
      <c r="A923" s="2" t="s">
        <v>5699</v>
      </c>
      <c r="B923" s="6">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INDEX(products!$A:$G,MATCH(orders!$D923,products!$A:$A,0),MATCH(I$1,products!$A$1:$G$1,0))</f>
        <v>Lib</v>
      </c>
      <c r="J923" t="str">
        <f>INDEX(products!$A:$G,MATCH(orders!$D923,products!$A:$A,0),MATCH(J$1,products!$A$1:$G$1,0))</f>
        <v>D</v>
      </c>
      <c r="K923" s="8">
        <f>INDEX(products!$A:$G,MATCH(orders!$D923,products!$A:$A,0),MATCH(K$1,products!$A$1:$G$1,0))</f>
        <v>0.2</v>
      </c>
      <c r="L923" s="9">
        <f>INDEX(products!$A:$G,MATCH(orders!$D923,products!$A:$A,0),MATCH(L$1,products!$A$1:$G$1,0))</f>
        <v>3.8849999999999998</v>
      </c>
      <c r="M923" s="9">
        <f t="shared" si="42"/>
        <v>7.77</v>
      </c>
      <c r="N923" t="str">
        <f t="shared" si="43"/>
        <v>Liberica</v>
      </c>
      <c r="O923" t="str">
        <f t="shared" si="44"/>
        <v>Dark</v>
      </c>
      <c r="P923" t="str">
        <f>VLOOKUP(Orders[[#This Row],[Customer ID]],customers!$A:$I,9,FALSE)</f>
        <v>No</v>
      </c>
    </row>
    <row r="924" spans="1:16" x14ac:dyDescent="0.25">
      <c r="A924" s="2" t="s">
        <v>5705</v>
      </c>
      <c r="B924" s="6">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INDEX(products!$A:$G,MATCH(orders!$D924,products!$A:$A,0),MATCH(I$1,products!$A$1:$G$1,0))</f>
        <v>Ara</v>
      </c>
      <c r="J924" t="str">
        <f>INDEX(products!$A:$G,MATCH(orders!$D924,products!$A:$A,0),MATCH(J$1,products!$A$1:$G$1,0))</f>
        <v>M</v>
      </c>
      <c r="K924" s="8">
        <f>INDEX(products!$A:$G,MATCH(orders!$D924,products!$A:$A,0),MATCH(K$1,products!$A$1:$G$1,0))</f>
        <v>1</v>
      </c>
      <c r="L924" s="9">
        <f>INDEX(products!$A:$G,MATCH(orders!$D924,products!$A:$A,0),MATCH(L$1,products!$A$1:$G$1,0))</f>
        <v>11.25</v>
      </c>
      <c r="M924" s="9">
        <f t="shared" si="42"/>
        <v>67.5</v>
      </c>
      <c r="N924" t="str">
        <f t="shared" si="43"/>
        <v>Arabica</v>
      </c>
      <c r="O924" t="str">
        <f t="shared" si="44"/>
        <v>Medium</v>
      </c>
      <c r="P924" t="str">
        <f>VLOOKUP(Orders[[#This Row],[Customer ID]],customers!$A:$I,9,FALSE)</f>
        <v>Yes</v>
      </c>
    </row>
    <row r="925" spans="1:16" x14ac:dyDescent="0.25">
      <c r="A925" s="2" t="s">
        <v>5709</v>
      </c>
      <c r="B925" s="6">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INDEX(products!$A:$G,MATCH(orders!$D925,products!$A:$A,0),MATCH(I$1,products!$A$1:$G$1,0))</f>
        <v>Exc</v>
      </c>
      <c r="J925" t="str">
        <f>INDEX(products!$A:$G,MATCH(orders!$D925,products!$A:$A,0),MATCH(J$1,products!$A$1:$G$1,0))</f>
        <v>D</v>
      </c>
      <c r="K925" s="8">
        <f>INDEX(products!$A:$G,MATCH(orders!$D925,products!$A:$A,0),MATCH(K$1,products!$A$1:$G$1,0))</f>
        <v>2.5</v>
      </c>
      <c r="L925" s="9">
        <f>INDEX(products!$A:$G,MATCH(orders!$D925,products!$A:$A,0),MATCH(L$1,products!$A$1:$G$1,0))</f>
        <v>27.945</v>
      </c>
      <c r="M925" s="9">
        <f t="shared" si="42"/>
        <v>27.945</v>
      </c>
      <c r="N925" t="str">
        <f t="shared" si="43"/>
        <v>Excelsa</v>
      </c>
      <c r="O925" t="str">
        <f t="shared" si="44"/>
        <v>Dark</v>
      </c>
      <c r="P925" t="str">
        <f>VLOOKUP(Orders[[#This Row],[Customer ID]],customers!$A:$I,9,FALSE)</f>
        <v>No</v>
      </c>
    </row>
    <row r="926" spans="1:16" x14ac:dyDescent="0.25">
      <c r="A926" s="2" t="s">
        <v>5715</v>
      </c>
      <c r="B926" s="6">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INDEX(products!$A:$G,MATCH(orders!$D926,products!$A:$A,0),MATCH(I$1,products!$A$1:$G$1,0))</f>
        <v>Ara</v>
      </c>
      <c r="J926" t="str">
        <f>INDEX(products!$A:$G,MATCH(orders!$D926,products!$A:$A,0),MATCH(J$1,products!$A$1:$G$1,0))</f>
        <v>L</v>
      </c>
      <c r="K926" s="8">
        <f>INDEX(products!$A:$G,MATCH(orders!$D926,products!$A:$A,0),MATCH(K$1,products!$A$1:$G$1,0))</f>
        <v>2.5</v>
      </c>
      <c r="L926" s="9">
        <f>INDEX(products!$A:$G,MATCH(orders!$D926,products!$A:$A,0),MATCH(L$1,products!$A$1:$G$1,0))</f>
        <v>29.784999999999997</v>
      </c>
      <c r="M926" s="9">
        <f t="shared" si="42"/>
        <v>89.35499999999999</v>
      </c>
      <c r="N926" t="str">
        <f t="shared" si="43"/>
        <v>Arabica</v>
      </c>
      <c r="O926" t="str">
        <f t="shared" si="44"/>
        <v>Light</v>
      </c>
      <c r="P926" t="str">
        <f>VLOOKUP(Orders[[#This Row],[Customer ID]],customers!$A:$I,9,FALSE)</f>
        <v>No</v>
      </c>
    </row>
    <row r="927" spans="1:16" x14ac:dyDescent="0.25">
      <c r="A927" s="2" t="s">
        <v>5720</v>
      </c>
      <c r="B927" s="6">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INDEX(products!$A:$G,MATCH(orders!$D927,products!$A:$A,0),MATCH(I$1,products!$A$1:$G$1,0))</f>
        <v>Ara</v>
      </c>
      <c r="J927" t="str">
        <f>INDEX(products!$A:$G,MATCH(orders!$D927,products!$A:$A,0),MATCH(J$1,products!$A$1:$G$1,0))</f>
        <v>M</v>
      </c>
      <c r="K927" s="8">
        <f>INDEX(products!$A:$G,MATCH(orders!$D927,products!$A:$A,0),MATCH(K$1,products!$A$1:$G$1,0))</f>
        <v>0.5</v>
      </c>
      <c r="L927" s="9">
        <f>INDEX(products!$A:$G,MATCH(orders!$D927,products!$A:$A,0),MATCH(L$1,products!$A$1:$G$1,0))</f>
        <v>6.75</v>
      </c>
      <c r="M927" s="9">
        <f t="shared" si="42"/>
        <v>20.25</v>
      </c>
      <c r="N927" t="str">
        <f t="shared" si="43"/>
        <v>Arabica</v>
      </c>
      <c r="O927" t="str">
        <f t="shared" si="44"/>
        <v>Medium</v>
      </c>
      <c r="P927" t="str">
        <f>VLOOKUP(Orders[[#This Row],[Customer ID]],customers!$A:$I,9,FALSE)</f>
        <v>No</v>
      </c>
    </row>
    <row r="928" spans="1:16" x14ac:dyDescent="0.25">
      <c r="A928" s="2" t="s">
        <v>5725</v>
      </c>
      <c r="B928" s="6">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INDEX(products!$A:$G,MATCH(orders!$D928,products!$A:$A,0),MATCH(I$1,products!$A$1:$G$1,0))</f>
        <v>Ara</v>
      </c>
      <c r="J928" t="str">
        <f>INDEX(products!$A:$G,MATCH(orders!$D928,products!$A:$A,0),MATCH(J$1,products!$A$1:$G$1,0))</f>
        <v>M</v>
      </c>
      <c r="K928" s="8">
        <f>INDEX(products!$A:$G,MATCH(orders!$D928,products!$A:$A,0),MATCH(K$1,products!$A$1:$G$1,0))</f>
        <v>0.5</v>
      </c>
      <c r="L928" s="9">
        <f>INDEX(products!$A:$G,MATCH(orders!$D928,products!$A:$A,0),MATCH(L$1,products!$A$1:$G$1,0))</f>
        <v>6.75</v>
      </c>
      <c r="M928" s="9">
        <f t="shared" si="42"/>
        <v>33.75</v>
      </c>
      <c r="N928" t="str">
        <f t="shared" si="43"/>
        <v>Arabica</v>
      </c>
      <c r="O928" t="str">
        <f t="shared" si="44"/>
        <v>Medium</v>
      </c>
      <c r="P928" t="str">
        <f>VLOOKUP(Orders[[#This Row],[Customer ID]],customers!$A:$I,9,FALSE)</f>
        <v>Yes</v>
      </c>
    </row>
    <row r="929" spans="1:16" x14ac:dyDescent="0.25">
      <c r="A929" s="2" t="s">
        <v>5731</v>
      </c>
      <c r="B929" s="6">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INDEX(products!$A:$G,MATCH(orders!$D929,products!$A:$A,0),MATCH(I$1,products!$A$1:$G$1,0))</f>
        <v>Exc</v>
      </c>
      <c r="J929" t="str">
        <f>INDEX(products!$A:$G,MATCH(orders!$D929,products!$A:$A,0),MATCH(J$1,products!$A$1:$G$1,0))</f>
        <v>D</v>
      </c>
      <c r="K929" s="8">
        <f>INDEX(products!$A:$G,MATCH(orders!$D929,products!$A:$A,0),MATCH(K$1,products!$A$1:$G$1,0))</f>
        <v>2.5</v>
      </c>
      <c r="L929" s="9">
        <f>INDEX(products!$A:$G,MATCH(orders!$D929,products!$A:$A,0),MATCH(L$1,products!$A$1:$G$1,0))</f>
        <v>27.945</v>
      </c>
      <c r="M929" s="9">
        <f t="shared" si="42"/>
        <v>111.78</v>
      </c>
      <c r="N929" t="str">
        <f t="shared" si="43"/>
        <v>Excelsa</v>
      </c>
      <c r="O929" t="str">
        <f t="shared" si="44"/>
        <v>Dark</v>
      </c>
      <c r="P929" t="str">
        <f>VLOOKUP(Orders[[#This Row],[Customer ID]],customers!$A:$I,9,FALSE)</f>
        <v>No</v>
      </c>
    </row>
    <row r="930" spans="1:16" x14ac:dyDescent="0.25">
      <c r="A930" s="2" t="s">
        <v>5737</v>
      </c>
      <c r="B930" s="6">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INDEX(products!$A:$G,MATCH(orders!$D930,products!$A:$A,0),MATCH(I$1,products!$A$1:$G$1,0))</f>
        <v>Exc</v>
      </c>
      <c r="J930" t="str">
        <f>INDEX(products!$A:$G,MATCH(orders!$D930,products!$A:$A,0),MATCH(J$1,products!$A$1:$G$1,0))</f>
        <v>M</v>
      </c>
      <c r="K930" s="8">
        <f>INDEX(products!$A:$G,MATCH(orders!$D930,products!$A:$A,0),MATCH(K$1,products!$A$1:$G$1,0))</f>
        <v>2.5</v>
      </c>
      <c r="L930" s="9">
        <f>INDEX(products!$A:$G,MATCH(orders!$D930,products!$A:$A,0),MATCH(L$1,products!$A$1:$G$1,0))</f>
        <v>31.624999999999996</v>
      </c>
      <c r="M930" s="9">
        <f t="shared" si="42"/>
        <v>63.249999999999993</v>
      </c>
      <c r="N930" t="str">
        <f t="shared" si="43"/>
        <v>Excelsa</v>
      </c>
      <c r="O930" t="str">
        <f t="shared" si="44"/>
        <v>Medium</v>
      </c>
      <c r="P930" t="str">
        <f>VLOOKUP(Orders[[#This Row],[Customer ID]],customers!$A:$I,9,FALSE)</f>
        <v>Yes</v>
      </c>
    </row>
    <row r="931" spans="1:16" x14ac:dyDescent="0.25">
      <c r="A931" s="2" t="s">
        <v>5742</v>
      </c>
      <c r="B931" s="6">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INDEX(products!$A:$G,MATCH(orders!$D931,products!$A:$A,0),MATCH(I$1,products!$A$1:$G$1,0))</f>
        <v>Exc</v>
      </c>
      <c r="J931" t="str">
        <f>INDEX(products!$A:$G,MATCH(orders!$D931,products!$A:$A,0),MATCH(J$1,products!$A$1:$G$1,0))</f>
        <v>L</v>
      </c>
      <c r="K931" s="8">
        <f>INDEX(products!$A:$G,MATCH(orders!$D931,products!$A:$A,0),MATCH(K$1,products!$A$1:$G$1,0))</f>
        <v>0.2</v>
      </c>
      <c r="L931" s="9">
        <f>INDEX(products!$A:$G,MATCH(orders!$D931,products!$A:$A,0),MATCH(L$1,products!$A$1:$G$1,0))</f>
        <v>4.4550000000000001</v>
      </c>
      <c r="M931" s="9">
        <f t="shared" si="42"/>
        <v>8.91</v>
      </c>
      <c r="N931" t="str">
        <f t="shared" si="43"/>
        <v>Excelsa</v>
      </c>
      <c r="O931" t="str">
        <f t="shared" si="44"/>
        <v>Light</v>
      </c>
      <c r="P931" t="str">
        <f>VLOOKUP(Orders[[#This Row],[Customer ID]],customers!$A:$I,9,FALSE)</f>
        <v>Yes</v>
      </c>
    </row>
    <row r="932" spans="1:16" x14ac:dyDescent="0.25">
      <c r="A932" s="2" t="s">
        <v>5748</v>
      </c>
      <c r="B932" s="6">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INDEX(products!$A:$G,MATCH(orders!$D932,products!$A:$A,0),MATCH(I$1,products!$A$1:$G$1,0))</f>
        <v>Exc</v>
      </c>
      <c r="J932" t="str">
        <f>INDEX(products!$A:$G,MATCH(orders!$D932,products!$A:$A,0),MATCH(J$1,products!$A$1:$G$1,0))</f>
        <v>D</v>
      </c>
      <c r="K932" s="8">
        <f>INDEX(products!$A:$G,MATCH(orders!$D932,products!$A:$A,0),MATCH(K$1,products!$A$1:$G$1,0))</f>
        <v>1</v>
      </c>
      <c r="L932" s="9">
        <f>INDEX(products!$A:$G,MATCH(orders!$D932,products!$A:$A,0),MATCH(L$1,products!$A$1:$G$1,0))</f>
        <v>12.15</v>
      </c>
      <c r="M932" s="9">
        <f t="shared" si="42"/>
        <v>12.15</v>
      </c>
      <c r="N932" t="str">
        <f t="shared" si="43"/>
        <v>Excelsa</v>
      </c>
      <c r="O932" t="str">
        <f t="shared" si="44"/>
        <v>Dark</v>
      </c>
      <c r="P932" t="str">
        <f>VLOOKUP(Orders[[#This Row],[Customer ID]],customers!$A:$I,9,FALSE)</f>
        <v>Yes</v>
      </c>
    </row>
    <row r="933" spans="1:16" x14ac:dyDescent="0.25">
      <c r="A933" s="2" t="s">
        <v>5753</v>
      </c>
      <c r="B933" s="6">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INDEX(products!$A:$G,MATCH(orders!$D933,products!$A:$A,0),MATCH(I$1,products!$A$1:$G$1,0))</f>
        <v>Ara</v>
      </c>
      <c r="J933" t="str">
        <f>INDEX(products!$A:$G,MATCH(orders!$D933,products!$A:$A,0),MATCH(J$1,products!$A$1:$G$1,0))</f>
        <v>D</v>
      </c>
      <c r="K933" s="8">
        <f>INDEX(products!$A:$G,MATCH(orders!$D933,products!$A:$A,0),MATCH(K$1,products!$A$1:$G$1,0))</f>
        <v>0.5</v>
      </c>
      <c r="L933" s="9">
        <f>INDEX(products!$A:$G,MATCH(orders!$D933,products!$A:$A,0),MATCH(L$1,products!$A$1:$G$1,0))</f>
        <v>5.97</v>
      </c>
      <c r="M933" s="9">
        <f t="shared" si="42"/>
        <v>23.88</v>
      </c>
      <c r="N933" t="str">
        <f t="shared" si="43"/>
        <v>Arabica</v>
      </c>
      <c r="O933" t="str">
        <f t="shared" si="44"/>
        <v>Dark</v>
      </c>
      <c r="P933" t="str">
        <f>VLOOKUP(Orders[[#This Row],[Customer ID]],customers!$A:$I,9,FALSE)</f>
        <v>Yes</v>
      </c>
    </row>
    <row r="934" spans="1:16" x14ac:dyDescent="0.25">
      <c r="A934" s="2" t="s">
        <v>5757</v>
      </c>
      <c r="B934" s="6">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INDEX(products!$A:$G,MATCH(orders!$D934,products!$A:$A,0),MATCH(I$1,products!$A$1:$G$1,0))</f>
        <v>Exc</v>
      </c>
      <c r="J934" t="str">
        <f>INDEX(products!$A:$G,MATCH(orders!$D934,products!$A:$A,0),MATCH(J$1,products!$A$1:$G$1,0))</f>
        <v>M</v>
      </c>
      <c r="K934" s="8">
        <f>INDEX(products!$A:$G,MATCH(orders!$D934,products!$A:$A,0),MATCH(K$1,products!$A$1:$G$1,0))</f>
        <v>1</v>
      </c>
      <c r="L934" s="9">
        <f>INDEX(products!$A:$G,MATCH(orders!$D934,products!$A:$A,0),MATCH(L$1,products!$A$1:$G$1,0))</f>
        <v>13.75</v>
      </c>
      <c r="M934" s="9">
        <f t="shared" si="42"/>
        <v>55</v>
      </c>
      <c r="N934" t="str">
        <f t="shared" si="43"/>
        <v>Excelsa</v>
      </c>
      <c r="O934" t="str">
        <f t="shared" si="44"/>
        <v>Medium</v>
      </c>
      <c r="P934" t="str">
        <f>VLOOKUP(Orders[[#This Row],[Customer ID]],customers!$A:$I,9,FALSE)</f>
        <v>No</v>
      </c>
    </row>
    <row r="935" spans="1:16" x14ac:dyDescent="0.25">
      <c r="A935" s="2" t="s">
        <v>5763</v>
      </c>
      <c r="B935" s="6">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INDEX(products!$A:$G,MATCH(orders!$D935,products!$A:$A,0),MATCH(I$1,products!$A$1:$G$1,0))</f>
        <v>Rob</v>
      </c>
      <c r="J935" t="str">
        <f>INDEX(products!$A:$G,MATCH(orders!$D935,products!$A:$A,0),MATCH(J$1,products!$A$1:$G$1,0))</f>
        <v>D</v>
      </c>
      <c r="K935" s="8">
        <f>INDEX(products!$A:$G,MATCH(orders!$D935,products!$A:$A,0),MATCH(K$1,products!$A$1:$G$1,0))</f>
        <v>1</v>
      </c>
      <c r="L935" s="9">
        <f>INDEX(products!$A:$G,MATCH(orders!$D935,products!$A:$A,0),MATCH(L$1,products!$A$1:$G$1,0))</f>
        <v>8.9499999999999993</v>
      </c>
      <c r="M935" s="9">
        <f t="shared" si="42"/>
        <v>26.849999999999998</v>
      </c>
      <c r="N935" t="str">
        <f t="shared" si="43"/>
        <v>Robusta</v>
      </c>
      <c r="O935" t="str">
        <f t="shared" si="44"/>
        <v>Dark</v>
      </c>
      <c r="P935" t="str">
        <f>VLOOKUP(Orders[[#This Row],[Customer ID]],customers!$A:$I,9,FALSE)</f>
        <v>Yes</v>
      </c>
    </row>
    <row r="936" spans="1:16" x14ac:dyDescent="0.25">
      <c r="A936" s="2" t="s">
        <v>5768</v>
      </c>
      <c r="B936" s="6">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INDEX(products!$A:$G,MATCH(orders!$D936,products!$A:$A,0),MATCH(I$1,products!$A$1:$G$1,0))</f>
        <v>Rob</v>
      </c>
      <c r="J936" t="str">
        <f>INDEX(products!$A:$G,MATCH(orders!$D936,products!$A:$A,0),MATCH(J$1,products!$A$1:$G$1,0))</f>
        <v>M</v>
      </c>
      <c r="K936" s="8">
        <f>INDEX(products!$A:$G,MATCH(orders!$D936,products!$A:$A,0),MATCH(K$1,products!$A$1:$G$1,0))</f>
        <v>2.5</v>
      </c>
      <c r="L936" s="9">
        <f>INDEX(products!$A:$G,MATCH(orders!$D936,products!$A:$A,0),MATCH(L$1,products!$A$1:$G$1,0))</f>
        <v>22.884999999999998</v>
      </c>
      <c r="M936" s="9">
        <f t="shared" si="42"/>
        <v>114.42499999999998</v>
      </c>
      <c r="N936" t="str">
        <f t="shared" si="43"/>
        <v>Robusta</v>
      </c>
      <c r="O936" t="str">
        <f t="shared" si="44"/>
        <v>Medium</v>
      </c>
      <c r="P936" t="str">
        <f>VLOOKUP(Orders[[#This Row],[Customer ID]],customers!$A:$I,9,FALSE)</f>
        <v>No</v>
      </c>
    </row>
    <row r="937" spans="1:16" x14ac:dyDescent="0.25">
      <c r="A937" s="2" t="s">
        <v>5774</v>
      </c>
      <c r="B937" s="6">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INDEX(products!$A:$G,MATCH(orders!$D937,products!$A:$A,0),MATCH(I$1,products!$A$1:$G$1,0))</f>
        <v>Ara</v>
      </c>
      <c r="J937" t="str">
        <f>INDEX(products!$A:$G,MATCH(orders!$D937,products!$A:$A,0),MATCH(J$1,products!$A$1:$G$1,0))</f>
        <v>M</v>
      </c>
      <c r="K937" s="8">
        <f>INDEX(products!$A:$G,MATCH(orders!$D937,products!$A:$A,0),MATCH(K$1,products!$A$1:$G$1,0))</f>
        <v>2.5</v>
      </c>
      <c r="L937" s="9">
        <f>INDEX(products!$A:$G,MATCH(orders!$D937,products!$A:$A,0),MATCH(L$1,products!$A$1:$G$1,0))</f>
        <v>25.874999999999996</v>
      </c>
      <c r="M937" s="9">
        <f t="shared" si="42"/>
        <v>155.24999999999997</v>
      </c>
      <c r="N937" t="str">
        <f t="shared" si="43"/>
        <v>Arabica</v>
      </c>
      <c r="O937" t="str">
        <f t="shared" si="44"/>
        <v>Medium</v>
      </c>
      <c r="P937" t="str">
        <f>VLOOKUP(Orders[[#This Row],[Customer ID]],customers!$A:$I,9,FALSE)</f>
        <v>Yes</v>
      </c>
    </row>
    <row r="938" spans="1:16" x14ac:dyDescent="0.25">
      <c r="A938" s="2" t="s">
        <v>5780</v>
      </c>
      <c r="B938" s="6">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INDEX(products!$A:$G,MATCH(orders!$D938,products!$A:$A,0),MATCH(I$1,products!$A$1:$G$1,0))</f>
        <v>Lib</v>
      </c>
      <c r="J938" t="str">
        <f>INDEX(products!$A:$G,MATCH(orders!$D938,products!$A:$A,0),MATCH(J$1,products!$A$1:$G$1,0))</f>
        <v>D</v>
      </c>
      <c r="K938" s="8">
        <f>INDEX(products!$A:$G,MATCH(orders!$D938,products!$A:$A,0),MATCH(K$1,products!$A$1:$G$1,0))</f>
        <v>0.5</v>
      </c>
      <c r="L938" s="9">
        <f>INDEX(products!$A:$G,MATCH(orders!$D938,products!$A:$A,0),MATCH(L$1,products!$A$1:$G$1,0))</f>
        <v>7.77</v>
      </c>
      <c r="M938" s="9">
        <f t="shared" si="42"/>
        <v>23.31</v>
      </c>
      <c r="N938" t="str">
        <f t="shared" si="43"/>
        <v>Liberica</v>
      </c>
      <c r="O938" t="str">
        <f t="shared" si="44"/>
        <v>Dark</v>
      </c>
      <c r="P938" t="str">
        <f>VLOOKUP(Orders[[#This Row],[Customer ID]],customers!$A:$I,9,FALSE)</f>
        <v>Yes</v>
      </c>
    </row>
    <row r="939" spans="1:16" x14ac:dyDescent="0.25">
      <c r="A939" s="2" t="s">
        <v>5780</v>
      </c>
      <c r="B939" s="6">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INDEX(products!$A:$G,MATCH(orders!$D939,products!$A:$A,0),MATCH(I$1,products!$A$1:$G$1,0))</f>
        <v>Rob</v>
      </c>
      <c r="J939" t="str">
        <f>INDEX(products!$A:$G,MATCH(orders!$D939,products!$A:$A,0),MATCH(J$1,products!$A$1:$G$1,0))</f>
        <v>M</v>
      </c>
      <c r="K939" s="8">
        <f>INDEX(products!$A:$G,MATCH(orders!$D939,products!$A:$A,0),MATCH(K$1,products!$A$1:$G$1,0))</f>
        <v>2.5</v>
      </c>
      <c r="L939" s="9">
        <f>INDEX(products!$A:$G,MATCH(orders!$D939,products!$A:$A,0),MATCH(L$1,products!$A$1:$G$1,0))</f>
        <v>22.884999999999998</v>
      </c>
      <c r="M939" s="9">
        <f t="shared" si="42"/>
        <v>91.539999999999992</v>
      </c>
      <c r="N939" t="str">
        <f t="shared" si="43"/>
        <v>Robusta</v>
      </c>
      <c r="O939" t="str">
        <f t="shared" si="44"/>
        <v>Medium</v>
      </c>
      <c r="P939" t="str">
        <f>VLOOKUP(Orders[[#This Row],[Customer ID]],customers!$A:$I,9,FALSE)</f>
        <v>Yes</v>
      </c>
    </row>
    <row r="940" spans="1:16" x14ac:dyDescent="0.25">
      <c r="A940" s="2" t="s">
        <v>5791</v>
      </c>
      <c r="B940" s="6">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INDEX(products!$A:$G,MATCH(orders!$D940,products!$A:$A,0),MATCH(I$1,products!$A$1:$G$1,0))</f>
        <v>Exc</v>
      </c>
      <c r="J940" t="str">
        <f>INDEX(products!$A:$G,MATCH(orders!$D940,products!$A:$A,0),MATCH(J$1,products!$A$1:$G$1,0))</f>
        <v>L</v>
      </c>
      <c r="K940" s="8">
        <f>INDEX(products!$A:$G,MATCH(orders!$D940,products!$A:$A,0),MATCH(K$1,products!$A$1:$G$1,0))</f>
        <v>1</v>
      </c>
      <c r="L940" s="9">
        <f>INDEX(products!$A:$G,MATCH(orders!$D940,products!$A:$A,0),MATCH(L$1,products!$A$1:$G$1,0))</f>
        <v>14.85</v>
      </c>
      <c r="M940" s="9">
        <f t="shared" si="42"/>
        <v>74.25</v>
      </c>
      <c r="N940" t="str">
        <f t="shared" si="43"/>
        <v>Excelsa</v>
      </c>
      <c r="O940" t="str">
        <f t="shared" si="44"/>
        <v>Light</v>
      </c>
      <c r="P940" t="str">
        <f>VLOOKUP(Orders[[#This Row],[Customer ID]],customers!$A:$I,9,FALSE)</f>
        <v>Yes</v>
      </c>
    </row>
    <row r="941" spans="1:16" x14ac:dyDescent="0.25">
      <c r="A941" s="2" t="s">
        <v>5797</v>
      </c>
      <c r="B941" s="6">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INDEX(products!$A:$G,MATCH(orders!$D941,products!$A:$A,0),MATCH(I$1,products!$A$1:$G$1,0))</f>
        <v>Lib</v>
      </c>
      <c r="J941" t="str">
        <f>INDEX(products!$A:$G,MATCH(orders!$D941,products!$A:$A,0),MATCH(J$1,products!$A$1:$G$1,0))</f>
        <v>L</v>
      </c>
      <c r="K941" s="8">
        <f>INDEX(products!$A:$G,MATCH(orders!$D941,products!$A:$A,0),MATCH(K$1,products!$A$1:$G$1,0))</f>
        <v>0.2</v>
      </c>
      <c r="L941" s="9">
        <f>INDEX(products!$A:$G,MATCH(orders!$D941,products!$A:$A,0),MATCH(L$1,products!$A$1:$G$1,0))</f>
        <v>4.7549999999999999</v>
      </c>
      <c r="M941" s="9">
        <f t="shared" si="42"/>
        <v>28.53</v>
      </c>
      <c r="N941" t="str">
        <f t="shared" si="43"/>
        <v>Liberica</v>
      </c>
      <c r="O941" t="str">
        <f t="shared" si="44"/>
        <v>Light</v>
      </c>
      <c r="P941" t="str">
        <f>VLOOKUP(Orders[[#This Row],[Customer ID]],customers!$A:$I,9,FALSE)</f>
        <v>No</v>
      </c>
    </row>
    <row r="942" spans="1:16" x14ac:dyDescent="0.25">
      <c r="A942" s="2" t="s">
        <v>5803</v>
      </c>
      <c r="B942" s="6">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INDEX(products!$A:$G,MATCH(orders!$D942,products!$A:$A,0),MATCH(I$1,products!$A$1:$G$1,0))</f>
        <v>Rob</v>
      </c>
      <c r="J942" t="str">
        <f>INDEX(products!$A:$G,MATCH(orders!$D942,products!$A:$A,0),MATCH(J$1,products!$A$1:$G$1,0))</f>
        <v>L</v>
      </c>
      <c r="K942" s="8">
        <f>INDEX(products!$A:$G,MATCH(orders!$D942,products!$A:$A,0),MATCH(K$1,products!$A$1:$G$1,0))</f>
        <v>0.5</v>
      </c>
      <c r="L942" s="9">
        <f>INDEX(products!$A:$G,MATCH(orders!$D942,products!$A:$A,0),MATCH(L$1,products!$A$1:$G$1,0))</f>
        <v>7.169999999999999</v>
      </c>
      <c r="M942" s="9">
        <f t="shared" si="42"/>
        <v>14.339999999999998</v>
      </c>
      <c r="N942" t="str">
        <f t="shared" si="43"/>
        <v>Robusta</v>
      </c>
      <c r="O942" t="str">
        <f t="shared" si="44"/>
        <v>Light</v>
      </c>
      <c r="P942" t="str">
        <f>VLOOKUP(Orders[[#This Row],[Customer ID]],customers!$A:$I,9,FALSE)</f>
        <v>Yes</v>
      </c>
    </row>
    <row r="943" spans="1:16" x14ac:dyDescent="0.25">
      <c r="A943" s="2" t="s">
        <v>5809</v>
      </c>
      <c r="B943" s="6">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INDEX(products!$A:$G,MATCH(orders!$D943,products!$A:$A,0),MATCH(I$1,products!$A$1:$G$1,0))</f>
        <v>Ara</v>
      </c>
      <c r="J943" t="str">
        <f>INDEX(products!$A:$G,MATCH(orders!$D943,products!$A:$A,0),MATCH(J$1,products!$A$1:$G$1,0))</f>
        <v>L</v>
      </c>
      <c r="K943" s="8">
        <f>INDEX(products!$A:$G,MATCH(orders!$D943,products!$A:$A,0),MATCH(K$1,products!$A$1:$G$1,0))</f>
        <v>0.5</v>
      </c>
      <c r="L943" s="9">
        <f>INDEX(products!$A:$G,MATCH(orders!$D943,products!$A:$A,0),MATCH(L$1,products!$A$1:$G$1,0))</f>
        <v>7.77</v>
      </c>
      <c r="M943" s="9">
        <f t="shared" si="42"/>
        <v>15.54</v>
      </c>
      <c r="N943" t="str">
        <f t="shared" si="43"/>
        <v>Arabica</v>
      </c>
      <c r="O943" t="str">
        <f t="shared" si="44"/>
        <v>Light</v>
      </c>
      <c r="P943" t="str">
        <f>VLOOKUP(Orders[[#This Row],[Customer ID]],customers!$A:$I,9,FALSE)</f>
        <v>Yes</v>
      </c>
    </row>
    <row r="944" spans="1:16" x14ac:dyDescent="0.25">
      <c r="A944" s="2" t="s">
        <v>5816</v>
      </c>
      <c r="B944" s="6">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INDEX(products!$A:$G,MATCH(orders!$D944,products!$A:$A,0),MATCH(I$1,products!$A$1:$G$1,0))</f>
        <v>Rob</v>
      </c>
      <c r="J944" t="str">
        <f>INDEX(products!$A:$G,MATCH(orders!$D944,products!$A:$A,0),MATCH(J$1,products!$A$1:$G$1,0))</f>
        <v>L</v>
      </c>
      <c r="K944" s="8">
        <f>INDEX(products!$A:$G,MATCH(orders!$D944,products!$A:$A,0),MATCH(K$1,products!$A$1:$G$1,0))</f>
        <v>1</v>
      </c>
      <c r="L944" s="9">
        <f>INDEX(products!$A:$G,MATCH(orders!$D944,products!$A:$A,0),MATCH(L$1,products!$A$1:$G$1,0))</f>
        <v>11.95</v>
      </c>
      <c r="M944" s="9">
        <f t="shared" si="42"/>
        <v>35.849999999999994</v>
      </c>
      <c r="N944" t="str">
        <f t="shared" si="43"/>
        <v>Robusta</v>
      </c>
      <c r="O944" t="str">
        <f t="shared" si="44"/>
        <v>Light</v>
      </c>
      <c r="P944" t="str">
        <f>VLOOKUP(Orders[[#This Row],[Customer ID]],customers!$A:$I,9,FALSE)</f>
        <v>No</v>
      </c>
    </row>
    <row r="945" spans="1:16" x14ac:dyDescent="0.25">
      <c r="A945" s="2" t="s">
        <v>5822</v>
      </c>
      <c r="B945" s="6">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INDEX(products!$A:$G,MATCH(orders!$D945,products!$A:$A,0),MATCH(I$1,products!$A$1:$G$1,0))</f>
        <v>Ara</v>
      </c>
      <c r="J945" t="str">
        <f>INDEX(products!$A:$G,MATCH(orders!$D945,products!$A:$A,0),MATCH(J$1,products!$A$1:$G$1,0))</f>
        <v>L</v>
      </c>
      <c r="K945" s="8">
        <f>INDEX(products!$A:$G,MATCH(orders!$D945,products!$A:$A,0),MATCH(K$1,products!$A$1:$G$1,0))</f>
        <v>0.5</v>
      </c>
      <c r="L945" s="9">
        <f>INDEX(products!$A:$G,MATCH(orders!$D945,products!$A:$A,0),MATCH(L$1,products!$A$1:$G$1,0))</f>
        <v>7.77</v>
      </c>
      <c r="M945" s="9">
        <f t="shared" si="42"/>
        <v>46.62</v>
      </c>
      <c r="N945" t="str">
        <f t="shared" si="43"/>
        <v>Arabica</v>
      </c>
      <c r="O945" t="str">
        <f t="shared" si="44"/>
        <v>Light</v>
      </c>
      <c r="P945" t="str">
        <f>VLOOKUP(Orders[[#This Row],[Customer ID]],customers!$A:$I,9,FALSE)</f>
        <v>No</v>
      </c>
    </row>
    <row r="946" spans="1:16" x14ac:dyDescent="0.25">
      <c r="A946" s="2" t="s">
        <v>5828</v>
      </c>
      <c r="B946" s="6">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INDEX(products!$A:$G,MATCH(orders!$D946,products!$A:$A,0),MATCH(I$1,products!$A$1:$G$1,0))</f>
        <v>Rob</v>
      </c>
      <c r="J946" t="str">
        <f>INDEX(products!$A:$G,MATCH(orders!$D946,products!$A:$A,0),MATCH(J$1,products!$A$1:$G$1,0))</f>
        <v>L</v>
      </c>
      <c r="K946" s="8">
        <f>INDEX(products!$A:$G,MATCH(orders!$D946,products!$A:$A,0),MATCH(K$1,products!$A$1:$G$1,0))</f>
        <v>0.5</v>
      </c>
      <c r="L946" s="9">
        <f>INDEX(products!$A:$G,MATCH(orders!$D946,products!$A:$A,0),MATCH(L$1,products!$A$1:$G$1,0))</f>
        <v>7.169999999999999</v>
      </c>
      <c r="M946" s="9">
        <f t="shared" si="42"/>
        <v>35.849999999999994</v>
      </c>
      <c r="N946" t="str">
        <f t="shared" si="43"/>
        <v>Robusta</v>
      </c>
      <c r="O946" t="str">
        <f t="shared" si="44"/>
        <v>Light</v>
      </c>
      <c r="P946" t="str">
        <f>VLOOKUP(Orders[[#This Row],[Customer ID]],customers!$A:$I,9,FALSE)</f>
        <v>No</v>
      </c>
    </row>
    <row r="947" spans="1:16" x14ac:dyDescent="0.25">
      <c r="A947" s="2" t="s">
        <v>5834</v>
      </c>
      <c r="B947" s="6">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INDEX(products!$A:$G,MATCH(orders!$D947,products!$A:$A,0),MATCH(I$1,products!$A$1:$G$1,0))</f>
        <v>Lib</v>
      </c>
      <c r="J947" t="str">
        <f>INDEX(products!$A:$G,MATCH(orders!$D947,products!$A:$A,0),MATCH(J$1,products!$A$1:$G$1,0))</f>
        <v>D</v>
      </c>
      <c r="K947" s="8">
        <f>INDEX(products!$A:$G,MATCH(orders!$D947,products!$A:$A,0),MATCH(K$1,products!$A$1:$G$1,0))</f>
        <v>2.5</v>
      </c>
      <c r="L947" s="9">
        <f>INDEX(products!$A:$G,MATCH(orders!$D947,products!$A:$A,0),MATCH(L$1,products!$A$1:$G$1,0))</f>
        <v>29.784999999999997</v>
      </c>
      <c r="M947" s="9">
        <f t="shared" si="42"/>
        <v>119.13999999999999</v>
      </c>
      <c r="N947" t="str">
        <f t="shared" si="43"/>
        <v>Liberica</v>
      </c>
      <c r="O947" t="str">
        <f t="shared" si="44"/>
        <v>Dark</v>
      </c>
      <c r="P947" t="str">
        <f>VLOOKUP(Orders[[#This Row],[Customer ID]],customers!$A:$I,9,FALSE)</f>
        <v>No</v>
      </c>
    </row>
    <row r="948" spans="1:16" x14ac:dyDescent="0.25">
      <c r="A948" s="2" t="s">
        <v>5839</v>
      </c>
      <c r="B948" s="6">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INDEX(products!$A:$G,MATCH(orders!$D948,products!$A:$A,0),MATCH(I$1,products!$A$1:$G$1,0))</f>
        <v>Lib</v>
      </c>
      <c r="J948" t="str">
        <f>INDEX(products!$A:$G,MATCH(orders!$D948,products!$A:$A,0),MATCH(J$1,products!$A$1:$G$1,0))</f>
        <v>D</v>
      </c>
      <c r="K948" s="8">
        <f>INDEX(products!$A:$G,MATCH(orders!$D948,products!$A:$A,0),MATCH(K$1,products!$A$1:$G$1,0))</f>
        <v>0.5</v>
      </c>
      <c r="L948" s="9">
        <f>INDEX(products!$A:$G,MATCH(orders!$D948,products!$A:$A,0),MATCH(L$1,products!$A$1:$G$1,0))</f>
        <v>7.77</v>
      </c>
      <c r="M948" s="9">
        <f t="shared" si="42"/>
        <v>23.31</v>
      </c>
      <c r="N948" t="str">
        <f t="shared" si="43"/>
        <v>Liberica</v>
      </c>
      <c r="O948" t="str">
        <f t="shared" si="44"/>
        <v>Dark</v>
      </c>
      <c r="P948" t="str">
        <f>VLOOKUP(Orders[[#This Row],[Customer ID]],customers!$A:$I,9,FALSE)</f>
        <v>No</v>
      </c>
    </row>
    <row r="949" spans="1:16" x14ac:dyDescent="0.25">
      <c r="A949" s="2" t="s">
        <v>5844</v>
      </c>
      <c r="B949" s="6">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INDEX(products!$A:$G,MATCH(orders!$D949,products!$A:$A,0),MATCH(I$1,products!$A$1:$G$1,0))</f>
        <v>Ara</v>
      </c>
      <c r="J949" t="str">
        <f>INDEX(products!$A:$G,MATCH(orders!$D949,products!$A:$A,0),MATCH(J$1,products!$A$1:$G$1,0))</f>
        <v>M</v>
      </c>
      <c r="K949" s="8">
        <f>INDEX(products!$A:$G,MATCH(orders!$D949,products!$A:$A,0),MATCH(K$1,products!$A$1:$G$1,0))</f>
        <v>1</v>
      </c>
      <c r="L949" s="9">
        <f>INDEX(products!$A:$G,MATCH(orders!$D949,products!$A:$A,0),MATCH(L$1,products!$A$1:$G$1,0))</f>
        <v>11.25</v>
      </c>
      <c r="M949" s="9">
        <f t="shared" si="42"/>
        <v>11.25</v>
      </c>
      <c r="N949" t="str">
        <f t="shared" si="43"/>
        <v>Arabica</v>
      </c>
      <c r="O949" t="str">
        <f t="shared" si="44"/>
        <v>Medium</v>
      </c>
      <c r="P949" t="str">
        <f>VLOOKUP(Orders[[#This Row],[Customer ID]],customers!$A:$I,9,FALSE)</f>
        <v>No</v>
      </c>
    </row>
    <row r="950" spans="1:16" x14ac:dyDescent="0.25">
      <c r="A950" s="2" t="s">
        <v>5849</v>
      </c>
      <c r="B950" s="6">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INDEX(products!$A:$G,MATCH(orders!$D950,products!$A:$A,0),MATCH(I$1,products!$A$1:$G$1,0))</f>
        <v>Exc</v>
      </c>
      <c r="J950" t="str">
        <f>INDEX(products!$A:$G,MATCH(orders!$D950,products!$A:$A,0),MATCH(J$1,products!$A$1:$G$1,0))</f>
        <v>D</v>
      </c>
      <c r="K950" s="8">
        <f>INDEX(products!$A:$G,MATCH(orders!$D950,products!$A:$A,0),MATCH(K$1,products!$A$1:$G$1,0))</f>
        <v>2.5</v>
      </c>
      <c r="L950" s="9">
        <f>INDEX(products!$A:$G,MATCH(orders!$D950,products!$A:$A,0),MATCH(L$1,products!$A$1:$G$1,0))</f>
        <v>27.945</v>
      </c>
      <c r="M950" s="9">
        <f t="shared" si="42"/>
        <v>83.835000000000008</v>
      </c>
      <c r="N950" t="str">
        <f t="shared" si="43"/>
        <v>Excelsa</v>
      </c>
      <c r="O950" t="str">
        <f t="shared" si="44"/>
        <v>Dark</v>
      </c>
      <c r="P950" t="str">
        <f>VLOOKUP(Orders[[#This Row],[Customer ID]],customers!$A:$I,9,FALSE)</f>
        <v>Yes</v>
      </c>
    </row>
    <row r="951" spans="1:16" x14ac:dyDescent="0.25">
      <c r="A951" s="2" t="s">
        <v>5855</v>
      </c>
      <c r="B951" s="6">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INDEX(products!$A:$G,MATCH(orders!$D951,products!$A:$A,0),MATCH(I$1,products!$A$1:$G$1,0))</f>
        <v>Rob</v>
      </c>
      <c r="J951" t="str">
        <f>INDEX(products!$A:$G,MATCH(orders!$D951,products!$A:$A,0),MATCH(J$1,products!$A$1:$G$1,0))</f>
        <v>L</v>
      </c>
      <c r="K951" s="8">
        <f>INDEX(products!$A:$G,MATCH(orders!$D951,products!$A:$A,0),MATCH(K$1,products!$A$1:$G$1,0))</f>
        <v>2.5</v>
      </c>
      <c r="L951" s="9">
        <f>INDEX(products!$A:$G,MATCH(orders!$D951,products!$A:$A,0),MATCH(L$1,products!$A$1:$G$1,0))</f>
        <v>27.484999999999996</v>
      </c>
      <c r="M951" s="9">
        <f t="shared" si="42"/>
        <v>109.93999999999998</v>
      </c>
      <c r="N951" t="str">
        <f t="shared" si="43"/>
        <v>Robusta</v>
      </c>
      <c r="O951" t="str">
        <f t="shared" si="44"/>
        <v>Light</v>
      </c>
      <c r="P951" t="str">
        <f>VLOOKUP(Orders[[#This Row],[Customer ID]],customers!$A:$I,9,FALSE)</f>
        <v>No</v>
      </c>
    </row>
    <row r="952" spans="1:16" x14ac:dyDescent="0.25">
      <c r="A952" s="2" t="s">
        <v>5861</v>
      </c>
      <c r="B952" s="6">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INDEX(products!$A:$G,MATCH(orders!$D952,products!$A:$A,0),MATCH(I$1,products!$A$1:$G$1,0))</f>
        <v>Rob</v>
      </c>
      <c r="J952" t="str">
        <f>INDEX(products!$A:$G,MATCH(orders!$D952,products!$A:$A,0),MATCH(J$1,products!$A$1:$G$1,0))</f>
        <v>L</v>
      </c>
      <c r="K952" s="8">
        <f>INDEX(products!$A:$G,MATCH(orders!$D952,products!$A:$A,0),MATCH(K$1,products!$A$1:$G$1,0))</f>
        <v>0.2</v>
      </c>
      <c r="L952" s="9">
        <f>INDEX(products!$A:$G,MATCH(orders!$D952,products!$A:$A,0),MATCH(L$1,products!$A$1:$G$1,0))</f>
        <v>3.5849999999999995</v>
      </c>
      <c r="M952" s="9">
        <f t="shared" si="42"/>
        <v>14.339999999999998</v>
      </c>
      <c r="N952" t="str">
        <f t="shared" si="43"/>
        <v>Robusta</v>
      </c>
      <c r="O952" t="str">
        <f t="shared" si="44"/>
        <v>Light</v>
      </c>
      <c r="P952" t="str">
        <f>VLOOKUP(Orders[[#This Row],[Customer ID]],customers!$A:$I,9,FALSE)</f>
        <v>Yes</v>
      </c>
    </row>
    <row r="953" spans="1:16" x14ac:dyDescent="0.25">
      <c r="A953" s="2" t="s">
        <v>5866</v>
      </c>
      <c r="B953" s="6">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INDEX(products!$A:$G,MATCH(orders!$D953,products!$A:$A,0),MATCH(I$1,products!$A$1:$G$1,0))</f>
        <v>Rob</v>
      </c>
      <c r="J953" t="str">
        <f>INDEX(products!$A:$G,MATCH(orders!$D953,products!$A:$A,0),MATCH(J$1,products!$A$1:$G$1,0))</f>
        <v>L</v>
      </c>
      <c r="K953" s="8">
        <f>INDEX(products!$A:$G,MATCH(orders!$D953,products!$A:$A,0),MATCH(K$1,products!$A$1:$G$1,0))</f>
        <v>0.2</v>
      </c>
      <c r="L953" s="9">
        <f>INDEX(products!$A:$G,MATCH(orders!$D953,products!$A:$A,0),MATCH(L$1,products!$A$1:$G$1,0))</f>
        <v>3.5849999999999995</v>
      </c>
      <c r="M953" s="9">
        <f t="shared" si="42"/>
        <v>21.509999999999998</v>
      </c>
      <c r="N953" t="str">
        <f t="shared" si="43"/>
        <v>Robusta</v>
      </c>
      <c r="O953" t="str">
        <f t="shared" si="44"/>
        <v>Light</v>
      </c>
      <c r="P953" t="str">
        <f>VLOOKUP(Orders[[#This Row],[Customer ID]],customers!$A:$I,9,FALSE)</f>
        <v>No</v>
      </c>
    </row>
    <row r="954" spans="1:16" x14ac:dyDescent="0.25">
      <c r="A954" s="2" t="s">
        <v>5872</v>
      </c>
      <c r="B954" s="6">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INDEX(products!$A:$G,MATCH(orders!$D954,products!$A:$A,0),MATCH(I$1,products!$A$1:$G$1,0))</f>
        <v>Ara</v>
      </c>
      <c r="J954" t="str">
        <f>INDEX(products!$A:$G,MATCH(orders!$D954,products!$A:$A,0),MATCH(J$1,products!$A$1:$G$1,0))</f>
        <v>M</v>
      </c>
      <c r="K954" s="8">
        <f>INDEX(products!$A:$G,MATCH(orders!$D954,products!$A:$A,0),MATCH(K$1,products!$A$1:$G$1,0))</f>
        <v>1</v>
      </c>
      <c r="L954" s="9">
        <f>INDEX(products!$A:$G,MATCH(orders!$D954,products!$A:$A,0),MATCH(L$1,products!$A$1:$G$1,0))</f>
        <v>11.25</v>
      </c>
      <c r="M954" s="9">
        <f t="shared" si="42"/>
        <v>22.5</v>
      </c>
      <c r="N954" t="str">
        <f t="shared" si="43"/>
        <v>Arabica</v>
      </c>
      <c r="O954" t="str">
        <f t="shared" si="44"/>
        <v>Medium</v>
      </c>
      <c r="P954" t="str">
        <f>VLOOKUP(Orders[[#This Row],[Customer ID]],customers!$A:$I,9,FALSE)</f>
        <v>Yes</v>
      </c>
    </row>
    <row r="955" spans="1:16" x14ac:dyDescent="0.25">
      <c r="A955" s="2" t="s">
        <v>5878</v>
      </c>
      <c r="B955" s="6">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INDEX(products!$A:$G,MATCH(orders!$D955,products!$A:$A,0),MATCH(I$1,products!$A$1:$G$1,0))</f>
        <v>Ara</v>
      </c>
      <c r="J955" t="str">
        <f>INDEX(products!$A:$G,MATCH(orders!$D955,products!$A:$A,0),MATCH(J$1,products!$A$1:$G$1,0))</f>
        <v>L</v>
      </c>
      <c r="K955" s="8">
        <f>INDEX(products!$A:$G,MATCH(orders!$D955,products!$A:$A,0),MATCH(K$1,products!$A$1:$G$1,0))</f>
        <v>0.2</v>
      </c>
      <c r="L955" s="9">
        <f>INDEX(products!$A:$G,MATCH(orders!$D955,products!$A:$A,0),MATCH(L$1,products!$A$1:$G$1,0))</f>
        <v>3.8849999999999998</v>
      </c>
      <c r="M955" s="9">
        <f t="shared" si="42"/>
        <v>3.8849999999999998</v>
      </c>
      <c r="N955" t="str">
        <f t="shared" si="43"/>
        <v>Arabica</v>
      </c>
      <c r="O955" t="str">
        <f t="shared" si="44"/>
        <v>Light</v>
      </c>
      <c r="P955" t="str">
        <f>VLOOKUP(Orders[[#This Row],[Customer ID]],customers!$A:$I,9,FALSE)</f>
        <v>Yes</v>
      </c>
    </row>
    <row r="956" spans="1:16" x14ac:dyDescent="0.25">
      <c r="A956" s="2" t="s">
        <v>5884</v>
      </c>
      <c r="B956" s="6">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INDEX(products!$A:$G,MATCH(orders!$D956,products!$A:$A,0),MATCH(I$1,products!$A$1:$G$1,0))</f>
        <v>Exc</v>
      </c>
      <c r="J956" t="str">
        <f>INDEX(products!$A:$G,MATCH(orders!$D956,products!$A:$A,0),MATCH(J$1,products!$A$1:$G$1,0))</f>
        <v>D</v>
      </c>
      <c r="K956" s="8">
        <f>INDEX(products!$A:$G,MATCH(orders!$D956,products!$A:$A,0),MATCH(K$1,products!$A$1:$G$1,0))</f>
        <v>2.5</v>
      </c>
      <c r="L956" s="9">
        <f>INDEX(products!$A:$G,MATCH(orders!$D956,products!$A:$A,0),MATCH(L$1,products!$A$1:$G$1,0))</f>
        <v>27.945</v>
      </c>
      <c r="M956" s="9">
        <f t="shared" si="42"/>
        <v>27.945</v>
      </c>
      <c r="N956" t="str">
        <f t="shared" si="43"/>
        <v>Excelsa</v>
      </c>
      <c r="O956" t="str">
        <f t="shared" si="44"/>
        <v>Dark</v>
      </c>
      <c r="P956" t="str">
        <f>VLOOKUP(Orders[[#This Row],[Customer ID]],customers!$A:$I,9,FALSE)</f>
        <v>Yes</v>
      </c>
    </row>
    <row r="957" spans="1:16" x14ac:dyDescent="0.25">
      <c r="A957" s="2" t="s">
        <v>5890</v>
      </c>
      <c r="B957" s="6">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INDEX(products!$A:$G,MATCH(orders!$D957,products!$A:$A,0),MATCH(I$1,products!$A$1:$G$1,0))</f>
        <v>Exc</v>
      </c>
      <c r="J957" t="str">
        <f>INDEX(products!$A:$G,MATCH(orders!$D957,products!$A:$A,0),MATCH(J$1,products!$A$1:$G$1,0))</f>
        <v>L</v>
      </c>
      <c r="K957" s="8">
        <f>INDEX(products!$A:$G,MATCH(orders!$D957,products!$A:$A,0),MATCH(K$1,products!$A$1:$G$1,0))</f>
        <v>2.5</v>
      </c>
      <c r="L957" s="9">
        <f>INDEX(products!$A:$G,MATCH(orders!$D957,products!$A:$A,0),MATCH(L$1,products!$A$1:$G$1,0))</f>
        <v>34.154999999999994</v>
      </c>
      <c r="M957" s="9">
        <f t="shared" si="42"/>
        <v>170.77499999999998</v>
      </c>
      <c r="N957" t="str">
        <f t="shared" si="43"/>
        <v>Excelsa</v>
      </c>
      <c r="O957" t="str">
        <f t="shared" si="44"/>
        <v>Light</v>
      </c>
      <c r="P957" t="str">
        <f>VLOOKUP(Orders[[#This Row],[Customer ID]],customers!$A:$I,9,FALSE)</f>
        <v>Yes</v>
      </c>
    </row>
    <row r="958" spans="1:16" x14ac:dyDescent="0.25">
      <c r="A958" s="2" t="s">
        <v>5890</v>
      </c>
      <c r="B958" s="6">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INDEX(products!$A:$G,MATCH(orders!$D958,products!$A:$A,0),MATCH(I$1,products!$A$1:$G$1,0))</f>
        <v>Rob</v>
      </c>
      <c r="J958" t="str">
        <f>INDEX(products!$A:$G,MATCH(orders!$D958,products!$A:$A,0),MATCH(J$1,products!$A$1:$G$1,0))</f>
        <v>L</v>
      </c>
      <c r="K958" s="8">
        <f>INDEX(products!$A:$G,MATCH(orders!$D958,products!$A:$A,0),MATCH(K$1,products!$A$1:$G$1,0))</f>
        <v>2.5</v>
      </c>
      <c r="L958" s="9">
        <f>INDEX(products!$A:$G,MATCH(orders!$D958,products!$A:$A,0),MATCH(L$1,products!$A$1:$G$1,0))</f>
        <v>27.484999999999996</v>
      </c>
      <c r="M958" s="9">
        <f t="shared" si="42"/>
        <v>54.969999999999992</v>
      </c>
      <c r="N958" t="str">
        <f t="shared" si="43"/>
        <v>Robusta</v>
      </c>
      <c r="O958" t="str">
        <f t="shared" si="44"/>
        <v>Light</v>
      </c>
      <c r="P958" t="str">
        <f>VLOOKUP(Orders[[#This Row],[Customer ID]],customers!$A:$I,9,FALSE)</f>
        <v>Yes</v>
      </c>
    </row>
    <row r="959" spans="1:16" x14ac:dyDescent="0.25">
      <c r="A959" s="2" t="s">
        <v>5890</v>
      </c>
      <c r="B959" s="6">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INDEX(products!$A:$G,MATCH(orders!$D959,products!$A:$A,0),MATCH(I$1,products!$A$1:$G$1,0))</f>
        <v>Exc</v>
      </c>
      <c r="J959" t="str">
        <f>INDEX(products!$A:$G,MATCH(orders!$D959,products!$A:$A,0),MATCH(J$1,products!$A$1:$G$1,0))</f>
        <v>L</v>
      </c>
      <c r="K959" s="8">
        <f>INDEX(products!$A:$G,MATCH(orders!$D959,products!$A:$A,0),MATCH(K$1,products!$A$1:$G$1,0))</f>
        <v>1</v>
      </c>
      <c r="L959" s="9">
        <f>INDEX(products!$A:$G,MATCH(orders!$D959,products!$A:$A,0),MATCH(L$1,products!$A$1:$G$1,0))</f>
        <v>14.85</v>
      </c>
      <c r="M959" s="9">
        <f t="shared" si="42"/>
        <v>14.85</v>
      </c>
      <c r="N959" t="str">
        <f t="shared" si="43"/>
        <v>Excelsa</v>
      </c>
      <c r="O959" t="str">
        <f t="shared" si="44"/>
        <v>Light</v>
      </c>
      <c r="P959" t="str">
        <f>VLOOKUP(Orders[[#This Row],[Customer ID]],customers!$A:$I,9,FALSE)</f>
        <v>Yes</v>
      </c>
    </row>
    <row r="960" spans="1:16" x14ac:dyDescent="0.25">
      <c r="A960" s="2" t="s">
        <v>5890</v>
      </c>
      <c r="B960" s="6">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INDEX(products!$A:$G,MATCH(orders!$D960,products!$A:$A,0),MATCH(I$1,products!$A$1:$G$1,0))</f>
        <v>Ara</v>
      </c>
      <c r="J960" t="str">
        <f>INDEX(products!$A:$G,MATCH(orders!$D960,products!$A:$A,0),MATCH(J$1,products!$A$1:$G$1,0))</f>
        <v>L</v>
      </c>
      <c r="K960" s="8">
        <f>INDEX(products!$A:$G,MATCH(orders!$D960,products!$A:$A,0),MATCH(K$1,products!$A$1:$G$1,0))</f>
        <v>0.2</v>
      </c>
      <c r="L960" s="9">
        <f>INDEX(products!$A:$G,MATCH(orders!$D960,products!$A:$A,0),MATCH(L$1,products!$A$1:$G$1,0))</f>
        <v>3.8849999999999998</v>
      </c>
      <c r="M960" s="9">
        <f t="shared" si="42"/>
        <v>7.77</v>
      </c>
      <c r="N960" t="str">
        <f t="shared" si="43"/>
        <v>Arabica</v>
      </c>
      <c r="O960" t="str">
        <f t="shared" si="44"/>
        <v>Light</v>
      </c>
      <c r="P960" t="str">
        <f>VLOOKUP(Orders[[#This Row],[Customer ID]],customers!$A:$I,9,FALSE)</f>
        <v>Yes</v>
      </c>
    </row>
    <row r="961" spans="1:16" x14ac:dyDescent="0.25">
      <c r="A961" s="2" t="s">
        <v>5910</v>
      </c>
      <c r="B961" s="6">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INDEX(products!$A:$G,MATCH(orders!$D961,products!$A:$A,0),MATCH(I$1,products!$A$1:$G$1,0))</f>
        <v>Lib</v>
      </c>
      <c r="J961" t="str">
        <f>INDEX(products!$A:$G,MATCH(orders!$D961,products!$A:$A,0),MATCH(J$1,products!$A$1:$G$1,0))</f>
        <v>L</v>
      </c>
      <c r="K961" s="8">
        <f>INDEX(products!$A:$G,MATCH(orders!$D961,products!$A:$A,0),MATCH(K$1,products!$A$1:$G$1,0))</f>
        <v>0.2</v>
      </c>
      <c r="L961" s="9">
        <f>INDEX(products!$A:$G,MATCH(orders!$D961,products!$A:$A,0),MATCH(L$1,products!$A$1:$G$1,0))</f>
        <v>4.7549999999999999</v>
      </c>
      <c r="M961" s="9">
        <f t="shared" si="42"/>
        <v>23.774999999999999</v>
      </c>
      <c r="N961" t="str">
        <f t="shared" si="43"/>
        <v>Liberica</v>
      </c>
      <c r="O961" t="str">
        <f t="shared" si="44"/>
        <v>Light</v>
      </c>
      <c r="P961" t="str">
        <f>VLOOKUP(Orders[[#This Row],[Customer ID]],customers!$A:$I,9,FALSE)</f>
        <v>Yes</v>
      </c>
    </row>
    <row r="962" spans="1:16" x14ac:dyDescent="0.25">
      <c r="A962" s="2" t="s">
        <v>5915</v>
      </c>
      <c r="B962" s="6">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INDEX(products!$A:$G,MATCH(orders!$D962,products!$A:$A,0),MATCH(I$1,products!$A$1:$G$1,0))</f>
        <v>Lib</v>
      </c>
      <c r="J962" t="str">
        <f>INDEX(products!$A:$G,MATCH(orders!$D962,products!$A:$A,0),MATCH(J$1,products!$A$1:$G$1,0))</f>
        <v>L</v>
      </c>
      <c r="K962" s="8">
        <f>INDEX(products!$A:$G,MATCH(orders!$D962,products!$A:$A,0),MATCH(K$1,products!$A$1:$G$1,0))</f>
        <v>1</v>
      </c>
      <c r="L962" s="9">
        <f>INDEX(products!$A:$G,MATCH(orders!$D962,products!$A:$A,0),MATCH(L$1,products!$A$1:$G$1,0))</f>
        <v>15.85</v>
      </c>
      <c r="M962" s="9">
        <f t="shared" si="42"/>
        <v>79.25</v>
      </c>
      <c r="N962" t="str">
        <f t="shared" si="43"/>
        <v>Liberica</v>
      </c>
      <c r="O962" t="str">
        <f t="shared" si="44"/>
        <v>Light</v>
      </c>
      <c r="P962" t="str">
        <f>VLOOKUP(Orders[[#This Row],[Customer ID]],customers!$A:$I,9,FALSE)</f>
        <v>Yes</v>
      </c>
    </row>
    <row r="963" spans="1:16" x14ac:dyDescent="0.25">
      <c r="A963" s="2" t="s">
        <v>5921</v>
      </c>
      <c r="B963" s="6">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INDEX(products!$A:$G,MATCH(orders!$D963,products!$A:$A,0),MATCH(I$1,products!$A$1:$G$1,0))</f>
        <v>Ara</v>
      </c>
      <c r="J963" t="str">
        <f>INDEX(products!$A:$G,MATCH(orders!$D963,products!$A:$A,0),MATCH(J$1,products!$A$1:$G$1,0))</f>
        <v>D</v>
      </c>
      <c r="K963" s="8">
        <f>INDEX(products!$A:$G,MATCH(orders!$D963,products!$A:$A,0),MATCH(K$1,products!$A$1:$G$1,0))</f>
        <v>2.5</v>
      </c>
      <c r="L963" s="9">
        <f>INDEX(products!$A:$G,MATCH(orders!$D963,products!$A:$A,0),MATCH(L$1,products!$A$1:$G$1,0))</f>
        <v>22.884999999999998</v>
      </c>
      <c r="M963" s="9">
        <f t="shared" ref="M963:M1001" si="45">E963*L963</f>
        <v>45.769999999999996</v>
      </c>
      <c r="N963" t="str">
        <f t="shared" ref="N963:N1001" si="46">IF(I963="Rob","Robusta",IF(I963="Exc","Excelsa",IF(I963="Ara","Arabica",IF(I963="Lib","Liberica",""))))</f>
        <v>Arabica</v>
      </c>
      <c r="O963" t="str">
        <f t="shared" ref="O963:O1001" si="47">IF(J963="L","Light",IF(J963="M","Medium",IF(J963="D","Dark","")))</f>
        <v>Dark</v>
      </c>
      <c r="P963" t="str">
        <f>VLOOKUP(Orders[[#This Row],[Customer ID]],customers!$A:$I,9,FALSE)</f>
        <v>Yes</v>
      </c>
    </row>
    <row r="964" spans="1:16" x14ac:dyDescent="0.25">
      <c r="A964" s="2" t="s">
        <v>5926</v>
      </c>
      <c r="B964" s="6">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INDEX(products!$A:$G,MATCH(orders!$D964,products!$A:$A,0),MATCH(I$1,products!$A$1:$G$1,0))</f>
        <v>Rob</v>
      </c>
      <c r="J964" t="str">
        <f>INDEX(products!$A:$G,MATCH(orders!$D964,products!$A:$A,0),MATCH(J$1,products!$A$1:$G$1,0))</f>
        <v>D</v>
      </c>
      <c r="K964" s="8">
        <f>INDEX(products!$A:$G,MATCH(orders!$D964,products!$A:$A,0),MATCH(K$1,products!$A$1:$G$1,0))</f>
        <v>1</v>
      </c>
      <c r="L964" s="9">
        <f>INDEX(products!$A:$G,MATCH(orders!$D964,products!$A:$A,0),MATCH(L$1,products!$A$1:$G$1,0))</f>
        <v>8.9499999999999993</v>
      </c>
      <c r="M964" s="9">
        <f t="shared" si="45"/>
        <v>8.9499999999999993</v>
      </c>
      <c r="N964" t="str">
        <f t="shared" si="46"/>
        <v>Robusta</v>
      </c>
      <c r="O964" t="str">
        <f t="shared" si="47"/>
        <v>Dark</v>
      </c>
      <c r="P964" t="str">
        <f>VLOOKUP(Orders[[#This Row],[Customer ID]],customers!$A:$I,9,FALSE)</f>
        <v>Yes</v>
      </c>
    </row>
    <row r="965" spans="1:16" x14ac:dyDescent="0.25">
      <c r="A965" s="2" t="s">
        <v>5932</v>
      </c>
      <c r="B965" s="6">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INDEX(products!$A:$G,MATCH(orders!$D965,products!$A:$A,0),MATCH(I$1,products!$A$1:$G$1,0))</f>
        <v>Rob</v>
      </c>
      <c r="J965" t="str">
        <f>INDEX(products!$A:$G,MATCH(orders!$D965,products!$A:$A,0),MATCH(J$1,products!$A$1:$G$1,0))</f>
        <v>M</v>
      </c>
      <c r="K965" s="8">
        <f>INDEX(products!$A:$G,MATCH(orders!$D965,products!$A:$A,0),MATCH(K$1,products!$A$1:$G$1,0))</f>
        <v>0.5</v>
      </c>
      <c r="L965" s="9">
        <f>INDEX(products!$A:$G,MATCH(orders!$D965,products!$A:$A,0),MATCH(L$1,products!$A$1:$G$1,0))</f>
        <v>5.97</v>
      </c>
      <c r="M965" s="9">
        <f t="shared" si="45"/>
        <v>23.88</v>
      </c>
      <c r="N965" t="str">
        <f t="shared" si="46"/>
        <v>Robusta</v>
      </c>
      <c r="O965" t="str">
        <f t="shared" si="47"/>
        <v>Medium</v>
      </c>
      <c r="P965" t="str">
        <f>VLOOKUP(Orders[[#This Row],[Customer ID]],customers!$A:$I,9,FALSE)</f>
        <v>Yes</v>
      </c>
    </row>
    <row r="966" spans="1:16" x14ac:dyDescent="0.25">
      <c r="A966" s="2" t="s">
        <v>5938</v>
      </c>
      <c r="B966" s="6">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INDEX(products!$A:$G,MATCH(orders!$D966,products!$A:$A,0),MATCH(I$1,products!$A$1:$G$1,0))</f>
        <v>Exc</v>
      </c>
      <c r="J966" t="str">
        <f>INDEX(products!$A:$G,MATCH(orders!$D966,products!$A:$A,0),MATCH(J$1,products!$A$1:$G$1,0))</f>
        <v>L</v>
      </c>
      <c r="K966" s="8">
        <f>INDEX(products!$A:$G,MATCH(orders!$D966,products!$A:$A,0),MATCH(K$1,products!$A$1:$G$1,0))</f>
        <v>0.2</v>
      </c>
      <c r="L966" s="9">
        <f>INDEX(products!$A:$G,MATCH(orders!$D966,products!$A:$A,0),MATCH(L$1,products!$A$1:$G$1,0))</f>
        <v>4.4550000000000001</v>
      </c>
      <c r="M966" s="9">
        <f t="shared" si="45"/>
        <v>22.274999999999999</v>
      </c>
      <c r="N966" t="str">
        <f t="shared" si="46"/>
        <v>Excelsa</v>
      </c>
      <c r="O966" t="str">
        <f t="shared" si="47"/>
        <v>Light</v>
      </c>
      <c r="P966" t="str">
        <f>VLOOKUP(Orders[[#This Row],[Customer ID]],customers!$A:$I,9,FALSE)</f>
        <v>No</v>
      </c>
    </row>
    <row r="967" spans="1:16" x14ac:dyDescent="0.25">
      <c r="A967" s="2" t="s">
        <v>5944</v>
      </c>
      <c r="B967" s="6">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INDEX(products!$A:$G,MATCH(orders!$D967,products!$A:$A,0),MATCH(I$1,products!$A$1:$G$1,0))</f>
        <v>Rob</v>
      </c>
      <c r="J967" t="str">
        <f>INDEX(products!$A:$G,MATCH(orders!$D967,products!$A:$A,0),MATCH(J$1,products!$A$1:$G$1,0))</f>
        <v>M</v>
      </c>
      <c r="K967" s="8">
        <f>INDEX(products!$A:$G,MATCH(orders!$D967,products!$A:$A,0),MATCH(K$1,products!$A$1:$G$1,0))</f>
        <v>1</v>
      </c>
      <c r="L967" s="9">
        <f>INDEX(products!$A:$G,MATCH(orders!$D967,products!$A:$A,0),MATCH(L$1,products!$A$1:$G$1,0))</f>
        <v>9.9499999999999993</v>
      </c>
      <c r="M967" s="9">
        <f t="shared" si="45"/>
        <v>29.849999999999998</v>
      </c>
      <c r="N967" t="str">
        <f t="shared" si="46"/>
        <v>Robusta</v>
      </c>
      <c r="O967" t="str">
        <f t="shared" si="47"/>
        <v>Medium</v>
      </c>
      <c r="P967" t="str">
        <f>VLOOKUP(Orders[[#This Row],[Customer ID]],customers!$A:$I,9,FALSE)</f>
        <v>Yes</v>
      </c>
    </row>
    <row r="968" spans="1:16" x14ac:dyDescent="0.25">
      <c r="A968" s="2" t="s">
        <v>5949</v>
      </c>
      <c r="B968" s="6">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INDEX(products!$A:$G,MATCH(orders!$D968,products!$A:$A,0),MATCH(I$1,products!$A$1:$G$1,0))</f>
        <v>Exc</v>
      </c>
      <c r="J968" t="str">
        <f>INDEX(products!$A:$G,MATCH(orders!$D968,products!$A:$A,0),MATCH(J$1,products!$A$1:$G$1,0))</f>
        <v>L</v>
      </c>
      <c r="K968" s="8">
        <f>INDEX(products!$A:$G,MATCH(orders!$D968,products!$A:$A,0),MATCH(K$1,products!$A$1:$G$1,0))</f>
        <v>0.5</v>
      </c>
      <c r="L968" s="9">
        <f>INDEX(products!$A:$G,MATCH(orders!$D968,products!$A:$A,0),MATCH(L$1,products!$A$1:$G$1,0))</f>
        <v>8.91</v>
      </c>
      <c r="M968" s="9">
        <f t="shared" si="45"/>
        <v>53.46</v>
      </c>
      <c r="N968" t="str">
        <f t="shared" si="46"/>
        <v>Excelsa</v>
      </c>
      <c r="O968" t="str">
        <f t="shared" si="47"/>
        <v>Light</v>
      </c>
      <c r="P968" t="str">
        <f>VLOOKUP(Orders[[#This Row],[Customer ID]],customers!$A:$I,9,FALSE)</f>
        <v>Yes</v>
      </c>
    </row>
    <row r="969" spans="1:16" x14ac:dyDescent="0.25">
      <c r="A969" s="2" t="s">
        <v>5955</v>
      </c>
      <c r="B969" s="6">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INDEX(products!$A:$G,MATCH(orders!$D969,products!$A:$A,0),MATCH(I$1,products!$A$1:$G$1,0))</f>
        <v>Rob</v>
      </c>
      <c r="J969" t="str">
        <f>INDEX(products!$A:$G,MATCH(orders!$D969,products!$A:$A,0),MATCH(J$1,products!$A$1:$G$1,0))</f>
        <v>D</v>
      </c>
      <c r="K969" s="8">
        <f>INDEX(products!$A:$G,MATCH(orders!$D969,products!$A:$A,0),MATCH(K$1,products!$A$1:$G$1,0))</f>
        <v>0.2</v>
      </c>
      <c r="L969" s="9">
        <f>INDEX(products!$A:$G,MATCH(orders!$D969,products!$A:$A,0),MATCH(L$1,products!$A$1:$G$1,0))</f>
        <v>2.6849999999999996</v>
      </c>
      <c r="M969" s="9">
        <f t="shared" si="45"/>
        <v>2.6849999999999996</v>
      </c>
      <c r="N969" t="str">
        <f t="shared" si="46"/>
        <v>Robusta</v>
      </c>
      <c r="O969" t="str">
        <f t="shared" si="47"/>
        <v>Dark</v>
      </c>
      <c r="P969" t="str">
        <f>VLOOKUP(Orders[[#This Row],[Customer ID]],customers!$A:$I,9,FALSE)</f>
        <v>Yes</v>
      </c>
    </row>
    <row r="970" spans="1:16" x14ac:dyDescent="0.25">
      <c r="A970" s="2" t="s">
        <v>5961</v>
      </c>
      <c r="B970" s="6">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INDEX(products!$A:$G,MATCH(orders!$D970,products!$A:$A,0),MATCH(I$1,products!$A$1:$G$1,0))</f>
        <v>Rob</v>
      </c>
      <c r="J970" t="str">
        <f>INDEX(products!$A:$G,MATCH(orders!$D970,products!$A:$A,0),MATCH(J$1,products!$A$1:$G$1,0))</f>
        <v>M</v>
      </c>
      <c r="K970" s="8">
        <f>INDEX(products!$A:$G,MATCH(orders!$D970,products!$A:$A,0),MATCH(K$1,products!$A$1:$G$1,0))</f>
        <v>0.2</v>
      </c>
      <c r="L970" s="9">
        <f>INDEX(products!$A:$G,MATCH(orders!$D970,products!$A:$A,0),MATCH(L$1,products!$A$1:$G$1,0))</f>
        <v>2.9849999999999999</v>
      </c>
      <c r="M970" s="9">
        <f t="shared" si="45"/>
        <v>5.97</v>
      </c>
      <c r="N970" t="str">
        <f t="shared" si="46"/>
        <v>Robusta</v>
      </c>
      <c r="O970" t="str">
        <f t="shared" si="47"/>
        <v>Medium</v>
      </c>
      <c r="P970" t="str">
        <f>VLOOKUP(Orders[[#This Row],[Customer ID]],customers!$A:$I,9,FALSE)</f>
        <v>No</v>
      </c>
    </row>
    <row r="971" spans="1:16" x14ac:dyDescent="0.25">
      <c r="A971" s="2" t="s">
        <v>5967</v>
      </c>
      <c r="B971" s="6">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INDEX(products!$A:$G,MATCH(orders!$D971,products!$A:$A,0),MATCH(I$1,products!$A$1:$G$1,0))</f>
        <v>Lib</v>
      </c>
      <c r="J971" t="str">
        <f>INDEX(products!$A:$G,MATCH(orders!$D971,products!$A:$A,0),MATCH(J$1,products!$A$1:$G$1,0))</f>
        <v>D</v>
      </c>
      <c r="K971" s="8">
        <f>INDEX(products!$A:$G,MATCH(orders!$D971,products!$A:$A,0),MATCH(K$1,products!$A$1:$G$1,0))</f>
        <v>1</v>
      </c>
      <c r="L971" s="9">
        <f>INDEX(products!$A:$G,MATCH(orders!$D971,products!$A:$A,0),MATCH(L$1,products!$A$1:$G$1,0))</f>
        <v>12.95</v>
      </c>
      <c r="M971" s="9">
        <f t="shared" si="45"/>
        <v>12.95</v>
      </c>
      <c r="N971" t="str">
        <f t="shared" si="46"/>
        <v>Liberica</v>
      </c>
      <c r="O971" t="str">
        <f t="shared" si="47"/>
        <v>Dark</v>
      </c>
      <c r="P971" t="str">
        <f>VLOOKUP(Orders[[#This Row],[Customer ID]],customers!$A:$I,9,FALSE)</f>
        <v>Yes</v>
      </c>
    </row>
    <row r="972" spans="1:16" x14ac:dyDescent="0.25">
      <c r="A972" s="2" t="s">
        <v>5973</v>
      </c>
      <c r="B972" s="6">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INDEX(products!$A:$G,MATCH(orders!$D972,products!$A:$A,0),MATCH(I$1,products!$A$1:$G$1,0))</f>
        <v>Exc</v>
      </c>
      <c r="J972" t="str">
        <f>INDEX(products!$A:$G,MATCH(orders!$D972,products!$A:$A,0),MATCH(J$1,products!$A$1:$G$1,0))</f>
        <v>M</v>
      </c>
      <c r="K972" s="8">
        <f>INDEX(products!$A:$G,MATCH(orders!$D972,products!$A:$A,0),MATCH(K$1,products!$A$1:$G$1,0))</f>
        <v>0.5</v>
      </c>
      <c r="L972" s="9">
        <f>INDEX(products!$A:$G,MATCH(orders!$D972,products!$A:$A,0),MATCH(L$1,products!$A$1:$G$1,0))</f>
        <v>8.25</v>
      </c>
      <c r="M972" s="9">
        <f t="shared" si="45"/>
        <v>8.25</v>
      </c>
      <c r="N972" t="str">
        <f t="shared" si="46"/>
        <v>Excelsa</v>
      </c>
      <c r="O972" t="str">
        <f t="shared" si="47"/>
        <v>Medium</v>
      </c>
      <c r="P972" t="str">
        <f>VLOOKUP(Orders[[#This Row],[Customer ID]],customers!$A:$I,9,FALSE)</f>
        <v>No</v>
      </c>
    </row>
    <row r="973" spans="1:16" x14ac:dyDescent="0.25">
      <c r="A973" s="2" t="s">
        <v>5978</v>
      </c>
      <c r="B973" s="6">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INDEX(products!$A:$G,MATCH(orders!$D973,products!$A:$A,0),MATCH(I$1,products!$A$1:$G$1,0))</f>
        <v>Ara</v>
      </c>
      <c r="J973" t="str">
        <f>INDEX(products!$A:$G,MATCH(orders!$D973,products!$A:$A,0),MATCH(J$1,products!$A$1:$G$1,0))</f>
        <v>L</v>
      </c>
      <c r="K973" s="8">
        <f>INDEX(products!$A:$G,MATCH(orders!$D973,products!$A:$A,0),MATCH(K$1,products!$A$1:$G$1,0))</f>
        <v>2.5</v>
      </c>
      <c r="L973" s="9">
        <f>INDEX(products!$A:$G,MATCH(orders!$D973,products!$A:$A,0),MATCH(L$1,products!$A$1:$G$1,0))</f>
        <v>29.784999999999997</v>
      </c>
      <c r="M973" s="9">
        <f t="shared" si="45"/>
        <v>148.92499999999998</v>
      </c>
      <c r="N973" t="str">
        <f t="shared" si="46"/>
        <v>Arabica</v>
      </c>
      <c r="O973" t="str">
        <f t="shared" si="47"/>
        <v>Light</v>
      </c>
      <c r="P973" t="str">
        <f>VLOOKUP(Orders[[#This Row],[Customer ID]],customers!$A:$I,9,FALSE)</f>
        <v>No</v>
      </c>
    </row>
    <row r="974" spans="1:16" x14ac:dyDescent="0.25">
      <c r="A974" s="2" t="s">
        <v>5984</v>
      </c>
      <c r="B974" s="6">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INDEX(products!$A:$G,MATCH(orders!$D974,products!$A:$A,0),MATCH(I$1,products!$A$1:$G$1,0))</f>
        <v>Ara</v>
      </c>
      <c r="J974" t="str">
        <f>INDEX(products!$A:$G,MATCH(orders!$D974,products!$A:$A,0),MATCH(J$1,products!$A$1:$G$1,0))</f>
        <v>L</v>
      </c>
      <c r="K974" s="8">
        <f>INDEX(products!$A:$G,MATCH(orders!$D974,products!$A:$A,0),MATCH(K$1,products!$A$1:$G$1,0))</f>
        <v>2.5</v>
      </c>
      <c r="L974" s="9">
        <f>INDEX(products!$A:$G,MATCH(orders!$D974,products!$A:$A,0),MATCH(L$1,products!$A$1:$G$1,0))</f>
        <v>29.784999999999997</v>
      </c>
      <c r="M974" s="9">
        <f t="shared" si="45"/>
        <v>89.35499999999999</v>
      </c>
      <c r="N974" t="str">
        <f t="shared" si="46"/>
        <v>Arabica</v>
      </c>
      <c r="O974" t="str">
        <f t="shared" si="47"/>
        <v>Light</v>
      </c>
      <c r="P974" t="str">
        <f>VLOOKUP(Orders[[#This Row],[Customer ID]],customers!$A:$I,9,FALSE)</f>
        <v>Yes</v>
      </c>
    </row>
    <row r="975" spans="1:16" x14ac:dyDescent="0.25">
      <c r="A975" s="2" t="s">
        <v>5989</v>
      </c>
      <c r="B975" s="6">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INDEX(products!$A:$G,MATCH(orders!$D975,products!$A:$A,0),MATCH(I$1,products!$A$1:$G$1,0))</f>
        <v>Lib</v>
      </c>
      <c r="J975" t="str">
        <f>INDEX(products!$A:$G,MATCH(orders!$D975,products!$A:$A,0),MATCH(J$1,products!$A$1:$G$1,0))</f>
        <v>M</v>
      </c>
      <c r="K975" s="8">
        <f>INDEX(products!$A:$G,MATCH(orders!$D975,products!$A:$A,0),MATCH(K$1,products!$A$1:$G$1,0))</f>
        <v>1</v>
      </c>
      <c r="L975" s="9">
        <f>INDEX(products!$A:$G,MATCH(orders!$D975,products!$A:$A,0),MATCH(L$1,products!$A$1:$G$1,0))</f>
        <v>14.55</v>
      </c>
      <c r="M975" s="9">
        <f t="shared" si="45"/>
        <v>87.300000000000011</v>
      </c>
      <c r="N975" t="str">
        <f t="shared" si="46"/>
        <v>Liberica</v>
      </c>
      <c r="O975" t="str">
        <f t="shared" si="47"/>
        <v>Medium</v>
      </c>
      <c r="P975" t="str">
        <f>VLOOKUP(Orders[[#This Row],[Customer ID]],customers!$A:$I,9,FALSE)</f>
        <v>No</v>
      </c>
    </row>
    <row r="976" spans="1:16" x14ac:dyDescent="0.25">
      <c r="A976" s="2" t="s">
        <v>5995</v>
      </c>
      <c r="B976" s="6">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INDEX(products!$A:$G,MATCH(orders!$D976,products!$A:$A,0),MATCH(I$1,products!$A$1:$G$1,0))</f>
        <v>Rob</v>
      </c>
      <c r="J976" t="str">
        <f>INDEX(products!$A:$G,MATCH(orders!$D976,products!$A:$A,0),MATCH(J$1,products!$A$1:$G$1,0))</f>
        <v>D</v>
      </c>
      <c r="K976" s="8">
        <f>INDEX(products!$A:$G,MATCH(orders!$D976,products!$A:$A,0),MATCH(K$1,products!$A$1:$G$1,0))</f>
        <v>0.5</v>
      </c>
      <c r="L976" s="9">
        <f>INDEX(products!$A:$G,MATCH(orders!$D976,products!$A:$A,0),MATCH(L$1,products!$A$1:$G$1,0))</f>
        <v>5.3699999999999992</v>
      </c>
      <c r="M976" s="9">
        <f t="shared" si="45"/>
        <v>5.3699999999999992</v>
      </c>
      <c r="N976" t="str">
        <f t="shared" si="46"/>
        <v>Robusta</v>
      </c>
      <c r="O976" t="str">
        <f t="shared" si="47"/>
        <v>Dark</v>
      </c>
      <c r="P976" t="str">
        <f>VLOOKUP(Orders[[#This Row],[Customer ID]],customers!$A:$I,9,FALSE)</f>
        <v>Yes</v>
      </c>
    </row>
    <row r="977" spans="1:16" x14ac:dyDescent="0.25">
      <c r="A977" s="2" t="s">
        <v>6001</v>
      </c>
      <c r="B977" s="6">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INDEX(products!$A:$G,MATCH(orders!$D977,products!$A:$A,0),MATCH(I$1,products!$A$1:$G$1,0))</f>
        <v>Ara</v>
      </c>
      <c r="J977" t="str">
        <f>INDEX(products!$A:$G,MATCH(orders!$D977,products!$A:$A,0),MATCH(J$1,products!$A$1:$G$1,0))</f>
        <v>D</v>
      </c>
      <c r="K977" s="8">
        <f>INDEX(products!$A:$G,MATCH(orders!$D977,products!$A:$A,0),MATCH(K$1,products!$A$1:$G$1,0))</f>
        <v>0.2</v>
      </c>
      <c r="L977" s="9">
        <f>INDEX(products!$A:$G,MATCH(orders!$D977,products!$A:$A,0),MATCH(L$1,products!$A$1:$G$1,0))</f>
        <v>2.9849999999999999</v>
      </c>
      <c r="M977" s="9">
        <f t="shared" si="45"/>
        <v>8.9550000000000001</v>
      </c>
      <c r="N977" t="str">
        <f t="shared" si="46"/>
        <v>Arabica</v>
      </c>
      <c r="O977" t="str">
        <f t="shared" si="47"/>
        <v>Dark</v>
      </c>
      <c r="P977" t="str">
        <f>VLOOKUP(Orders[[#This Row],[Customer ID]],customers!$A:$I,9,FALSE)</f>
        <v>Yes</v>
      </c>
    </row>
    <row r="978" spans="1:16" x14ac:dyDescent="0.25">
      <c r="A978" s="2" t="s">
        <v>6007</v>
      </c>
      <c r="B978" s="6">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INDEX(products!$A:$G,MATCH(orders!$D978,products!$A:$A,0),MATCH(I$1,products!$A$1:$G$1,0))</f>
        <v>Rob</v>
      </c>
      <c r="J978" t="str">
        <f>INDEX(products!$A:$G,MATCH(orders!$D978,products!$A:$A,0),MATCH(J$1,products!$A$1:$G$1,0))</f>
        <v>L</v>
      </c>
      <c r="K978" s="8">
        <f>INDEX(products!$A:$G,MATCH(orders!$D978,products!$A:$A,0),MATCH(K$1,products!$A$1:$G$1,0))</f>
        <v>2.5</v>
      </c>
      <c r="L978" s="9">
        <f>INDEX(products!$A:$G,MATCH(orders!$D978,products!$A:$A,0),MATCH(L$1,products!$A$1:$G$1,0))</f>
        <v>27.484999999999996</v>
      </c>
      <c r="M978" s="9">
        <f t="shared" si="45"/>
        <v>137.42499999999998</v>
      </c>
      <c r="N978" t="str">
        <f t="shared" si="46"/>
        <v>Robusta</v>
      </c>
      <c r="O978" t="str">
        <f t="shared" si="47"/>
        <v>Light</v>
      </c>
      <c r="P978" t="str">
        <f>VLOOKUP(Orders[[#This Row],[Customer ID]],customers!$A:$I,9,FALSE)</f>
        <v>Yes</v>
      </c>
    </row>
    <row r="979" spans="1:16" x14ac:dyDescent="0.25">
      <c r="A979" s="2" t="s">
        <v>6013</v>
      </c>
      <c r="B979" s="6">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INDEX(products!$A:$G,MATCH(orders!$D979,products!$A:$A,0),MATCH(I$1,products!$A$1:$G$1,0))</f>
        <v>Rob</v>
      </c>
      <c r="J979" t="str">
        <f>INDEX(products!$A:$G,MATCH(orders!$D979,products!$A:$A,0),MATCH(J$1,products!$A$1:$G$1,0))</f>
        <v>L</v>
      </c>
      <c r="K979" s="8">
        <f>INDEX(products!$A:$G,MATCH(orders!$D979,products!$A:$A,0),MATCH(K$1,products!$A$1:$G$1,0))</f>
        <v>1</v>
      </c>
      <c r="L979" s="9">
        <f>INDEX(products!$A:$G,MATCH(orders!$D979,products!$A:$A,0),MATCH(L$1,products!$A$1:$G$1,0))</f>
        <v>11.95</v>
      </c>
      <c r="M979" s="9">
        <f t="shared" si="45"/>
        <v>59.75</v>
      </c>
      <c r="N979" t="str">
        <f t="shared" si="46"/>
        <v>Robusta</v>
      </c>
      <c r="O979" t="str">
        <f t="shared" si="47"/>
        <v>Light</v>
      </c>
      <c r="P979" t="str">
        <f>VLOOKUP(Orders[[#This Row],[Customer ID]],customers!$A:$I,9,FALSE)</f>
        <v>No</v>
      </c>
    </row>
    <row r="980" spans="1:16" x14ac:dyDescent="0.25">
      <c r="A980" s="2" t="s">
        <v>6019</v>
      </c>
      <c r="B980" s="6">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INDEX(products!$A:$G,MATCH(orders!$D980,products!$A:$A,0),MATCH(I$1,products!$A$1:$G$1,0))</f>
        <v>Ara</v>
      </c>
      <c r="J980" t="str">
        <f>INDEX(products!$A:$G,MATCH(orders!$D980,products!$A:$A,0),MATCH(J$1,products!$A$1:$G$1,0))</f>
        <v>L</v>
      </c>
      <c r="K980" s="8">
        <f>INDEX(products!$A:$G,MATCH(orders!$D980,products!$A:$A,0),MATCH(K$1,products!$A$1:$G$1,0))</f>
        <v>0.5</v>
      </c>
      <c r="L980" s="9">
        <f>INDEX(products!$A:$G,MATCH(orders!$D980,products!$A:$A,0),MATCH(L$1,products!$A$1:$G$1,0))</f>
        <v>7.77</v>
      </c>
      <c r="M980" s="9">
        <f t="shared" si="45"/>
        <v>23.31</v>
      </c>
      <c r="N980" t="str">
        <f t="shared" si="46"/>
        <v>Arabica</v>
      </c>
      <c r="O980" t="str">
        <f t="shared" si="47"/>
        <v>Light</v>
      </c>
      <c r="P980" t="str">
        <f>VLOOKUP(Orders[[#This Row],[Customer ID]],customers!$A:$I,9,FALSE)</f>
        <v>No</v>
      </c>
    </row>
    <row r="981" spans="1:16" x14ac:dyDescent="0.25">
      <c r="A981" s="2" t="s">
        <v>6025</v>
      </c>
      <c r="B981" s="6">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INDEX(products!$A:$G,MATCH(orders!$D981,products!$A:$A,0),MATCH(I$1,products!$A$1:$G$1,0))</f>
        <v>Rob</v>
      </c>
      <c r="J981" t="str">
        <f>INDEX(products!$A:$G,MATCH(orders!$D981,products!$A:$A,0),MATCH(J$1,products!$A$1:$G$1,0))</f>
        <v>D</v>
      </c>
      <c r="K981" s="8">
        <f>INDEX(products!$A:$G,MATCH(orders!$D981,products!$A:$A,0),MATCH(K$1,products!$A$1:$G$1,0))</f>
        <v>0.5</v>
      </c>
      <c r="L981" s="9">
        <f>INDEX(products!$A:$G,MATCH(orders!$D981,products!$A:$A,0),MATCH(L$1,products!$A$1:$G$1,0))</f>
        <v>5.3699999999999992</v>
      </c>
      <c r="M981" s="9">
        <f t="shared" si="45"/>
        <v>10.739999999999998</v>
      </c>
      <c r="N981" t="str">
        <f t="shared" si="46"/>
        <v>Robusta</v>
      </c>
      <c r="O981" t="str">
        <f t="shared" si="47"/>
        <v>Dark</v>
      </c>
      <c r="P981" t="str">
        <f>VLOOKUP(Orders[[#This Row],[Customer ID]],customers!$A:$I,9,FALSE)</f>
        <v>No</v>
      </c>
    </row>
    <row r="982" spans="1:16" x14ac:dyDescent="0.25">
      <c r="A982" s="2" t="s">
        <v>6030</v>
      </c>
      <c r="B982" s="6">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INDEX(products!$A:$G,MATCH(orders!$D982,products!$A:$A,0),MATCH(I$1,products!$A$1:$G$1,0))</f>
        <v>Exc</v>
      </c>
      <c r="J982" t="str">
        <f>INDEX(products!$A:$G,MATCH(orders!$D982,products!$A:$A,0),MATCH(J$1,products!$A$1:$G$1,0))</f>
        <v>D</v>
      </c>
      <c r="K982" s="8">
        <f>INDEX(products!$A:$G,MATCH(orders!$D982,products!$A:$A,0),MATCH(K$1,products!$A$1:$G$1,0))</f>
        <v>2.5</v>
      </c>
      <c r="L982" s="9">
        <f>INDEX(products!$A:$G,MATCH(orders!$D982,products!$A:$A,0),MATCH(L$1,products!$A$1:$G$1,0))</f>
        <v>27.945</v>
      </c>
      <c r="M982" s="9">
        <f t="shared" si="45"/>
        <v>167.67000000000002</v>
      </c>
      <c r="N982" t="str">
        <f t="shared" si="46"/>
        <v>Excelsa</v>
      </c>
      <c r="O982" t="str">
        <f t="shared" si="47"/>
        <v>Dark</v>
      </c>
      <c r="P982" t="str">
        <f>VLOOKUP(Orders[[#This Row],[Customer ID]],customers!$A:$I,9,FALSE)</f>
        <v>Yes</v>
      </c>
    </row>
    <row r="983" spans="1:16" x14ac:dyDescent="0.25">
      <c r="A983" s="2" t="s">
        <v>6035</v>
      </c>
      <c r="B983" s="6">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INDEX(products!$A:$G,MATCH(orders!$D983,products!$A:$A,0),MATCH(I$1,products!$A$1:$G$1,0))</f>
        <v>Exc</v>
      </c>
      <c r="J983" t="str">
        <f>INDEX(products!$A:$G,MATCH(orders!$D983,products!$A:$A,0),MATCH(J$1,products!$A$1:$G$1,0))</f>
        <v>D</v>
      </c>
      <c r="K983" s="8">
        <f>INDEX(products!$A:$G,MATCH(orders!$D983,products!$A:$A,0),MATCH(K$1,products!$A$1:$G$1,0))</f>
        <v>0.2</v>
      </c>
      <c r="L983" s="9">
        <f>INDEX(products!$A:$G,MATCH(orders!$D983,products!$A:$A,0),MATCH(L$1,products!$A$1:$G$1,0))</f>
        <v>3.645</v>
      </c>
      <c r="M983" s="9">
        <f t="shared" si="45"/>
        <v>21.87</v>
      </c>
      <c r="N983" t="str">
        <f t="shared" si="46"/>
        <v>Excelsa</v>
      </c>
      <c r="O983" t="str">
        <f t="shared" si="47"/>
        <v>Dark</v>
      </c>
      <c r="P983" t="str">
        <f>VLOOKUP(Orders[[#This Row],[Customer ID]],customers!$A:$I,9,FALSE)</f>
        <v>Yes</v>
      </c>
    </row>
    <row r="984" spans="1:16" x14ac:dyDescent="0.25">
      <c r="A984" s="2" t="s">
        <v>6041</v>
      </c>
      <c r="B984" s="6">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INDEX(products!$A:$G,MATCH(orders!$D984,products!$A:$A,0),MATCH(I$1,products!$A$1:$G$1,0))</f>
        <v>Rob</v>
      </c>
      <c r="J984" t="str">
        <f>INDEX(products!$A:$G,MATCH(orders!$D984,products!$A:$A,0),MATCH(J$1,products!$A$1:$G$1,0))</f>
        <v>L</v>
      </c>
      <c r="K984" s="8">
        <f>INDEX(products!$A:$G,MATCH(orders!$D984,products!$A:$A,0),MATCH(K$1,products!$A$1:$G$1,0))</f>
        <v>1</v>
      </c>
      <c r="L984" s="9">
        <f>INDEX(products!$A:$G,MATCH(orders!$D984,products!$A:$A,0),MATCH(L$1,products!$A$1:$G$1,0))</f>
        <v>11.95</v>
      </c>
      <c r="M984" s="9">
        <f t="shared" si="45"/>
        <v>23.9</v>
      </c>
      <c r="N984" t="str">
        <f t="shared" si="46"/>
        <v>Robusta</v>
      </c>
      <c r="O984" t="str">
        <f t="shared" si="47"/>
        <v>Light</v>
      </c>
      <c r="P984" t="str">
        <f>VLOOKUP(Orders[[#This Row],[Customer ID]],customers!$A:$I,9,FALSE)</f>
        <v>Yes</v>
      </c>
    </row>
    <row r="985" spans="1:16" x14ac:dyDescent="0.25">
      <c r="A985" s="2" t="s">
        <v>6047</v>
      </c>
      <c r="B985" s="6">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INDEX(products!$A:$G,MATCH(orders!$D985,products!$A:$A,0),MATCH(I$1,products!$A$1:$G$1,0))</f>
        <v>Ara</v>
      </c>
      <c r="J985" t="str">
        <f>INDEX(products!$A:$G,MATCH(orders!$D985,products!$A:$A,0),MATCH(J$1,products!$A$1:$G$1,0))</f>
        <v>M</v>
      </c>
      <c r="K985" s="8">
        <f>INDEX(products!$A:$G,MATCH(orders!$D985,products!$A:$A,0),MATCH(K$1,products!$A$1:$G$1,0))</f>
        <v>0.2</v>
      </c>
      <c r="L985" s="9">
        <f>INDEX(products!$A:$G,MATCH(orders!$D985,products!$A:$A,0),MATCH(L$1,products!$A$1:$G$1,0))</f>
        <v>3.375</v>
      </c>
      <c r="M985" s="9">
        <f t="shared" si="45"/>
        <v>6.75</v>
      </c>
      <c r="N985" t="str">
        <f t="shared" si="46"/>
        <v>Arabica</v>
      </c>
      <c r="O985" t="str">
        <f t="shared" si="47"/>
        <v>Medium</v>
      </c>
      <c r="P985" t="str">
        <f>VLOOKUP(Orders[[#This Row],[Customer ID]],customers!$A:$I,9,FALSE)</f>
        <v>Yes</v>
      </c>
    </row>
    <row r="986" spans="1:16" x14ac:dyDescent="0.25">
      <c r="A986" s="2" t="s">
        <v>6053</v>
      </c>
      <c r="B986" s="6">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INDEX(products!$A:$G,MATCH(orders!$D986,products!$A:$A,0),MATCH(I$1,products!$A$1:$G$1,0))</f>
        <v>Exc</v>
      </c>
      <c r="J986" t="str">
        <f>INDEX(products!$A:$G,MATCH(orders!$D986,products!$A:$A,0),MATCH(J$1,products!$A$1:$G$1,0))</f>
        <v>M</v>
      </c>
      <c r="K986" s="8">
        <f>INDEX(products!$A:$G,MATCH(orders!$D986,products!$A:$A,0),MATCH(K$1,products!$A$1:$G$1,0))</f>
        <v>2.5</v>
      </c>
      <c r="L986" s="9">
        <f>INDEX(products!$A:$G,MATCH(orders!$D986,products!$A:$A,0),MATCH(L$1,products!$A$1:$G$1,0))</f>
        <v>31.624999999999996</v>
      </c>
      <c r="M986" s="9">
        <f t="shared" si="45"/>
        <v>31.624999999999996</v>
      </c>
      <c r="N986" t="str">
        <f t="shared" si="46"/>
        <v>Excelsa</v>
      </c>
      <c r="O986" t="str">
        <f t="shared" si="47"/>
        <v>Medium</v>
      </c>
      <c r="P986" t="str">
        <f>VLOOKUP(Orders[[#This Row],[Customer ID]],customers!$A:$I,9,FALSE)</f>
        <v>Yes</v>
      </c>
    </row>
    <row r="987" spans="1:16" x14ac:dyDescent="0.25">
      <c r="A987" s="2" t="s">
        <v>6058</v>
      </c>
      <c r="B987" s="6">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INDEX(products!$A:$G,MATCH(orders!$D987,products!$A:$A,0),MATCH(I$1,products!$A$1:$G$1,0))</f>
        <v>Rob</v>
      </c>
      <c r="J987" t="str">
        <f>INDEX(products!$A:$G,MATCH(orders!$D987,products!$A:$A,0),MATCH(J$1,products!$A$1:$G$1,0))</f>
        <v>L</v>
      </c>
      <c r="K987" s="8">
        <f>INDEX(products!$A:$G,MATCH(orders!$D987,products!$A:$A,0),MATCH(K$1,products!$A$1:$G$1,0))</f>
        <v>1</v>
      </c>
      <c r="L987" s="9">
        <f>INDEX(products!$A:$G,MATCH(orders!$D987,products!$A:$A,0),MATCH(L$1,products!$A$1:$G$1,0))</f>
        <v>11.95</v>
      </c>
      <c r="M987" s="9">
        <f t="shared" si="45"/>
        <v>47.8</v>
      </c>
      <c r="N987" t="str">
        <f t="shared" si="46"/>
        <v>Robusta</v>
      </c>
      <c r="O987" t="str">
        <f t="shared" si="47"/>
        <v>Light</v>
      </c>
      <c r="P987" t="str">
        <f>VLOOKUP(Orders[[#This Row],[Customer ID]],customers!$A:$I,9,FALSE)</f>
        <v>No</v>
      </c>
    </row>
    <row r="988" spans="1:16" x14ac:dyDescent="0.25">
      <c r="A988" s="2" t="s">
        <v>6064</v>
      </c>
      <c r="B988" s="6">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INDEX(products!$A:$G,MATCH(orders!$D988,products!$A:$A,0),MATCH(I$1,products!$A$1:$G$1,0))</f>
        <v>Lib</v>
      </c>
      <c r="J988" t="str">
        <f>INDEX(products!$A:$G,MATCH(orders!$D988,products!$A:$A,0),MATCH(J$1,products!$A$1:$G$1,0))</f>
        <v>M</v>
      </c>
      <c r="K988" s="8">
        <f>INDEX(products!$A:$G,MATCH(orders!$D988,products!$A:$A,0),MATCH(K$1,products!$A$1:$G$1,0))</f>
        <v>2.5</v>
      </c>
      <c r="L988" s="9">
        <f>INDEX(products!$A:$G,MATCH(orders!$D988,products!$A:$A,0),MATCH(L$1,products!$A$1:$G$1,0))</f>
        <v>33.464999999999996</v>
      </c>
      <c r="M988" s="9">
        <f t="shared" si="45"/>
        <v>33.464999999999996</v>
      </c>
      <c r="N988" t="str">
        <f t="shared" si="46"/>
        <v>Liberica</v>
      </c>
      <c r="O988" t="str">
        <f t="shared" si="47"/>
        <v>Medium</v>
      </c>
      <c r="P988" t="str">
        <f>VLOOKUP(Orders[[#This Row],[Customer ID]],customers!$A:$I,9,FALSE)</f>
        <v>No</v>
      </c>
    </row>
    <row r="989" spans="1:16" x14ac:dyDescent="0.25">
      <c r="A989" s="2" t="s">
        <v>6070</v>
      </c>
      <c r="B989" s="6">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INDEX(products!$A:$G,MATCH(orders!$D989,products!$A:$A,0),MATCH(I$1,products!$A$1:$G$1,0))</f>
        <v>Ara</v>
      </c>
      <c r="J989" t="str">
        <f>INDEX(products!$A:$G,MATCH(orders!$D989,products!$A:$A,0),MATCH(J$1,products!$A$1:$G$1,0))</f>
        <v>D</v>
      </c>
      <c r="K989" s="8">
        <f>INDEX(products!$A:$G,MATCH(orders!$D989,products!$A:$A,0),MATCH(K$1,products!$A$1:$G$1,0))</f>
        <v>0.5</v>
      </c>
      <c r="L989" s="9">
        <f>INDEX(products!$A:$G,MATCH(orders!$D989,products!$A:$A,0),MATCH(L$1,products!$A$1:$G$1,0))</f>
        <v>5.97</v>
      </c>
      <c r="M989" s="9">
        <f t="shared" si="45"/>
        <v>29.849999999999998</v>
      </c>
      <c r="N989" t="str">
        <f t="shared" si="46"/>
        <v>Arabica</v>
      </c>
      <c r="O989" t="str">
        <f t="shared" si="47"/>
        <v>Dark</v>
      </c>
      <c r="P989" t="str">
        <f>VLOOKUP(Orders[[#This Row],[Customer ID]],customers!$A:$I,9,FALSE)</f>
        <v>Yes</v>
      </c>
    </row>
    <row r="990" spans="1:16" x14ac:dyDescent="0.25">
      <c r="A990" s="2" t="s">
        <v>6076</v>
      </c>
      <c r="B990" s="6">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INDEX(products!$A:$G,MATCH(orders!$D990,products!$A:$A,0),MATCH(I$1,products!$A$1:$G$1,0))</f>
        <v>Rob</v>
      </c>
      <c r="J990" t="str">
        <f>INDEX(products!$A:$G,MATCH(orders!$D990,products!$A:$A,0),MATCH(J$1,products!$A$1:$G$1,0))</f>
        <v>M</v>
      </c>
      <c r="K990" s="8">
        <f>INDEX(products!$A:$G,MATCH(orders!$D990,products!$A:$A,0),MATCH(K$1,products!$A$1:$G$1,0))</f>
        <v>1</v>
      </c>
      <c r="L990" s="9">
        <f>INDEX(products!$A:$G,MATCH(orders!$D990,products!$A:$A,0),MATCH(L$1,products!$A$1:$G$1,0))</f>
        <v>9.9499999999999993</v>
      </c>
      <c r="M990" s="9">
        <f t="shared" si="45"/>
        <v>29.849999999999998</v>
      </c>
      <c r="N990" t="str">
        <f t="shared" si="46"/>
        <v>Robusta</v>
      </c>
      <c r="O990" t="str">
        <f t="shared" si="47"/>
        <v>Medium</v>
      </c>
      <c r="P990" t="str">
        <f>VLOOKUP(Orders[[#This Row],[Customer ID]],customers!$A:$I,9,FALSE)</f>
        <v>Yes</v>
      </c>
    </row>
    <row r="991" spans="1:16" x14ac:dyDescent="0.25">
      <c r="A991" s="2" t="s">
        <v>6081</v>
      </c>
      <c r="B991" s="6">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INDEX(products!$A:$G,MATCH(orders!$D991,products!$A:$A,0),MATCH(I$1,products!$A$1:$G$1,0))</f>
        <v>Ara</v>
      </c>
      <c r="J991" t="str">
        <f>INDEX(products!$A:$G,MATCH(orders!$D991,products!$A:$A,0),MATCH(J$1,products!$A$1:$G$1,0))</f>
        <v>M</v>
      </c>
      <c r="K991" s="8">
        <f>INDEX(products!$A:$G,MATCH(orders!$D991,products!$A:$A,0),MATCH(K$1,products!$A$1:$G$1,0))</f>
        <v>2.5</v>
      </c>
      <c r="L991" s="9">
        <f>INDEX(products!$A:$G,MATCH(orders!$D991,products!$A:$A,0),MATCH(L$1,products!$A$1:$G$1,0))</f>
        <v>25.874999999999996</v>
      </c>
      <c r="M991" s="9">
        <f t="shared" si="45"/>
        <v>155.24999999999997</v>
      </c>
      <c r="N991" t="str">
        <f t="shared" si="46"/>
        <v>Arabica</v>
      </c>
      <c r="O991" t="str">
        <f t="shared" si="47"/>
        <v>Medium</v>
      </c>
      <c r="P991" t="str">
        <f>VLOOKUP(Orders[[#This Row],[Customer ID]],customers!$A:$I,9,FALSE)</f>
        <v>Yes</v>
      </c>
    </row>
    <row r="992" spans="1:16" x14ac:dyDescent="0.25">
      <c r="A992" s="2" t="s">
        <v>6086</v>
      </c>
      <c r="B992" s="6">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INDEX(products!$A:$G,MATCH(orders!$D992,products!$A:$A,0),MATCH(I$1,products!$A$1:$G$1,0))</f>
        <v>Exc</v>
      </c>
      <c r="J992" t="str">
        <f>INDEX(products!$A:$G,MATCH(orders!$D992,products!$A:$A,0),MATCH(J$1,products!$A$1:$G$1,0))</f>
        <v>D</v>
      </c>
      <c r="K992" s="8">
        <f>INDEX(products!$A:$G,MATCH(orders!$D992,products!$A:$A,0),MATCH(K$1,products!$A$1:$G$1,0))</f>
        <v>0.2</v>
      </c>
      <c r="L992" s="9">
        <f>INDEX(products!$A:$G,MATCH(orders!$D992,products!$A:$A,0),MATCH(L$1,products!$A$1:$G$1,0))</f>
        <v>3.645</v>
      </c>
      <c r="M992" s="9">
        <f t="shared" si="45"/>
        <v>18.225000000000001</v>
      </c>
      <c r="N992" t="str">
        <f t="shared" si="46"/>
        <v>Excelsa</v>
      </c>
      <c r="O992" t="str">
        <f t="shared" si="47"/>
        <v>Dark</v>
      </c>
      <c r="P992" t="str">
        <f>VLOOKUP(Orders[[#This Row],[Customer ID]],customers!$A:$I,9,FALSE)</f>
        <v>No</v>
      </c>
    </row>
    <row r="993" spans="1:16" x14ac:dyDescent="0.25">
      <c r="A993" s="2" t="s">
        <v>6086</v>
      </c>
      <c r="B993" s="6">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INDEX(products!$A:$G,MATCH(orders!$D993,products!$A:$A,0),MATCH(I$1,products!$A$1:$G$1,0))</f>
        <v>Lib</v>
      </c>
      <c r="J993" t="str">
        <f>INDEX(products!$A:$G,MATCH(orders!$D993,products!$A:$A,0),MATCH(J$1,products!$A$1:$G$1,0))</f>
        <v>D</v>
      </c>
      <c r="K993" s="8">
        <f>INDEX(products!$A:$G,MATCH(orders!$D993,products!$A:$A,0),MATCH(K$1,products!$A$1:$G$1,0))</f>
        <v>0.5</v>
      </c>
      <c r="L993" s="9">
        <f>INDEX(products!$A:$G,MATCH(orders!$D993,products!$A:$A,0),MATCH(L$1,products!$A$1:$G$1,0))</f>
        <v>7.77</v>
      </c>
      <c r="M993" s="9">
        <f t="shared" si="45"/>
        <v>15.54</v>
      </c>
      <c r="N993" t="str">
        <f t="shared" si="46"/>
        <v>Liberica</v>
      </c>
      <c r="O993" t="str">
        <f t="shared" si="47"/>
        <v>Dark</v>
      </c>
      <c r="P993" t="str">
        <f>VLOOKUP(Orders[[#This Row],[Customer ID]],customers!$A:$I,9,FALSE)</f>
        <v>No</v>
      </c>
    </row>
    <row r="994" spans="1:16" x14ac:dyDescent="0.25">
      <c r="A994" s="2" t="s">
        <v>6096</v>
      </c>
      <c r="B994" s="6">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INDEX(products!$A:$G,MATCH(orders!$D994,products!$A:$A,0),MATCH(I$1,products!$A$1:$G$1,0))</f>
        <v>Lib</v>
      </c>
      <c r="J994" t="str">
        <f>INDEX(products!$A:$G,MATCH(orders!$D994,products!$A:$A,0),MATCH(J$1,products!$A$1:$G$1,0))</f>
        <v>L</v>
      </c>
      <c r="K994" s="8">
        <f>INDEX(products!$A:$G,MATCH(orders!$D994,products!$A:$A,0),MATCH(K$1,products!$A$1:$G$1,0))</f>
        <v>2.5</v>
      </c>
      <c r="L994" s="9">
        <f>INDEX(products!$A:$G,MATCH(orders!$D994,products!$A:$A,0),MATCH(L$1,products!$A$1:$G$1,0))</f>
        <v>36.454999999999998</v>
      </c>
      <c r="M994" s="9">
        <f t="shared" si="45"/>
        <v>109.36499999999999</v>
      </c>
      <c r="N994" t="str">
        <f t="shared" si="46"/>
        <v>Liberica</v>
      </c>
      <c r="O994" t="str">
        <f t="shared" si="47"/>
        <v>Light</v>
      </c>
      <c r="P994" t="str">
        <f>VLOOKUP(Orders[[#This Row],[Customer ID]],customers!$A:$I,9,FALSE)</f>
        <v>No</v>
      </c>
    </row>
    <row r="995" spans="1:16" x14ac:dyDescent="0.25">
      <c r="A995" s="2" t="s">
        <v>6101</v>
      </c>
      <c r="B995" s="6">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INDEX(products!$A:$G,MATCH(orders!$D995,products!$A:$A,0),MATCH(I$1,products!$A$1:$G$1,0))</f>
        <v>Ara</v>
      </c>
      <c r="J995" t="str">
        <f>INDEX(products!$A:$G,MATCH(orders!$D995,products!$A:$A,0),MATCH(J$1,products!$A$1:$G$1,0))</f>
        <v>L</v>
      </c>
      <c r="K995" s="8">
        <f>INDEX(products!$A:$G,MATCH(orders!$D995,products!$A:$A,0),MATCH(K$1,products!$A$1:$G$1,0))</f>
        <v>1</v>
      </c>
      <c r="L995" s="9">
        <f>INDEX(products!$A:$G,MATCH(orders!$D995,products!$A:$A,0),MATCH(L$1,products!$A$1:$G$1,0))</f>
        <v>12.95</v>
      </c>
      <c r="M995" s="9">
        <f t="shared" si="45"/>
        <v>77.699999999999989</v>
      </c>
      <c r="N995" t="str">
        <f t="shared" si="46"/>
        <v>Arabica</v>
      </c>
      <c r="O995" t="str">
        <f t="shared" si="47"/>
        <v>Light</v>
      </c>
      <c r="P995" t="str">
        <f>VLOOKUP(Orders[[#This Row],[Customer ID]],customers!$A:$I,9,FALSE)</f>
        <v>No</v>
      </c>
    </row>
    <row r="996" spans="1:16" x14ac:dyDescent="0.25">
      <c r="A996" s="2" t="s">
        <v>6106</v>
      </c>
      <c r="B996" s="6">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INDEX(products!$A:$G,MATCH(orders!$D996,products!$A:$A,0),MATCH(I$1,products!$A$1:$G$1,0))</f>
        <v>Ara</v>
      </c>
      <c r="J996" t="str">
        <f>INDEX(products!$A:$G,MATCH(orders!$D996,products!$A:$A,0),MATCH(J$1,products!$A$1:$G$1,0))</f>
        <v>D</v>
      </c>
      <c r="K996" s="8">
        <f>INDEX(products!$A:$G,MATCH(orders!$D996,products!$A:$A,0),MATCH(K$1,products!$A$1:$G$1,0))</f>
        <v>0.2</v>
      </c>
      <c r="L996" s="9">
        <f>INDEX(products!$A:$G,MATCH(orders!$D996,products!$A:$A,0),MATCH(L$1,products!$A$1:$G$1,0))</f>
        <v>2.9849999999999999</v>
      </c>
      <c r="M996" s="9">
        <f t="shared" si="45"/>
        <v>8.9550000000000001</v>
      </c>
      <c r="N996" t="str">
        <f t="shared" si="46"/>
        <v>Arabica</v>
      </c>
      <c r="O996" t="str">
        <f t="shared" si="47"/>
        <v>Dark</v>
      </c>
      <c r="P996" t="str">
        <f>VLOOKUP(Orders[[#This Row],[Customer ID]],customers!$A:$I,9,FALSE)</f>
        <v>No</v>
      </c>
    </row>
    <row r="997" spans="1:16" x14ac:dyDescent="0.25">
      <c r="A997" s="2" t="s">
        <v>6111</v>
      </c>
      <c r="B997" s="6">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INDEX(products!$A:$G,MATCH(orders!$D997,products!$A:$A,0),MATCH(I$1,products!$A$1:$G$1,0))</f>
        <v>Rob</v>
      </c>
      <c r="J997" t="str">
        <f>INDEX(products!$A:$G,MATCH(orders!$D997,products!$A:$A,0),MATCH(J$1,products!$A$1:$G$1,0))</f>
        <v>L</v>
      </c>
      <c r="K997" s="8">
        <f>INDEX(products!$A:$G,MATCH(orders!$D997,products!$A:$A,0),MATCH(K$1,products!$A$1:$G$1,0))</f>
        <v>2.5</v>
      </c>
      <c r="L997" s="9">
        <f>INDEX(products!$A:$G,MATCH(orders!$D997,products!$A:$A,0),MATCH(L$1,products!$A$1:$G$1,0))</f>
        <v>27.484999999999996</v>
      </c>
      <c r="M997" s="9">
        <f t="shared" si="45"/>
        <v>27.484999999999996</v>
      </c>
      <c r="N997" t="str">
        <f t="shared" si="46"/>
        <v>Robusta</v>
      </c>
      <c r="O997" t="str">
        <f t="shared" si="47"/>
        <v>Light</v>
      </c>
      <c r="P997" t="str">
        <f>VLOOKUP(Orders[[#This Row],[Customer ID]],customers!$A:$I,9,FALSE)</f>
        <v>No</v>
      </c>
    </row>
    <row r="998" spans="1:16" x14ac:dyDescent="0.25">
      <c r="A998" s="2" t="s">
        <v>6117</v>
      </c>
      <c r="B998" s="6">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INDEX(products!$A:$G,MATCH(orders!$D998,products!$A:$A,0),MATCH(I$1,products!$A$1:$G$1,0))</f>
        <v>Rob</v>
      </c>
      <c r="J998" t="str">
        <f>INDEX(products!$A:$G,MATCH(orders!$D998,products!$A:$A,0),MATCH(J$1,products!$A$1:$G$1,0))</f>
        <v>M</v>
      </c>
      <c r="K998" s="8">
        <f>INDEX(products!$A:$G,MATCH(orders!$D998,products!$A:$A,0),MATCH(K$1,products!$A$1:$G$1,0))</f>
        <v>0.5</v>
      </c>
      <c r="L998" s="9">
        <f>INDEX(products!$A:$G,MATCH(orders!$D998,products!$A:$A,0),MATCH(L$1,products!$A$1:$G$1,0))</f>
        <v>5.97</v>
      </c>
      <c r="M998" s="9">
        <f t="shared" si="45"/>
        <v>29.849999999999998</v>
      </c>
      <c r="N998" t="str">
        <f t="shared" si="46"/>
        <v>Robusta</v>
      </c>
      <c r="O998" t="str">
        <f t="shared" si="47"/>
        <v>Medium</v>
      </c>
      <c r="P998" t="str">
        <f>VLOOKUP(Orders[[#This Row],[Customer ID]],customers!$A:$I,9,FALSE)</f>
        <v>No</v>
      </c>
    </row>
    <row r="999" spans="1:16" x14ac:dyDescent="0.25">
      <c r="A999" s="2" t="s">
        <v>6122</v>
      </c>
      <c r="B999" s="6">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INDEX(products!$A:$G,MATCH(orders!$D999,products!$A:$A,0),MATCH(I$1,products!$A$1:$G$1,0))</f>
        <v>Ara</v>
      </c>
      <c r="J999" t="str">
        <f>INDEX(products!$A:$G,MATCH(orders!$D999,products!$A:$A,0),MATCH(J$1,products!$A$1:$G$1,0))</f>
        <v>M</v>
      </c>
      <c r="K999" s="8">
        <f>INDEX(products!$A:$G,MATCH(orders!$D999,products!$A:$A,0),MATCH(K$1,products!$A$1:$G$1,0))</f>
        <v>0.5</v>
      </c>
      <c r="L999" s="9">
        <f>INDEX(products!$A:$G,MATCH(orders!$D999,products!$A:$A,0),MATCH(L$1,products!$A$1:$G$1,0))</f>
        <v>6.75</v>
      </c>
      <c r="M999" s="9">
        <f t="shared" si="45"/>
        <v>27</v>
      </c>
      <c r="N999" t="str">
        <f t="shared" si="46"/>
        <v>Arabica</v>
      </c>
      <c r="O999" t="str">
        <f t="shared" si="47"/>
        <v>Medium</v>
      </c>
      <c r="P999" t="str">
        <f>VLOOKUP(Orders[[#This Row],[Customer ID]],customers!$A:$I,9,FALSE)</f>
        <v>No</v>
      </c>
    </row>
    <row r="1000" spans="1:16" x14ac:dyDescent="0.25">
      <c r="A1000" s="2" t="s">
        <v>6127</v>
      </c>
      <c r="B1000" s="6">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INDEX(products!$A:$G,MATCH(orders!$D1000,products!$A:$A,0),MATCH(I$1,products!$A$1:$G$1,0))</f>
        <v>Ara</v>
      </c>
      <c r="J1000" t="str">
        <f>INDEX(products!$A:$G,MATCH(orders!$D1000,products!$A:$A,0),MATCH(J$1,products!$A$1:$G$1,0))</f>
        <v>D</v>
      </c>
      <c r="K1000" s="8">
        <f>INDEX(products!$A:$G,MATCH(orders!$D1000,products!$A:$A,0),MATCH(K$1,products!$A$1:$G$1,0))</f>
        <v>1</v>
      </c>
      <c r="L1000" s="9">
        <f>INDEX(products!$A:$G,MATCH(orders!$D1000,products!$A:$A,0),MATCH(L$1,products!$A$1:$G$1,0))</f>
        <v>9.9499999999999993</v>
      </c>
      <c r="M1000" s="9">
        <f t="shared" si="45"/>
        <v>9.9499999999999993</v>
      </c>
      <c r="N1000" t="str">
        <f t="shared" si="46"/>
        <v>Arabica</v>
      </c>
      <c r="O1000" t="str">
        <f t="shared" si="47"/>
        <v>Dark</v>
      </c>
      <c r="P1000" t="str">
        <f>VLOOKUP(Orders[[#This Row],[Customer ID]],customers!$A:$I,9,FALSE)</f>
        <v>No</v>
      </c>
    </row>
    <row r="1001" spans="1:16" x14ac:dyDescent="0.25">
      <c r="A1001" s="2" t="s">
        <v>6133</v>
      </c>
      <c r="B1001" s="6">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INDEX(products!$A:$G,MATCH(orders!$D1001,products!$A:$A,0),MATCH(I$1,products!$A$1:$G$1,0))</f>
        <v>Exc</v>
      </c>
      <c r="J1001" t="str">
        <f>INDEX(products!$A:$G,MATCH(orders!$D1001,products!$A:$A,0),MATCH(J$1,products!$A$1:$G$1,0))</f>
        <v>M</v>
      </c>
      <c r="K1001" s="8">
        <f>INDEX(products!$A:$G,MATCH(orders!$D1001,products!$A:$A,0),MATCH(K$1,products!$A$1:$G$1,0))</f>
        <v>0.2</v>
      </c>
      <c r="L1001" s="9">
        <f>INDEX(products!$A:$G,MATCH(orders!$D1001,products!$A:$A,0),MATCH(L$1,products!$A$1:$G$1,0))</f>
        <v>4.125</v>
      </c>
      <c r="M1001" s="9">
        <f t="shared" si="45"/>
        <v>12.375</v>
      </c>
      <c r="N1001" t="str">
        <f t="shared" si="46"/>
        <v>Excelsa</v>
      </c>
      <c r="O1001" t="str">
        <f t="shared" si="47"/>
        <v>Medium</v>
      </c>
      <c r="P1001" t="str">
        <f>VLOOKUP(Orders[[#This Row],[Customer ID]],customers!$A:$I,9,FALSE)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2" activePane="bottomLeft" state="frozen"/>
      <selection pane="bottomLeft"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4" t="s">
        <v>3</v>
      </c>
      <c r="B1" s="4" t="s">
        <v>4</v>
      </c>
      <c r="C1" s="4" t="s">
        <v>2</v>
      </c>
      <c r="D1" s="4" t="s">
        <v>317</v>
      </c>
      <c r="E1" s="4" t="s">
        <v>5</v>
      </c>
      <c r="F1" s="4" t="s">
        <v>6</v>
      </c>
      <c r="G1" s="4" t="s">
        <v>7</v>
      </c>
      <c r="H1" s="4" t="s">
        <v>8</v>
      </c>
      <c r="I1" s="4"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pane ySplit="1" topLeftCell="A2" activePane="bottomLeft" state="frozen"/>
      <selection pane="bottomLeft" activeCell="A2" sqref="A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style="3" bestFit="1" customWidth="1"/>
    <col min="6" max="6" width="13.42578125" style="3" bestFit="1" customWidth="1"/>
    <col min="7" max="7" width="8" style="3" bestFit="1" customWidth="1"/>
  </cols>
  <sheetData>
    <row r="1" spans="1:7" x14ac:dyDescent="0.25">
      <c r="A1" s="5" t="s">
        <v>11</v>
      </c>
      <c r="B1" s="5" t="s">
        <v>9</v>
      </c>
      <c r="C1" s="5" t="s">
        <v>10</v>
      </c>
      <c r="D1" s="5" t="s">
        <v>12</v>
      </c>
      <c r="E1" s="5" t="s">
        <v>13</v>
      </c>
      <c r="F1" s="5" t="s">
        <v>17</v>
      </c>
      <c r="G1" s="5" t="s">
        <v>16</v>
      </c>
    </row>
    <row r="2" spans="1:7" x14ac:dyDescent="0.25">
      <c r="A2" t="s">
        <v>6167</v>
      </c>
      <c r="B2" t="s">
        <v>6193</v>
      </c>
      <c r="C2" t="s">
        <v>6186</v>
      </c>
      <c r="D2" s="1">
        <v>0.2</v>
      </c>
      <c r="E2" s="9">
        <v>3.8849999999999998</v>
      </c>
      <c r="F2" s="9">
        <v>1.9424999999999999</v>
      </c>
      <c r="G2" s="9">
        <v>0.34964999999999996</v>
      </c>
    </row>
    <row r="3" spans="1:7" x14ac:dyDescent="0.25">
      <c r="A3" t="s">
        <v>6180</v>
      </c>
      <c r="B3" t="s">
        <v>6193</v>
      </c>
      <c r="C3" t="s">
        <v>6186</v>
      </c>
      <c r="D3" s="1">
        <v>0.5</v>
      </c>
      <c r="E3" s="9">
        <v>7.77</v>
      </c>
      <c r="F3" s="9">
        <v>1.5539999999999998</v>
      </c>
      <c r="G3" s="9">
        <v>0.69929999999999992</v>
      </c>
    </row>
    <row r="4" spans="1:7" x14ac:dyDescent="0.25">
      <c r="A4" t="s">
        <v>6140</v>
      </c>
      <c r="B4" t="s">
        <v>6193</v>
      </c>
      <c r="C4" t="s">
        <v>6186</v>
      </c>
      <c r="D4" s="1">
        <v>1</v>
      </c>
      <c r="E4" s="9">
        <v>12.95</v>
      </c>
      <c r="F4" s="9">
        <v>1.2949999999999999</v>
      </c>
      <c r="G4" s="9">
        <v>1.1655</v>
      </c>
    </row>
    <row r="5" spans="1:7" x14ac:dyDescent="0.25">
      <c r="A5" t="s">
        <v>6182</v>
      </c>
      <c r="B5" t="s">
        <v>6193</v>
      </c>
      <c r="C5" t="s">
        <v>6186</v>
      </c>
      <c r="D5" s="1">
        <v>2.5</v>
      </c>
      <c r="E5" s="9">
        <v>29.784999999999997</v>
      </c>
      <c r="F5" s="9">
        <v>1.1913999999999998</v>
      </c>
      <c r="G5" s="9">
        <v>2.6806499999999995</v>
      </c>
    </row>
    <row r="6" spans="1:7" x14ac:dyDescent="0.25">
      <c r="A6" t="s">
        <v>6152</v>
      </c>
      <c r="B6" t="s">
        <v>6193</v>
      </c>
      <c r="C6" t="s">
        <v>6188</v>
      </c>
      <c r="D6" s="1">
        <v>0.2</v>
      </c>
      <c r="E6" s="9">
        <v>3.375</v>
      </c>
      <c r="F6" s="9">
        <v>1.6875</v>
      </c>
      <c r="G6" s="9">
        <v>0.30374999999999996</v>
      </c>
    </row>
    <row r="7" spans="1:7" x14ac:dyDescent="0.25">
      <c r="A7" t="s">
        <v>6157</v>
      </c>
      <c r="B7" t="s">
        <v>6193</v>
      </c>
      <c r="C7" t="s">
        <v>6188</v>
      </c>
      <c r="D7" s="1">
        <v>0.5</v>
      </c>
      <c r="E7" s="9">
        <v>6.75</v>
      </c>
      <c r="F7" s="9">
        <v>1.35</v>
      </c>
      <c r="G7" s="9">
        <v>0.60749999999999993</v>
      </c>
    </row>
    <row r="8" spans="1:7" x14ac:dyDescent="0.25">
      <c r="A8" t="s">
        <v>6155</v>
      </c>
      <c r="B8" t="s">
        <v>6193</v>
      </c>
      <c r="C8" t="s">
        <v>6188</v>
      </c>
      <c r="D8" s="1">
        <v>1</v>
      </c>
      <c r="E8" s="9">
        <v>11.25</v>
      </c>
      <c r="F8" s="9">
        <v>1.125</v>
      </c>
      <c r="G8" s="9">
        <v>1.0125</v>
      </c>
    </row>
    <row r="9" spans="1:7" x14ac:dyDescent="0.25">
      <c r="A9" t="s">
        <v>6175</v>
      </c>
      <c r="B9" t="s">
        <v>6193</v>
      </c>
      <c r="C9" t="s">
        <v>6188</v>
      </c>
      <c r="D9" s="1">
        <v>2.5</v>
      </c>
      <c r="E9" s="9">
        <v>25.874999999999996</v>
      </c>
      <c r="F9" s="9">
        <v>1.0349999999999999</v>
      </c>
      <c r="G9" s="9">
        <v>2.3287499999999994</v>
      </c>
    </row>
    <row r="10" spans="1:7" x14ac:dyDescent="0.25">
      <c r="A10" t="s">
        <v>6154</v>
      </c>
      <c r="B10" t="s">
        <v>6193</v>
      </c>
      <c r="C10" t="s">
        <v>6187</v>
      </c>
      <c r="D10" s="1">
        <v>0.2</v>
      </c>
      <c r="E10" s="9">
        <v>2.9849999999999999</v>
      </c>
      <c r="F10" s="9">
        <v>1.4924999999999999</v>
      </c>
      <c r="G10" s="9">
        <v>0.26865</v>
      </c>
    </row>
    <row r="11" spans="1:7" x14ac:dyDescent="0.25">
      <c r="A11" t="s">
        <v>6158</v>
      </c>
      <c r="B11" t="s">
        <v>6193</v>
      </c>
      <c r="C11" t="s">
        <v>6187</v>
      </c>
      <c r="D11" s="1">
        <v>0.5</v>
      </c>
      <c r="E11" s="9">
        <v>5.97</v>
      </c>
      <c r="F11" s="9">
        <v>1.194</v>
      </c>
      <c r="G11" s="9">
        <v>0.5373</v>
      </c>
    </row>
    <row r="12" spans="1:7" x14ac:dyDescent="0.25">
      <c r="A12" t="s">
        <v>6147</v>
      </c>
      <c r="B12" t="s">
        <v>6193</v>
      </c>
      <c r="C12" t="s">
        <v>6187</v>
      </c>
      <c r="D12" s="1">
        <v>1</v>
      </c>
      <c r="E12" s="9">
        <v>9.9499999999999993</v>
      </c>
      <c r="F12" s="9">
        <v>0.99499999999999988</v>
      </c>
      <c r="G12" s="9">
        <v>0.89549999999999985</v>
      </c>
    </row>
    <row r="13" spans="1:7" x14ac:dyDescent="0.25">
      <c r="A13" t="s">
        <v>6168</v>
      </c>
      <c r="B13" t="s">
        <v>6193</v>
      </c>
      <c r="C13" t="s">
        <v>6187</v>
      </c>
      <c r="D13" s="1">
        <v>2.5</v>
      </c>
      <c r="E13" s="9">
        <v>22.884999999999998</v>
      </c>
      <c r="F13" s="9">
        <v>0.91539999999999988</v>
      </c>
      <c r="G13" s="9">
        <v>2.0596499999999995</v>
      </c>
    </row>
    <row r="14" spans="1:7" x14ac:dyDescent="0.25">
      <c r="A14" t="s">
        <v>6178</v>
      </c>
      <c r="B14" t="s">
        <v>6192</v>
      </c>
      <c r="C14" t="s">
        <v>6186</v>
      </c>
      <c r="D14" s="1">
        <v>0.2</v>
      </c>
      <c r="E14" s="9">
        <v>3.5849999999999995</v>
      </c>
      <c r="F14" s="9">
        <v>1.7924999999999998</v>
      </c>
      <c r="G14" s="9">
        <v>0.21509999999999996</v>
      </c>
    </row>
    <row r="15" spans="1:7" x14ac:dyDescent="0.25">
      <c r="A15" t="s">
        <v>6173</v>
      </c>
      <c r="B15" t="s">
        <v>6192</v>
      </c>
      <c r="C15" t="s">
        <v>6186</v>
      </c>
      <c r="D15" s="1">
        <v>0.5</v>
      </c>
      <c r="E15" s="9">
        <v>7.169999999999999</v>
      </c>
      <c r="F15" s="9">
        <v>1.4339999999999997</v>
      </c>
      <c r="G15" s="9">
        <v>0.43019999999999992</v>
      </c>
    </row>
    <row r="16" spans="1:7" x14ac:dyDescent="0.25">
      <c r="A16" t="s">
        <v>6179</v>
      </c>
      <c r="B16" t="s">
        <v>6192</v>
      </c>
      <c r="C16" t="s">
        <v>6186</v>
      </c>
      <c r="D16" s="1">
        <v>1</v>
      </c>
      <c r="E16" s="9">
        <v>11.95</v>
      </c>
      <c r="F16" s="9">
        <v>1.1949999999999998</v>
      </c>
      <c r="G16" s="9">
        <v>0.71699999999999997</v>
      </c>
    </row>
    <row r="17" spans="1:7" x14ac:dyDescent="0.25">
      <c r="A17" t="s">
        <v>6142</v>
      </c>
      <c r="B17" t="s">
        <v>6192</v>
      </c>
      <c r="C17" t="s">
        <v>6186</v>
      </c>
      <c r="D17" s="1">
        <v>2.5</v>
      </c>
      <c r="E17" s="9">
        <v>27.484999999999996</v>
      </c>
      <c r="F17" s="9">
        <v>1.0993999999999999</v>
      </c>
      <c r="G17" s="9">
        <v>1.6490999999999998</v>
      </c>
    </row>
    <row r="18" spans="1:7" x14ac:dyDescent="0.25">
      <c r="A18" t="s">
        <v>6174</v>
      </c>
      <c r="B18" t="s">
        <v>6192</v>
      </c>
      <c r="C18" t="s">
        <v>6188</v>
      </c>
      <c r="D18" s="1">
        <v>0.2</v>
      </c>
      <c r="E18" s="9">
        <v>2.9849999999999999</v>
      </c>
      <c r="F18" s="9">
        <v>1.4924999999999999</v>
      </c>
      <c r="G18" s="9">
        <v>0.17909999999999998</v>
      </c>
    </row>
    <row r="19" spans="1:7" x14ac:dyDescent="0.25">
      <c r="A19" t="s">
        <v>6146</v>
      </c>
      <c r="B19" t="s">
        <v>6192</v>
      </c>
      <c r="C19" t="s">
        <v>6188</v>
      </c>
      <c r="D19" s="1">
        <v>0.5</v>
      </c>
      <c r="E19" s="9">
        <v>5.97</v>
      </c>
      <c r="F19" s="9">
        <v>1.194</v>
      </c>
      <c r="G19" s="9">
        <v>0.35819999999999996</v>
      </c>
    </row>
    <row r="20" spans="1:7" x14ac:dyDescent="0.25">
      <c r="A20" t="s">
        <v>6138</v>
      </c>
      <c r="B20" t="s">
        <v>6192</v>
      </c>
      <c r="C20" t="s">
        <v>6188</v>
      </c>
      <c r="D20" s="1">
        <v>1</v>
      </c>
      <c r="E20" s="9">
        <v>9.9499999999999993</v>
      </c>
      <c r="F20" s="9">
        <v>0.99499999999999988</v>
      </c>
      <c r="G20" s="9">
        <v>0.59699999999999998</v>
      </c>
    </row>
    <row r="21" spans="1:7" x14ac:dyDescent="0.25">
      <c r="A21" t="s">
        <v>6151</v>
      </c>
      <c r="B21" t="s">
        <v>6192</v>
      </c>
      <c r="C21" t="s">
        <v>6188</v>
      </c>
      <c r="D21" s="1">
        <v>2.5</v>
      </c>
      <c r="E21" s="9">
        <v>22.884999999999998</v>
      </c>
      <c r="F21" s="9">
        <v>0.91539999999999988</v>
      </c>
      <c r="G21" s="9">
        <v>1.3730999999999998</v>
      </c>
    </row>
    <row r="22" spans="1:7" x14ac:dyDescent="0.25">
      <c r="A22" t="s">
        <v>6163</v>
      </c>
      <c r="B22" t="s">
        <v>6192</v>
      </c>
      <c r="C22" t="s">
        <v>6187</v>
      </c>
      <c r="D22" s="1">
        <v>0.2</v>
      </c>
      <c r="E22" s="9">
        <v>2.6849999999999996</v>
      </c>
      <c r="F22" s="9">
        <v>1.3424999999999998</v>
      </c>
      <c r="G22" s="9">
        <v>0.16109999999999997</v>
      </c>
    </row>
    <row r="23" spans="1:7" x14ac:dyDescent="0.25">
      <c r="A23" t="s">
        <v>6172</v>
      </c>
      <c r="B23" t="s">
        <v>6192</v>
      </c>
      <c r="C23" t="s">
        <v>6187</v>
      </c>
      <c r="D23" s="1">
        <v>0.5</v>
      </c>
      <c r="E23" s="9">
        <v>5.3699999999999992</v>
      </c>
      <c r="F23" s="9">
        <v>1.0739999999999998</v>
      </c>
      <c r="G23" s="9">
        <v>0.32219999999999993</v>
      </c>
    </row>
    <row r="24" spans="1:7" x14ac:dyDescent="0.25">
      <c r="A24" t="s">
        <v>6177</v>
      </c>
      <c r="B24" t="s">
        <v>6192</v>
      </c>
      <c r="C24" t="s">
        <v>6187</v>
      </c>
      <c r="D24" s="1">
        <v>1</v>
      </c>
      <c r="E24" s="9">
        <v>8.9499999999999993</v>
      </c>
      <c r="F24" s="9">
        <v>0.89499999999999991</v>
      </c>
      <c r="G24" s="9">
        <v>0.53699999999999992</v>
      </c>
    </row>
    <row r="25" spans="1:7" x14ac:dyDescent="0.25">
      <c r="A25" t="s">
        <v>6149</v>
      </c>
      <c r="B25" t="s">
        <v>6192</v>
      </c>
      <c r="C25" t="s">
        <v>6187</v>
      </c>
      <c r="D25" s="1">
        <v>2.5</v>
      </c>
      <c r="E25" s="9">
        <v>20.584999999999997</v>
      </c>
      <c r="F25" s="9">
        <v>0.82339999999999991</v>
      </c>
      <c r="G25" s="9">
        <v>1.2350999999999999</v>
      </c>
    </row>
    <row r="26" spans="1:7" x14ac:dyDescent="0.25">
      <c r="A26" t="s">
        <v>6145</v>
      </c>
      <c r="B26" t="s">
        <v>6195</v>
      </c>
      <c r="C26" t="s">
        <v>6186</v>
      </c>
      <c r="D26" s="1">
        <v>0.2</v>
      </c>
      <c r="E26" s="9">
        <v>4.7549999999999999</v>
      </c>
      <c r="F26" s="9">
        <v>2.3774999999999999</v>
      </c>
      <c r="G26" s="9">
        <v>0.61814999999999998</v>
      </c>
    </row>
    <row r="27" spans="1:7" x14ac:dyDescent="0.25">
      <c r="A27" t="s">
        <v>6161</v>
      </c>
      <c r="B27" t="s">
        <v>6195</v>
      </c>
      <c r="C27" t="s">
        <v>6186</v>
      </c>
      <c r="D27" s="1">
        <v>0.5</v>
      </c>
      <c r="E27" s="9">
        <v>9.51</v>
      </c>
      <c r="F27" s="9">
        <v>1.9019999999999999</v>
      </c>
      <c r="G27" s="9">
        <v>1.2363</v>
      </c>
    </row>
    <row r="28" spans="1:7" x14ac:dyDescent="0.25">
      <c r="A28" t="s">
        <v>6170</v>
      </c>
      <c r="B28" t="s">
        <v>6195</v>
      </c>
      <c r="C28" t="s">
        <v>6186</v>
      </c>
      <c r="D28" s="1">
        <v>1</v>
      </c>
      <c r="E28" s="9">
        <v>15.85</v>
      </c>
      <c r="F28" s="9">
        <v>1.585</v>
      </c>
      <c r="G28" s="9">
        <v>2.0605000000000002</v>
      </c>
    </row>
    <row r="29" spans="1:7" x14ac:dyDescent="0.25">
      <c r="A29" t="s">
        <v>6164</v>
      </c>
      <c r="B29" t="s">
        <v>6195</v>
      </c>
      <c r="C29" t="s">
        <v>6186</v>
      </c>
      <c r="D29" s="1">
        <v>2.5</v>
      </c>
      <c r="E29" s="9">
        <v>36.454999999999998</v>
      </c>
      <c r="F29" s="9">
        <v>1.4581999999999999</v>
      </c>
      <c r="G29" s="9">
        <v>4.7391499999999995</v>
      </c>
    </row>
    <row r="30" spans="1:7" x14ac:dyDescent="0.25">
      <c r="A30" t="s">
        <v>6159</v>
      </c>
      <c r="B30" t="s">
        <v>6195</v>
      </c>
      <c r="C30" t="s">
        <v>6188</v>
      </c>
      <c r="D30" s="1">
        <v>0.2</v>
      </c>
      <c r="E30" s="9">
        <v>4.3650000000000002</v>
      </c>
      <c r="F30" s="9">
        <v>2.1825000000000001</v>
      </c>
      <c r="G30" s="9">
        <v>0.56745000000000001</v>
      </c>
    </row>
    <row r="31" spans="1:7" x14ac:dyDescent="0.25">
      <c r="A31" t="s">
        <v>6160</v>
      </c>
      <c r="B31" t="s">
        <v>6195</v>
      </c>
      <c r="C31" t="s">
        <v>6188</v>
      </c>
      <c r="D31" s="1">
        <v>0.5</v>
      </c>
      <c r="E31" s="9">
        <v>8.73</v>
      </c>
      <c r="F31" s="9">
        <v>1.746</v>
      </c>
      <c r="G31" s="9">
        <v>1.1349</v>
      </c>
    </row>
    <row r="32" spans="1:7" x14ac:dyDescent="0.25">
      <c r="A32" t="s">
        <v>6162</v>
      </c>
      <c r="B32" t="s">
        <v>6195</v>
      </c>
      <c r="C32" t="s">
        <v>6188</v>
      </c>
      <c r="D32" s="1">
        <v>1</v>
      </c>
      <c r="E32" s="9">
        <v>14.55</v>
      </c>
      <c r="F32" s="9">
        <v>1.4550000000000001</v>
      </c>
      <c r="G32" s="9">
        <v>1.8915000000000002</v>
      </c>
    </row>
    <row r="33" spans="1:7" x14ac:dyDescent="0.25">
      <c r="A33" t="s">
        <v>6181</v>
      </c>
      <c r="B33" t="s">
        <v>6195</v>
      </c>
      <c r="C33" t="s">
        <v>6188</v>
      </c>
      <c r="D33" s="1">
        <v>2.5</v>
      </c>
      <c r="E33" s="9">
        <v>33.464999999999996</v>
      </c>
      <c r="F33" s="9">
        <v>1.3385999999999998</v>
      </c>
      <c r="G33" s="9">
        <v>4.3504499999999995</v>
      </c>
    </row>
    <row r="34" spans="1:7" x14ac:dyDescent="0.25">
      <c r="A34" t="s">
        <v>6150</v>
      </c>
      <c r="B34" t="s">
        <v>6195</v>
      </c>
      <c r="C34" t="s">
        <v>6187</v>
      </c>
      <c r="D34" s="1">
        <v>0.2</v>
      </c>
      <c r="E34" s="9">
        <v>3.8849999999999998</v>
      </c>
      <c r="F34" s="9">
        <v>1.9424999999999999</v>
      </c>
      <c r="G34" s="9">
        <v>0.50505</v>
      </c>
    </row>
    <row r="35" spans="1:7" x14ac:dyDescent="0.25">
      <c r="A35" t="s">
        <v>6169</v>
      </c>
      <c r="B35" t="s">
        <v>6195</v>
      </c>
      <c r="C35" t="s">
        <v>6187</v>
      </c>
      <c r="D35" s="1">
        <v>0.5</v>
      </c>
      <c r="E35" s="9">
        <v>7.77</v>
      </c>
      <c r="F35" s="9">
        <v>1.5539999999999998</v>
      </c>
      <c r="G35" s="9">
        <v>1.0101</v>
      </c>
    </row>
    <row r="36" spans="1:7" x14ac:dyDescent="0.25">
      <c r="A36" t="s">
        <v>6143</v>
      </c>
      <c r="B36" t="s">
        <v>6195</v>
      </c>
      <c r="C36" t="s">
        <v>6187</v>
      </c>
      <c r="D36" s="1">
        <v>1</v>
      </c>
      <c r="E36" s="9">
        <v>12.95</v>
      </c>
      <c r="F36" s="9">
        <v>1.2949999999999999</v>
      </c>
      <c r="G36" s="9">
        <v>1.6835</v>
      </c>
    </row>
    <row r="37" spans="1:7" x14ac:dyDescent="0.25">
      <c r="A37" t="s">
        <v>6165</v>
      </c>
      <c r="B37" t="s">
        <v>6195</v>
      </c>
      <c r="C37" t="s">
        <v>6187</v>
      </c>
      <c r="D37" s="1">
        <v>2.5</v>
      </c>
      <c r="E37" s="9">
        <v>29.784999999999997</v>
      </c>
      <c r="F37" s="9">
        <v>1.1913999999999998</v>
      </c>
      <c r="G37" s="9">
        <v>3.8720499999999998</v>
      </c>
    </row>
    <row r="38" spans="1:7" x14ac:dyDescent="0.25">
      <c r="A38" t="s">
        <v>6184</v>
      </c>
      <c r="B38" t="s">
        <v>6194</v>
      </c>
      <c r="C38" t="s">
        <v>6186</v>
      </c>
      <c r="D38" s="1">
        <v>0.2</v>
      </c>
      <c r="E38" s="9">
        <v>4.4550000000000001</v>
      </c>
      <c r="F38" s="9">
        <v>2.2275</v>
      </c>
      <c r="G38" s="9">
        <v>0.49004999999999999</v>
      </c>
    </row>
    <row r="39" spans="1:7" x14ac:dyDescent="0.25">
      <c r="A39" t="s">
        <v>6176</v>
      </c>
      <c r="B39" t="s">
        <v>6194</v>
      </c>
      <c r="C39" t="s">
        <v>6186</v>
      </c>
      <c r="D39" s="1">
        <v>0.5</v>
      </c>
      <c r="E39" s="9">
        <v>8.91</v>
      </c>
      <c r="F39" s="9">
        <v>1.782</v>
      </c>
      <c r="G39" s="9">
        <v>0.98009999999999997</v>
      </c>
    </row>
    <row r="40" spans="1:7" x14ac:dyDescent="0.25">
      <c r="A40" t="s">
        <v>6171</v>
      </c>
      <c r="B40" t="s">
        <v>6194</v>
      </c>
      <c r="C40" t="s">
        <v>6186</v>
      </c>
      <c r="D40" s="1">
        <v>1</v>
      </c>
      <c r="E40" s="9">
        <v>14.85</v>
      </c>
      <c r="F40" s="9">
        <v>1.4849999999999999</v>
      </c>
      <c r="G40" s="9">
        <v>1.6335</v>
      </c>
    </row>
    <row r="41" spans="1:7" x14ac:dyDescent="0.25">
      <c r="A41" t="s">
        <v>6148</v>
      </c>
      <c r="B41" t="s">
        <v>6194</v>
      </c>
      <c r="C41" t="s">
        <v>6186</v>
      </c>
      <c r="D41" s="1">
        <v>2.5</v>
      </c>
      <c r="E41" s="9">
        <v>34.154999999999994</v>
      </c>
      <c r="F41" s="9">
        <v>1.3661999999999999</v>
      </c>
      <c r="G41" s="9">
        <v>3.7570499999999996</v>
      </c>
    </row>
    <row r="42" spans="1:7" x14ac:dyDescent="0.25">
      <c r="A42" t="s">
        <v>6156</v>
      </c>
      <c r="B42" t="s">
        <v>6194</v>
      </c>
      <c r="C42" t="s">
        <v>6188</v>
      </c>
      <c r="D42" s="1">
        <v>0.2</v>
      </c>
      <c r="E42" s="9">
        <v>4.125</v>
      </c>
      <c r="F42" s="9">
        <v>2.0625</v>
      </c>
      <c r="G42" s="9">
        <v>0.45374999999999999</v>
      </c>
    </row>
    <row r="43" spans="1:7" x14ac:dyDescent="0.25">
      <c r="A43" t="s">
        <v>6139</v>
      </c>
      <c r="B43" t="s">
        <v>6194</v>
      </c>
      <c r="C43" t="s">
        <v>6188</v>
      </c>
      <c r="D43" s="1">
        <v>0.5</v>
      </c>
      <c r="E43" s="9">
        <v>8.25</v>
      </c>
      <c r="F43" s="9">
        <v>1.65</v>
      </c>
      <c r="G43" s="9">
        <v>0.90749999999999997</v>
      </c>
    </row>
    <row r="44" spans="1:7" x14ac:dyDescent="0.25">
      <c r="A44" t="s">
        <v>6141</v>
      </c>
      <c r="B44" t="s">
        <v>6194</v>
      </c>
      <c r="C44" t="s">
        <v>6188</v>
      </c>
      <c r="D44" s="1">
        <v>1</v>
      </c>
      <c r="E44" s="9">
        <v>13.75</v>
      </c>
      <c r="F44" s="9">
        <v>1.375</v>
      </c>
      <c r="G44" s="9">
        <v>1.5125</v>
      </c>
    </row>
    <row r="45" spans="1:7" x14ac:dyDescent="0.25">
      <c r="A45" t="s">
        <v>6166</v>
      </c>
      <c r="B45" t="s">
        <v>6194</v>
      </c>
      <c r="C45" t="s">
        <v>6188</v>
      </c>
      <c r="D45" s="1">
        <v>2.5</v>
      </c>
      <c r="E45" s="9">
        <v>31.624999999999996</v>
      </c>
      <c r="F45" s="9">
        <v>1.2649999999999999</v>
      </c>
      <c r="G45" s="9">
        <v>3.4787499999999998</v>
      </c>
    </row>
    <row r="46" spans="1:7" x14ac:dyDescent="0.25">
      <c r="A46" t="s">
        <v>6153</v>
      </c>
      <c r="B46" t="s">
        <v>6194</v>
      </c>
      <c r="C46" t="s">
        <v>6187</v>
      </c>
      <c r="D46" s="1">
        <v>0.2</v>
      </c>
      <c r="E46" s="9">
        <v>3.645</v>
      </c>
      <c r="F46" s="9">
        <v>1.8225</v>
      </c>
      <c r="G46" s="9">
        <v>0.40095000000000003</v>
      </c>
    </row>
    <row r="47" spans="1:7" x14ac:dyDescent="0.25">
      <c r="A47" t="s">
        <v>6144</v>
      </c>
      <c r="B47" t="s">
        <v>6194</v>
      </c>
      <c r="C47" t="s">
        <v>6187</v>
      </c>
      <c r="D47" s="1">
        <v>0.5</v>
      </c>
      <c r="E47" s="9">
        <v>7.29</v>
      </c>
      <c r="F47" s="9">
        <v>1.458</v>
      </c>
      <c r="G47" s="9">
        <v>0.80190000000000006</v>
      </c>
    </row>
    <row r="48" spans="1:7" x14ac:dyDescent="0.25">
      <c r="A48" t="s">
        <v>6183</v>
      </c>
      <c r="B48" t="s">
        <v>6194</v>
      </c>
      <c r="C48" t="s">
        <v>6187</v>
      </c>
      <c r="D48" s="1">
        <v>1</v>
      </c>
      <c r="E48" s="9">
        <v>12.15</v>
      </c>
      <c r="F48" s="9">
        <v>1.2150000000000001</v>
      </c>
      <c r="G48" s="9">
        <v>1.3365</v>
      </c>
    </row>
    <row r="49" spans="1:7" x14ac:dyDescent="0.25">
      <c r="A49" t="s">
        <v>6185</v>
      </c>
      <c r="B49" t="s">
        <v>6194</v>
      </c>
      <c r="C49" t="s">
        <v>6187</v>
      </c>
      <c r="D49" s="1">
        <v>2.5</v>
      </c>
      <c r="E49" s="9">
        <v>27.945</v>
      </c>
      <c r="F49" s="9">
        <v>1.1177999999999999</v>
      </c>
      <c r="G49" s="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Colin Subido</cp:lastModifiedBy>
  <cp:revision/>
  <dcterms:created xsi:type="dcterms:W3CDTF">2022-11-26T09:51:45Z</dcterms:created>
  <dcterms:modified xsi:type="dcterms:W3CDTF">2024-06-24T16:30:47Z</dcterms:modified>
  <cp:category/>
  <cp:contentStatus/>
</cp:coreProperties>
</file>