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aper_summary" sheetId="1" state="visible" r:id="rId2"/>
    <sheet name="dataset" sheetId="2" state="visible" r:id="rId3"/>
    <sheet name="control_data" sheetId="3" state="visible" r:id="rId4"/>
    <sheet name="surface_area_calculatio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<sst xmlns="http://schemas.openxmlformats.org/spreadsheetml/2006/main" count="217" uniqueCount="98">
  <si>
    <t>Paper</t>
  </si>
  <si>
    <t>Rats Characteristics</t>
  </si>
  <si>
    <t>Nano Particles</t>
  </si>
  <si>
    <t>Exposure</t>
  </si>
  <si>
    <t>Toxicity Measures</t>
  </si>
  <si>
    <t>Notes</t>
  </si>
  <si>
    <t>Questions</t>
  </si>
  <si>
    <t>Lung Function Changes in Sprague-Dawley Rats After Prolonged Inhalation Exposure to Silver Nanoparticles</t>
  </si>
  <si>
    <t>- Age: Six-week-old male and female,
- Type: specific-pathogen-free (SPF) Sprague-Dawley rats
- Weight: 253g for males, 162g for females</t>
  </si>
  <si>
    <t>- Diameter (nm), 
- Concentrations (particles/cm^3)
- Surface Area (nm^2/cm^3)
- Mass (ug/m^3)</t>
  </si>
  <si>
    <t>- Total time (hours)
- Time after exposure</t>
  </si>
  <si>
    <t>- Cellular differential counts
Inflamatory Measures
- Total Cells
- Macrophages
- PMN
- Lymphocyte
- Albumin
- Lactate Dehydrogenase (LDH)
- Total Protein
Lung Functions
- Tidal Volume
- Minute Volume</t>
  </si>
  <si>
    <t>4 groups (10 rats
in each group):
fresh-air control,
low-dose group 
middle-dose group
high-dose group 
- Male and female</t>
  </si>
  <si>
    <t>Was it in-vivo or in-vitro?</t>
  </si>
  <si>
    <t>Nanosilver induces minimal lung toxicity or inflammation in a subacute murine inhalation model</t>
  </si>
  <si>
    <t>- Male (6 weeks old) C57Bl/6 mice
- Weight: 26.8 (measure everything after exposure if possible)</t>
  </si>
  <si>
    <t>- Diameter (nm), 
- Average Concentration (mg/m^3)
- Surface Area (m^2/g)</t>
  </si>
  <si>
    <t>BAL Measures
- Total Cells per mouse
- Neutrophils
- Macrophages</t>
  </si>
  <si>
    <t>Acute Pulmonary Toxicity and Body Distribution of Inhaled Metallic Silver Nanoparticles</t>
  </si>
  <si>
    <t>Specific-pathogen-free male C57BL/6 mice (5-weeks-old)</t>
  </si>
  <si>
    <t>- Total Cells
- PMN
- TP
- LDH</t>
  </si>
  <si>
    <t>Particle size dependent deposition and pulmonary inflammation after short-term inhalation of silver nanoparticles</t>
  </si>
  <si>
    <t>- Male
- Weight</t>
  </si>
  <si>
    <t>- Diameter (nm)
- Mass (ug/m^3)
- Concentrations (particles/cm^3)
- Surface Area</t>
  </si>
  <si>
    <t>- Total Cells
 - Macrophages
 - PMN 
- Lymphocyte 
- Albumin -
 Lactate Dehydrogenase (LDH) 
- Total Protein</t>
  </si>
  <si>
    <t>- Two different experiments with 
different sizes of nanoparticles</t>
  </si>
  <si>
    <t>What is alveolar exposure? Is it different from other papers?</t>
  </si>
  <si>
    <t>Pulmonary Toxicity of Instilled Silver Nanoparticles: Influence of Size, Coating and Rat Strain</t>
  </si>
  <si>
    <t>Brown-Norway (BN) and Sprague-Dawley (SD)</t>
  </si>
  <si>
    <t>Diameter (nm)</t>
  </si>
  <si>
    <t>Need to perform calculations 
- Intraacheal installation</t>
  </si>
  <si>
    <t>- Total Cells
- Macrophages
- Lymphocytes
- Total Protein</t>
  </si>
  <si>
    <t>What is polyvinylpyrrolidone
(PVP) and citrate-capped? Is it important/significantly different from other papers?</t>
  </si>
  <si>
    <t>Pulmonary Effects of Silver Nanoparticle Size, Coating, and Dose over Time upon Intratracheal Instillation</t>
  </si>
  <si>
    <t>Male, Sprague Dawley rats</t>
  </si>
  <si>
    <t>Diameter (nm)
- Dose
- Coating</t>
  </si>
  <si>
    <t>- Total time (hours)
- Time after exposure
- Need to perform calculation according to bodyweight
- Intraacheal installation</t>
  </si>
  <si>
    <t>- Total Cells
- Total PMN
- Total Protein
- Total LDH</t>
  </si>
  <si>
    <t>- 3 different after exposure
- 4 different dose for each AgNP
- 4 different coating</t>
  </si>
  <si>
    <t>What is difference between coating and stabilization?</t>
  </si>
  <si>
    <t>Aerosolized Silver Nanoparticles in the Rat Lung and Pulmonary Responses over Time</t>
  </si>
  <si>
    <t>Sprague-Dawley rats</t>
  </si>
  <si>
    <t>Diameter (nm)
- Coating
- Concentration (mg/m^3)
- Particle numbers
- Silver Deposited (ug)</t>
  </si>
  <si>
    <t>- Total time (hours)
- Time after exposure
- Aerosolized installation</t>
  </si>
  <si>
    <t>StudyID</t>
  </si>
  <si>
    <t>Author(s)</t>
  </si>
  <si>
    <t>Year</t>
  </si>
  <si>
    <t>Journal</t>
  </si>
  <si>
    <t>Exp. Mode (1=inhalation, 2=instillation, 3=aspiration, 4=nose-inhalation)</t>
  </si>
  <si>
    <t>species (1=sprague-dawley, 2=Brown-Norway (BN), 3=C57BL/6, 4=F344/DuCrl)</t>
  </si>
  <si>
    <t>mean animal mass, g</t>
  </si>
  <si>
    <t>sex (1=male, 2=female)</t>
  </si>
  <si>
    <t>Particle Type (1=basic, 2 = citratecapped, 3 = PVPcapped)</t>
  </si>
  <si>
    <t>diameter mean, nm</t>
  </si>
  <si>
    <t>Concentration 10^6 (particles/cm^3)</t>
  </si>
  <si>
    <t>Surface Area (m^2/g)</t>
  </si>
  <si>
    <t>mass conc. (ug/m3)</t>
  </si>
  <si>
    <t>Exp. Hrs.</t>
  </si>
  <si>
    <t>Total Dose (ug/kg)</t>
  </si>
  <si>
    <t>Total Dose (m2/kg)</t>
  </si>
  <si>
    <t>No. of Subjects (N)</t>
  </si>
  <si>
    <t>Post Exp. (days)</t>
  </si>
  <si>
    <t>BAL Total Cell Count (fold of control)</t>
  </si>
  <si>
    <t>BAL Total Cell Count (fold of control) SD</t>
  </si>
  <si>
    <t>BAL Macrophages (fold of control)</t>
  </si>
  <si>
    <t>BAL Macrophages (fold of control) SD</t>
  </si>
  <si>
    <t>BAL Neutrophils (fold of control)</t>
  </si>
  <si>
    <t>BAL Neutrophils (fold of control) SD</t>
  </si>
  <si>
    <t>BAL LDH (fold of control)</t>
  </si>
  <si>
    <t>BAL LDH (fold of control) SD</t>
  </si>
  <si>
    <t>BAL Total Protein (fold of control)</t>
  </si>
  <si>
    <t>BAL Total Protein (fold of control) SD</t>
  </si>
  <si>
    <t>Sung, J.</t>
  </si>
  <si>
    <t>Inhalation Toxicology</t>
  </si>
  <si>
    <t>Kwon, J.</t>
  </si>
  <si>
    <t>Toxicology Research</t>
  </si>
  <si>
    <t>Seiffert J</t>
  </si>
  <si>
    <t>Plos One</t>
  </si>
  <si>
    <t>Braakhuis H</t>
  </si>
  <si>
    <t>Particle and Fibre Toxicology</t>
  </si>
  <si>
    <t>Exp. Mode (1=inhalation, 2=instillation, 3=aspiration)</t>
  </si>
  <si>
    <t>species (1=sprague-dawley, 2=Brown-Norway (BN), 3=C57BL/6)</t>
  </si>
  <si>
    <t>BAL Total Cell Count Control</t>
  </si>
  <si>
    <t>BAL Total Cell Count</t>
  </si>
  <si>
    <t>BAL Total Cell Count SD</t>
  </si>
  <si>
    <t>BAL Macrophages Control</t>
  </si>
  <si>
    <t>BAL Macrophages</t>
  </si>
  <si>
    <t>BAL Macrophages SD</t>
  </si>
  <si>
    <t>BAL Neutrophils Control</t>
  </si>
  <si>
    <t>BAL Neutrophils</t>
  </si>
  <si>
    <t>BAL Neutrophils SD</t>
  </si>
  <si>
    <t>BAL LDH Control</t>
  </si>
  <si>
    <t>BAL LDH</t>
  </si>
  <si>
    <t>BAL LDH SD</t>
  </si>
  <si>
    <t>BAL Total Protein Control</t>
  </si>
  <si>
    <t>BAL Total Protein</t>
  </si>
  <si>
    <t>BAL Total Protein SD</t>
  </si>
  <si>
    <t>Surface Area 10^9 (nm^2/cm^3)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</si>
</sst>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'Arial'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0.0051020408163"/>
    <col collapsed="false" hidden="false" max="2" min="2" style="0" width="52"/>
    <col collapsed="false" hidden="false" max="3" min="3" style="0" width="28.2959183673469"/>
    <col collapsed="false" hidden="false" max="4" min="4" style="0" width="25.2908163265306"/>
    <col collapsed="false" hidden="false" max="5" min="5" style="0" width="27"/>
    <col collapsed="false" hidden="false" max="6" min="6" style="0" width="29.1377551020408"/>
    <col collapsed="false" hidden="false" max="7" min="7" style="0" width="32.5714285714286"/>
    <col collapsed="false" hidden="false" max="1025" min="8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2" t="s">
        <v>13</v>
      </c>
    </row>
    <row r="3" customFormat="false" ht="15.75" hidden="false" customHeight="false" outlineLevel="0" collapsed="false">
      <c r="A3" s="4" t="s">
        <v>14</v>
      </c>
      <c r="B3" s="4" t="s">
        <v>15</v>
      </c>
      <c r="C3" s="4" t="s">
        <v>16</v>
      </c>
      <c r="D3" s="3" t="s">
        <v>10</v>
      </c>
      <c r="E3" s="4" t="s">
        <v>17</v>
      </c>
    </row>
    <row r="4" customFormat="false" ht="15.75" hidden="false" customHeight="false" outlineLevel="0" collapsed="false">
      <c r="A4" s="4" t="s">
        <v>18</v>
      </c>
      <c r="B4" s="2" t="s">
        <v>19</v>
      </c>
      <c r="C4" s="3" t="s">
        <v>9</v>
      </c>
      <c r="D4" s="3" t="s">
        <v>10</v>
      </c>
      <c r="E4" s="4" t="s">
        <v>20</v>
      </c>
    </row>
    <row r="5" customFormat="false" ht="15.75" hidden="false" customHeight="false" outlineLevel="0" collapsed="false">
      <c r="A5" s="4" t="s">
        <v>21</v>
      </c>
      <c r="B5" s="4" t="s">
        <v>22</v>
      </c>
      <c r="C5" s="4" t="s">
        <v>23</v>
      </c>
      <c r="D5" s="4" t="s">
        <v>10</v>
      </c>
      <c r="E5" s="5" t="s">
        <v>24</v>
      </c>
      <c r="F5" s="4" t="s">
        <v>25</v>
      </c>
      <c r="G5" s="4" t="s">
        <v>26</v>
      </c>
    </row>
    <row r="6" customFormat="false" ht="15.75" hidden="false" customHeight="false" outlineLevel="0" collapsed="false">
      <c r="A6" s="4" t="s">
        <v>27</v>
      </c>
      <c r="B6" s="2" t="s">
        <v>28</v>
      </c>
      <c r="C6" s="2" t="s">
        <v>29</v>
      </c>
      <c r="D6" s="4" t="s">
        <v>30</v>
      </c>
      <c r="E6" s="4" t="s">
        <v>31</v>
      </c>
      <c r="G6" s="4" t="s">
        <v>32</v>
      </c>
    </row>
    <row r="7" customFormat="false" ht="15.75" hidden="false" customHeight="false" outlineLevel="0" collapsed="false">
      <c r="A7" s="4" t="s">
        <v>33</v>
      </c>
      <c r="B7" s="2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</row>
    <row r="8" customFormat="false" ht="15.75" hidden="false" customHeight="false" outlineLevel="0" collapsed="false">
      <c r="A8" s="4" t="s">
        <v>40</v>
      </c>
      <c r="B8" s="2" t="s">
        <v>41</v>
      </c>
      <c r="C8" s="4" t="s">
        <v>42</v>
      </c>
      <c r="D8" s="4" t="s">
        <v>43</v>
      </c>
      <c r="E8" s="4" t="s">
        <v>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"/>
  <sheetViews>
    <sheetView windowProtection="tru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Q25" activeCellId="0" sqref="Q25"/>
    </sheetView>
  </sheetViews>
  <sheetFormatPr defaultRowHeight="15.75"/>
  <cols>
    <col collapsed="false" hidden="false" max="1" min="1" style="0" width="7.71428571428571"/>
    <col collapsed="false" hidden="false" max="2" min="2" style="0" width="13.5714285714286"/>
    <col collapsed="false" hidden="false" max="3" min="3" style="0" width="8.13775510204082"/>
    <col collapsed="false" hidden="false" max="4" min="4" style="0" width="18.4285714285714"/>
    <col collapsed="false" hidden="false" max="9" min="5" style="0" width="14.4285714285714"/>
    <col collapsed="false" hidden="false" max="10" min="10" style="0" width="17"/>
    <col collapsed="false" hidden="false" max="11" min="11" style="0" width="30.5714285714286"/>
    <col collapsed="false" hidden="false" max="12" min="12" style="0" width="27.4285714285714"/>
    <col collapsed="false" hidden="false" max="13" min="13" style="0" width="18.1326530612245"/>
    <col collapsed="false" hidden="false" max="14" min="14" style="0" width="14.4285714285714"/>
    <col collapsed="false" hidden="false" max="15" min="15" style="0" width="16.1377551020408"/>
    <col collapsed="false" hidden="false" max="16" min="16" style="0" width="16.7142857142857"/>
    <col collapsed="false" hidden="false" max="18" min="17" style="0" width="14.4285714285714"/>
    <col collapsed="false" hidden="false" max="19" min="19" style="0" width="31.2908163265306"/>
    <col collapsed="false" hidden="false" max="20" min="20" style="0" width="34.4336734693878"/>
    <col collapsed="false" hidden="false" max="21" min="21" style="0" width="29.2908163265306"/>
    <col collapsed="false" hidden="false" max="22" min="22" style="0" width="32.4234693877551"/>
    <col collapsed="false" hidden="false" max="23" min="23" style="0" width="27.4285714285714"/>
    <col collapsed="false" hidden="false" max="24" min="24" style="0" width="30.5714285714286"/>
    <col collapsed="false" hidden="false" max="25" min="25" style="0" width="21.7091836734694"/>
    <col collapsed="false" hidden="false" max="26" min="26" style="0" width="24.8673469387755"/>
    <col collapsed="false" hidden="false" max="27" min="27" style="0" width="28.5714285714286"/>
    <col collapsed="false" hidden="false" max="28" min="28" style="0" width="31.7040816326531"/>
    <col collapsed="false" hidden="false" max="1025" min="29" style="0" width="14.4285714285714"/>
  </cols>
  <sheetData>
    <row r="1" customFormat="false" ht="15.75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2" t="s">
        <v>71</v>
      </c>
    </row>
    <row r="2" customFormat="false" ht="15.75" hidden="false" customHeight="false" outlineLevel="0" collapsed="false">
      <c r="A2" s="2" t="n">
        <v>1</v>
      </c>
      <c r="B2" s="2" t="s">
        <v>72</v>
      </c>
      <c r="C2" s="2" t="n">
        <v>2008</v>
      </c>
      <c r="D2" s="2" t="s">
        <v>73</v>
      </c>
      <c r="E2" s="2" t="n">
        <v>1</v>
      </c>
      <c r="F2" s="2" t="n">
        <v>1</v>
      </c>
      <c r="G2" s="2" t="n">
        <v>253</v>
      </c>
      <c r="H2" s="2" t="n">
        <v>1</v>
      </c>
      <c r="I2" s="2" t="n">
        <v>1</v>
      </c>
      <c r="J2" s="2" t="n">
        <v>18.93</v>
      </c>
      <c r="K2" s="2" t="n">
        <v>2.85</v>
      </c>
      <c r="L2" s="0" t="n">
        <v>12.8404366914022</v>
      </c>
      <c r="M2" s="2" t="n">
        <v>514.78</v>
      </c>
      <c r="N2" s="2" t="n">
        <v>390</v>
      </c>
      <c r="Q2" s="2" t="n">
        <v>4</v>
      </c>
      <c r="R2" s="2" t="n">
        <v>0</v>
      </c>
      <c r="S2" s="0" t="str">
        <f aca="false">control_data!M2/control_data!L2</f>
        <v>1.711111111</v>
      </c>
      <c r="T2" s="0" t="str">
        <f aca="false">control_data!N2/control_data!L2</f>
        <v>0.2</v>
      </c>
      <c r="U2" s="0" t="str">
        <f aca="false">control_data!P2/control_data!O2</f>
        <v>1.720930233</v>
      </c>
      <c r="V2" s="0" t="str">
        <f aca="false">control_data!Q2/control_data!O2</f>
        <v>0.2093023256</v>
      </c>
      <c r="W2" s="0" t="str">
        <f aca="false">control_data!S2/control_data!R2</f>
        <v>1.714285714</v>
      </c>
      <c r="X2" s="0" t="str">
        <f aca="false">control_data!T2/control_data!R2</f>
        <v>0.1428571429</v>
      </c>
      <c r="Y2" s="0" t="str">
        <f aca="false">control_data!V2/control_data!U2</f>
        <v>1.320072333</v>
      </c>
      <c r="Z2" s="0" t="str">
        <f aca="false">control_data!W2/control_data!U2</f>
        <v>0.1808318264</v>
      </c>
      <c r="AA2" s="0" t="str">
        <f aca="false">control_data!Y2/control_data!X2</f>
        <v>1.037593985</v>
      </c>
      <c r="AB2" s="0" t="str">
        <f aca="false">control_data!Z2/control_data!X2</f>
        <v>0.0977443609</v>
      </c>
    </row>
    <row r="3" customFormat="false" ht="15.75" hidden="false" customHeight="false" outlineLevel="0" collapsed="false">
      <c r="A3" s="2" t="n">
        <v>1</v>
      </c>
      <c r="B3" s="2" t="s">
        <v>72</v>
      </c>
      <c r="C3" s="2" t="n">
        <v>2008</v>
      </c>
      <c r="D3" s="2" t="s">
        <v>73</v>
      </c>
      <c r="E3" s="2" t="n">
        <v>1</v>
      </c>
      <c r="F3" s="2" t="n">
        <v>1</v>
      </c>
      <c r="G3" s="2" t="n">
        <v>253</v>
      </c>
      <c r="H3" s="2" t="n">
        <v>1</v>
      </c>
      <c r="I3" s="2" t="n">
        <v>1</v>
      </c>
      <c r="J3" s="2" t="n">
        <v>18.33</v>
      </c>
      <c r="K3" s="2" t="n">
        <v>1.43</v>
      </c>
      <c r="L3" s="0" t="n">
        <v>17.79412868834</v>
      </c>
      <c r="M3" s="2" t="n">
        <v>133.19</v>
      </c>
      <c r="N3" s="2" t="n">
        <v>390</v>
      </c>
      <c r="Q3" s="2" t="n">
        <v>4</v>
      </c>
      <c r="R3" s="2" t="n">
        <v>0</v>
      </c>
      <c r="S3" s="0" t="str">
        <f aca="false">control_data!M3/control_data!L3</f>
        <v>1.444444444</v>
      </c>
      <c r="T3" s="0" t="str">
        <f aca="false">control_data!N3/control_data!L3</f>
        <v>0.2</v>
      </c>
      <c r="U3" s="0" t="str">
        <f aca="false">control_data!P3/control_data!O3</f>
        <v>1.441860465</v>
      </c>
      <c r="V3" s="0" t="str">
        <f aca="false">control_data!Q3/control_data!O3</f>
        <v>0.2093023256</v>
      </c>
      <c r="W3" s="0" t="str">
        <f aca="false">control_data!S3/control_data!R3</f>
        <v>1.428571429</v>
      </c>
      <c r="X3" s="0" t="str">
        <f aca="false">control_data!T3/control_data!R3</f>
        <v>0.1428571429</v>
      </c>
      <c r="Y3" s="0" t="str">
        <f aca="false">control_data!V3/control_data!U3</f>
        <v>1.24954792</v>
      </c>
      <c r="Z3" s="0" t="str">
        <f aca="false">control_data!W3/control_data!U3</f>
        <v>0.1934900542</v>
      </c>
      <c r="AA3" s="0" t="str">
        <f aca="false">control_data!Y3/control_data!X3</f>
        <v>1.135338346</v>
      </c>
      <c r="AB3" s="0" t="str">
        <f aca="false">control_data!Z3/control_data!X3</f>
        <v>0.1654135338</v>
      </c>
    </row>
    <row r="4" customFormat="false" ht="15.75" hidden="false" customHeight="false" outlineLevel="0" collapsed="false">
      <c r="A4" s="2" t="n">
        <v>1</v>
      </c>
      <c r="B4" s="2" t="s">
        <v>72</v>
      </c>
      <c r="C4" s="2" t="n">
        <v>2008</v>
      </c>
      <c r="D4" s="2" t="s">
        <v>73</v>
      </c>
      <c r="E4" s="2" t="n">
        <v>1</v>
      </c>
      <c r="F4" s="2" t="n">
        <v>1</v>
      </c>
      <c r="G4" s="2" t="n">
        <v>253</v>
      </c>
      <c r="H4" s="2" t="n">
        <v>1</v>
      </c>
      <c r="I4" s="2" t="n">
        <v>1</v>
      </c>
      <c r="J4" s="2" t="n">
        <v>18.12</v>
      </c>
      <c r="K4" s="2" t="n">
        <v>0.664</v>
      </c>
      <c r="L4" s="0" t="n">
        <v>22.0678381691868</v>
      </c>
      <c r="M4" s="2" t="n">
        <v>48.94</v>
      </c>
      <c r="N4" s="2" t="n">
        <v>390</v>
      </c>
      <c r="Q4" s="2" t="n">
        <v>4</v>
      </c>
      <c r="R4" s="2" t="n">
        <v>0</v>
      </c>
      <c r="S4" s="0" t="str">
        <f aca="false">control_data!M4/control_data!L4</f>
        <v>1.733333333</v>
      </c>
      <c r="T4" s="0" t="str">
        <f aca="false">control_data!N4/control_data!L4</f>
        <v>0.3333333333</v>
      </c>
      <c r="U4" s="0" t="str">
        <f aca="false">control_data!P4/control_data!O4</f>
        <v>1.720930233</v>
      </c>
      <c r="V4" s="0" t="str">
        <f aca="false">control_data!Q4/control_data!O4</f>
        <v>0.3255813953</v>
      </c>
      <c r="W4" s="0" t="str">
        <f aca="false">control_data!S4/control_data!R4</f>
        <v>1.714285714</v>
      </c>
      <c r="X4" s="0" t="str">
        <f aca="false">control_data!T4/control_data!R4</f>
        <v>0.2857142857</v>
      </c>
      <c r="Y4" s="0" t="str">
        <f aca="false">control_data!V4/control_data!U4</f>
        <v>1.327305606</v>
      </c>
      <c r="Z4" s="0" t="str">
        <f aca="false">control_data!W4/control_data!U4</f>
        <v>0.103074141</v>
      </c>
      <c r="AA4" s="0" t="str">
        <f aca="false">control_data!Y4/control_data!X4</f>
        <v>1.240601504</v>
      </c>
      <c r="AB4" s="0" t="str">
        <f aca="false">control_data!Z4/control_data!X4</f>
        <v>0.09022556391</v>
      </c>
    </row>
    <row r="5" customFormat="false" ht="15.75" hidden="false" customHeight="false" outlineLevel="0" collapsed="false">
      <c r="A5" s="2" t="n">
        <v>1</v>
      </c>
      <c r="B5" s="2" t="s">
        <v>72</v>
      </c>
      <c r="C5" s="2" t="n">
        <v>2008</v>
      </c>
      <c r="D5" s="2" t="s">
        <v>73</v>
      </c>
      <c r="E5" s="2" t="n">
        <v>1</v>
      </c>
      <c r="F5" s="2" t="n">
        <v>1</v>
      </c>
      <c r="G5" s="2" t="n">
        <v>162</v>
      </c>
      <c r="H5" s="2" t="n">
        <v>2</v>
      </c>
      <c r="I5" s="2" t="n">
        <v>1</v>
      </c>
      <c r="J5" s="2" t="n">
        <v>18.93</v>
      </c>
      <c r="K5" s="2" t="n">
        <v>2.85</v>
      </c>
      <c r="L5" s="0" t="n">
        <v>12.8404366914022</v>
      </c>
      <c r="M5" s="2" t="n">
        <v>514.78</v>
      </c>
      <c r="N5" s="2" t="n">
        <v>390</v>
      </c>
      <c r="Q5" s="2" t="n">
        <v>4</v>
      </c>
      <c r="R5" s="2" t="n">
        <v>0</v>
      </c>
      <c r="S5" s="0" t="str">
        <f aca="false">control_data!M5/control_data!L5</f>
        <v>1.055555556</v>
      </c>
      <c r="T5" s="0" t="str">
        <f aca="false">control_data!N5/control_data!L5</f>
        <v>0.1666666667</v>
      </c>
      <c r="U5" s="0" t="str">
        <f aca="false">control_data!P5/control_data!O5</f>
        <v>1.057142857</v>
      </c>
      <c r="V5" s="0" t="str">
        <f aca="false">control_data!Q5/control_data!O5</f>
        <v>0.1714285714</v>
      </c>
      <c r="W5" s="0" t="str">
        <f aca="false">control_data!S5/control_data!R5</f>
        <v>1</v>
      </c>
      <c r="X5" s="0" t="str">
        <f aca="false">control_data!T5/control_data!R5</f>
        <v>0.1818181818</v>
      </c>
      <c r="Y5" s="0" t="str">
        <f aca="false">control_data!V5/control_data!U5</f>
        <v>2.036649215</v>
      </c>
      <c r="Z5" s="0" t="str">
        <f aca="false">control_data!W5/control_data!U5</f>
        <v>0.3490401396</v>
      </c>
      <c r="AA5" s="0" t="str">
        <f aca="false">control_data!Y5/control_data!X5</f>
        <v>1.462589928</v>
      </c>
      <c r="AB5" s="0" t="str">
        <f aca="false">control_data!Z5/control_data!X5</f>
        <v>0.2517985612</v>
      </c>
    </row>
    <row r="6" customFormat="false" ht="15.75" hidden="false" customHeight="false" outlineLevel="0" collapsed="false">
      <c r="A6" s="2" t="n">
        <v>1</v>
      </c>
      <c r="B6" s="2" t="s">
        <v>72</v>
      </c>
      <c r="C6" s="2" t="n">
        <v>2008</v>
      </c>
      <c r="D6" s="2" t="s">
        <v>73</v>
      </c>
      <c r="E6" s="2" t="n">
        <v>1</v>
      </c>
      <c r="F6" s="2" t="n">
        <v>1</v>
      </c>
      <c r="G6" s="2" t="n">
        <v>162</v>
      </c>
      <c r="H6" s="2" t="n">
        <v>2</v>
      </c>
      <c r="I6" s="2" t="n">
        <v>1</v>
      </c>
      <c r="J6" s="2" t="n">
        <v>18.33</v>
      </c>
      <c r="K6" s="2" t="n">
        <v>1.43</v>
      </c>
      <c r="L6" s="0" t="n">
        <v>17.79412868834</v>
      </c>
      <c r="M6" s="2" t="n">
        <v>133.19</v>
      </c>
      <c r="N6" s="2" t="n">
        <v>390</v>
      </c>
      <c r="Q6" s="2" t="n">
        <v>4</v>
      </c>
      <c r="R6" s="2" t="n">
        <v>0</v>
      </c>
      <c r="S6" s="0" t="str">
        <f aca="false">control_data!M6/control_data!L6</f>
        <v>0.6111111111</v>
      </c>
      <c r="T6" s="0" t="str">
        <f aca="false">control_data!N6/control_data!L6</f>
        <v>0.09722222222</v>
      </c>
      <c r="U6" s="0" t="str">
        <f aca="false">control_data!P6/control_data!O6</f>
        <v>0.6142857143</v>
      </c>
      <c r="V6" s="0" t="str">
        <f aca="false">control_data!Q6/control_data!O6</f>
        <v>0.1</v>
      </c>
      <c r="W6" s="0" t="str">
        <f aca="false">control_data!S6/control_data!R6</f>
        <v>0.6363636364</v>
      </c>
      <c r="X6" s="0" t="str">
        <f aca="false">control_data!T6/control_data!R6</f>
        <v>0.09090909091</v>
      </c>
      <c r="Y6" s="0" t="str">
        <f aca="false">control_data!V6/control_data!U6</f>
        <v>0.7294938918</v>
      </c>
      <c r="Z6" s="0" t="str">
        <f aca="false">control_data!W6/control_data!U6</f>
        <v>0.0942408377</v>
      </c>
      <c r="AA6" s="0" t="str">
        <f aca="false">control_data!Y6/control_data!X6</f>
        <v>0.7841726619</v>
      </c>
      <c r="AB6" s="0" t="str">
        <f aca="false">control_data!Z6/control_data!X6</f>
        <v>0.07194244604</v>
      </c>
    </row>
    <row r="7" customFormat="false" ht="15.75" hidden="false" customHeight="false" outlineLevel="0" collapsed="false">
      <c r="A7" s="2" t="n">
        <v>1</v>
      </c>
      <c r="B7" s="2" t="s">
        <v>72</v>
      </c>
      <c r="C7" s="2" t="n">
        <v>2008</v>
      </c>
      <c r="D7" s="2" t="s">
        <v>73</v>
      </c>
      <c r="E7" s="2" t="n">
        <v>1</v>
      </c>
      <c r="F7" s="2" t="n">
        <v>1</v>
      </c>
      <c r="G7" s="2" t="n">
        <v>162</v>
      </c>
      <c r="H7" s="2" t="n">
        <v>2</v>
      </c>
      <c r="I7" s="2" t="n">
        <v>1</v>
      </c>
      <c r="J7" s="2" t="n">
        <v>18.12</v>
      </c>
      <c r="K7" s="2" t="n">
        <v>0.664</v>
      </c>
      <c r="L7" s="0" t="n">
        <v>22.0678381691868</v>
      </c>
      <c r="M7" s="2" t="n">
        <v>48.94</v>
      </c>
      <c r="N7" s="2" t="n">
        <v>390</v>
      </c>
      <c r="Q7" s="2" t="n">
        <v>4</v>
      </c>
      <c r="R7" s="2" t="n">
        <v>0</v>
      </c>
      <c r="S7" s="0" t="str">
        <f aca="false">control_data!M7/control_data!L7</f>
        <v>0.7083333333</v>
      </c>
      <c r="T7" s="0" t="str">
        <f aca="false">control_data!N7/control_data!L7</f>
        <v>0.09722222222</v>
      </c>
      <c r="U7" s="0" t="str">
        <f aca="false">control_data!P7/control_data!O7</f>
        <v>0.7142857143</v>
      </c>
      <c r="V7" s="0" t="str">
        <f aca="false">control_data!Q7/control_data!O7</f>
        <v>0.1</v>
      </c>
      <c r="W7" s="0" t="str">
        <f aca="false">control_data!S7/control_data!R7</f>
        <v>0.7272727273</v>
      </c>
      <c r="X7" s="0" t="str">
        <f aca="false">control_data!T7/control_data!R7</f>
        <v>0.09090909091</v>
      </c>
      <c r="Y7" s="0" t="str">
        <f aca="false">control_data!V7/control_data!U7</f>
        <v>0.7294938918</v>
      </c>
      <c r="Z7" s="0" t="str">
        <f aca="false">control_data!W7/control_data!U7</f>
        <v>0.07853403141</v>
      </c>
      <c r="AA7" s="0" t="str">
        <f aca="false">control_data!Y7/control_data!X7</f>
        <v>0.7482014388</v>
      </c>
      <c r="AB7" s="0" t="str">
        <f aca="false">control_data!Z7/control_data!X7</f>
        <v>0.03597122302</v>
      </c>
    </row>
    <row r="8" customFormat="false" ht="13.8" hidden="false" customHeight="false" outlineLevel="0" collapsed="false">
      <c r="A8" s="2" t="n">
        <v>3</v>
      </c>
      <c r="B8" s="2" t="s">
        <v>74</v>
      </c>
      <c r="C8" s="2" t="n">
        <v>2012</v>
      </c>
      <c r="D8" s="2" t="s">
        <v>75</v>
      </c>
      <c r="E8" s="2" t="n">
        <v>1</v>
      </c>
      <c r="F8" s="2" t="n">
        <v>3</v>
      </c>
      <c r="G8" s="2"/>
      <c r="H8" s="2" t="n">
        <v>1</v>
      </c>
      <c r="I8" s="2" t="n">
        <v>1</v>
      </c>
      <c r="J8" s="2" t="n">
        <v>20.3</v>
      </c>
      <c r="K8" s="2" t="n">
        <v>19.3</v>
      </c>
      <c r="L8" s="6" t="n">
        <v>3.81837162214235</v>
      </c>
      <c r="M8" s="2" t="n">
        <v>2854.62</v>
      </c>
      <c r="N8" s="2" t="n">
        <v>6</v>
      </c>
      <c r="Q8" s="2" t="n">
        <v>5</v>
      </c>
      <c r="R8" s="2" t="n">
        <v>0</v>
      </c>
      <c r="S8" s="0" t="str">
        <f aca="false">control_data!M8/control_data!L8</f>
        <v>1.07979798</v>
      </c>
      <c r="T8" s="0" t="str">
        <f aca="false">control_data!N8/control_data!L8</f>
        <v>0.07373737374</v>
      </c>
      <c r="W8" s="0" t="str">
        <f aca="false">control_data!S8/control_data!R8</f>
        <v>1.045</v>
      </c>
      <c r="X8" s="0" t="str">
        <f aca="false">control_data!T8/control_data!R8</f>
        <v>0.054</v>
      </c>
      <c r="Y8" s="0" t="str">
        <f aca="false">control_data!V8/control_data!U8</f>
        <v>1.066</v>
      </c>
      <c r="Z8" s="0" t="str">
        <f aca="false">control_data!W8/control_data!U8</f>
        <v>0.0959</v>
      </c>
      <c r="AA8" s="0" t="str">
        <f aca="false">control_data!Y8/control_data!X8</f>
        <v>1.711675127</v>
      </c>
      <c r="AB8" s="0" t="str">
        <f aca="false">control_data!Z8/control_data!X8</f>
        <v>0.3506598985</v>
      </c>
    </row>
    <row r="9" customFormat="false" ht="13.8" hidden="false" customHeight="false" outlineLevel="0" collapsed="false">
      <c r="A9" s="2" t="n">
        <v>3</v>
      </c>
      <c r="B9" s="2" t="s">
        <v>74</v>
      </c>
      <c r="C9" s="2" t="n">
        <v>2012</v>
      </c>
      <c r="D9" s="2" t="s">
        <v>75</v>
      </c>
      <c r="E9" s="2" t="n">
        <v>1</v>
      </c>
      <c r="F9" s="2" t="n">
        <v>3</v>
      </c>
      <c r="G9" s="2"/>
      <c r="H9" s="2" t="n">
        <v>1</v>
      </c>
      <c r="I9" s="2" t="n">
        <v>1</v>
      </c>
      <c r="J9" s="2" t="n">
        <v>20.3</v>
      </c>
      <c r="K9" s="2" t="n">
        <v>19.3</v>
      </c>
      <c r="L9" s="6" t="n">
        <v>3.81837162214235</v>
      </c>
      <c r="M9" s="2" t="n">
        <v>2854.62</v>
      </c>
      <c r="N9" s="2" t="n">
        <v>6</v>
      </c>
      <c r="Q9" s="2" t="n">
        <v>5</v>
      </c>
      <c r="R9" s="2" t="n">
        <v>1</v>
      </c>
      <c r="S9" s="0" t="str">
        <f aca="false">control_data!M9/control_data!L9</f>
        <v>0.9676767677</v>
      </c>
      <c r="T9" s="0" t="str">
        <f aca="false">control_data!N9/control_data!L9</f>
        <v>0.1393939394</v>
      </c>
      <c r="W9" s="0" t="str">
        <f aca="false">control_data!S9/control_data!R9</f>
        <v>1.1327</v>
      </c>
      <c r="X9" s="0" t="str">
        <f aca="false">control_data!T9/control_data!R9</f>
        <v>0.0613</v>
      </c>
      <c r="Y9" s="0" t="str">
        <f aca="false">control_data!V9/control_data!U9</f>
        <v>1.12</v>
      </c>
      <c r="Z9" s="0" t="str">
        <f aca="false">control_data!W9/control_data!U9</f>
        <v>0.199</v>
      </c>
      <c r="AA9" s="0" t="str">
        <f aca="false">control_data!Y9/control_data!X9</f>
        <v>1.234517766</v>
      </c>
      <c r="AB9" s="0" t="str">
        <f aca="false">control_data!Z9/control_data!X9</f>
        <v>0.08426395939</v>
      </c>
    </row>
    <row r="10" customFormat="false" ht="15.75" hidden="false" customHeight="false" outlineLevel="0" collapsed="false">
      <c r="A10" s="2" t="n">
        <v>6</v>
      </c>
      <c r="B10" s="2" t="s">
        <v>76</v>
      </c>
      <c r="C10" s="2" t="n">
        <v>2015</v>
      </c>
      <c r="D10" s="2" t="s">
        <v>77</v>
      </c>
      <c r="E10" s="2" t="n">
        <v>2</v>
      </c>
      <c r="F10" s="2" t="n">
        <v>1</v>
      </c>
      <c r="G10" s="2" t="n">
        <v>300</v>
      </c>
      <c r="H10" s="2" t="n">
        <v>1</v>
      </c>
      <c r="I10" s="2" t="n">
        <v>2</v>
      </c>
      <c r="J10" s="2" t="n">
        <v>20</v>
      </c>
      <c r="O10" s="2" t="n">
        <v>100</v>
      </c>
      <c r="Q10" s="0" t="n">
        <v>1</v>
      </c>
      <c r="R10" s="2" t="n">
        <v>1</v>
      </c>
      <c r="S10" s="0" t="str">
        <f aca="false">control_data!M10/control_data!L10</f>
        <v>8.478964401</v>
      </c>
      <c r="T10" s="0" t="str">
        <f aca="false">control_data!N10/control_data!L10</f>
        <v>3.624595469</v>
      </c>
      <c r="U10" s="0" t="str">
        <f aca="false">control_data!P10/control_data!O10</f>
        <v>0.7112389804</v>
      </c>
      <c r="V10" s="0" t="str">
        <f aca="false">control_data!Q10/control_data!O10</f>
        <v>0.2027760877</v>
      </c>
      <c r="W10" s="0" t="str">
        <f aca="false">control_data!S10/control_data!R10</f>
        <v>45.06140935</v>
      </c>
      <c r="X10" s="0" t="str">
        <f aca="false">control_data!T10/control_data!R10</f>
        <v>22.32784563</v>
      </c>
      <c r="AA10" s="0" t="str">
        <f aca="false">control_data!Y10/control_data!X10</f>
        <v>1.908958669</v>
      </c>
      <c r="AB10" s="0" t="str">
        <f aca="false">control_data!Z10/control_data!X10</f>
        <v>0.9264961642</v>
      </c>
    </row>
    <row r="11" customFormat="false" ht="15.75" hidden="false" customHeight="false" outlineLevel="0" collapsed="false">
      <c r="A11" s="2" t="n">
        <v>6</v>
      </c>
      <c r="B11" s="2" t="s">
        <v>76</v>
      </c>
      <c r="C11" s="2" t="n">
        <v>2015</v>
      </c>
      <c r="D11" s="2" t="s">
        <v>77</v>
      </c>
      <c r="E11" s="2" t="n">
        <v>2</v>
      </c>
      <c r="F11" s="2" t="n">
        <v>1</v>
      </c>
      <c r="G11" s="2" t="n">
        <v>300</v>
      </c>
      <c r="H11" s="2" t="n">
        <v>1</v>
      </c>
      <c r="I11" s="2" t="n">
        <v>3</v>
      </c>
      <c r="J11" s="2" t="n">
        <v>20</v>
      </c>
      <c r="O11" s="2" t="n">
        <v>100</v>
      </c>
      <c r="Q11" s="0" t="n">
        <v>1</v>
      </c>
      <c r="R11" s="2" t="n">
        <v>1</v>
      </c>
      <c r="S11" s="0" t="str">
        <f aca="false">control_data!M11/control_data!L11</f>
        <v>15.08090615</v>
      </c>
      <c r="T11" s="0" t="str">
        <f aca="false">control_data!N11/control_data!L11</f>
        <v>5.048543689</v>
      </c>
      <c r="U11" s="0" t="str">
        <f aca="false">control_data!P11/control_data!O11</f>
        <v>0.9478666391</v>
      </c>
      <c r="V11" s="0" t="str">
        <f aca="false">control_data!Q11/control_data!O11</f>
        <v>0.4573457262</v>
      </c>
      <c r="W11" s="0" t="str">
        <f aca="false">control_data!S11/control_data!R11</f>
        <v>86.53821718</v>
      </c>
      <c r="X11" s="0" t="str">
        <f aca="false">control_data!T11/control_data!R11</f>
        <v>28.79864346</v>
      </c>
      <c r="AA11" s="0" t="str">
        <f aca="false">control_data!Y11/control_data!X11</f>
        <v>1.637422689</v>
      </c>
      <c r="AB11" s="0" t="str">
        <f aca="false">control_data!Z11/control_data!X11</f>
        <v>1.016157542</v>
      </c>
    </row>
    <row r="12" customFormat="false" ht="15.75" hidden="false" customHeight="false" outlineLevel="0" collapsed="false">
      <c r="A12" s="2" t="n">
        <v>6</v>
      </c>
      <c r="B12" s="2" t="s">
        <v>76</v>
      </c>
      <c r="C12" s="2" t="n">
        <v>2015</v>
      </c>
      <c r="D12" s="2" t="s">
        <v>77</v>
      </c>
      <c r="E12" s="2" t="n">
        <v>2</v>
      </c>
      <c r="F12" s="2" t="n">
        <v>1</v>
      </c>
      <c r="G12" s="2" t="n">
        <v>300</v>
      </c>
      <c r="H12" s="2" t="n">
        <v>1</v>
      </c>
      <c r="I12" s="2" t="n">
        <v>2</v>
      </c>
      <c r="J12" s="2" t="n">
        <v>20</v>
      </c>
      <c r="O12" s="2" t="n">
        <v>100</v>
      </c>
      <c r="Q12" s="0" t="n">
        <v>1</v>
      </c>
      <c r="R12" s="2" t="n">
        <v>7</v>
      </c>
      <c r="S12" s="0" t="str">
        <f aca="false">control_data!M12/control_data!L12</f>
        <v>1.787072243</v>
      </c>
      <c r="T12" s="0" t="str">
        <f aca="false">control_data!N12/control_data!L12</f>
        <v>0.4309252218</v>
      </c>
      <c r="U12" s="0" t="str">
        <f aca="false">control_data!P12/control_data!O12</f>
        <v>1.652711231</v>
      </c>
      <c r="V12" s="0" t="str">
        <f aca="false">control_data!Q12/control_data!O12</f>
        <v>0.6015247385</v>
      </c>
      <c r="W12" s="0" t="str">
        <f aca="false">control_data!S12/control_data!R12</f>
        <v>4.734452312</v>
      </c>
      <c r="X12" s="0" t="str">
        <f aca="false">control_data!T12/control_data!R12</f>
        <v>3.426505813</v>
      </c>
      <c r="AA12" s="0" t="str">
        <f aca="false">control_data!Y12/control_data!X12</f>
        <v>3.610235966</v>
      </c>
      <c r="AB12" s="0" t="str">
        <f aca="false">control_data!Z12/control_data!X12</f>
        <v>0.4942522653</v>
      </c>
    </row>
    <row r="13" customFormat="false" ht="15.75" hidden="false" customHeight="false" outlineLevel="0" collapsed="false">
      <c r="A13" s="2" t="n">
        <v>6</v>
      </c>
      <c r="B13" s="2" t="s">
        <v>76</v>
      </c>
      <c r="C13" s="2" t="n">
        <v>2015</v>
      </c>
      <c r="D13" s="2" t="s">
        <v>77</v>
      </c>
      <c r="E13" s="2" t="n">
        <v>2</v>
      </c>
      <c r="F13" s="2" t="n">
        <v>1</v>
      </c>
      <c r="G13" s="2" t="n">
        <v>300</v>
      </c>
      <c r="H13" s="2" t="n">
        <v>1</v>
      </c>
      <c r="I13" s="2" t="n">
        <v>3</v>
      </c>
      <c r="J13" s="2" t="n">
        <v>20</v>
      </c>
      <c r="O13" s="2" t="n">
        <v>100</v>
      </c>
      <c r="Q13" s="0" t="n">
        <v>1</v>
      </c>
      <c r="R13" s="2" t="n">
        <v>7</v>
      </c>
      <c r="S13" s="0" t="str">
        <f aca="false">control_data!M13/control_data!L13</f>
        <v>3.003802281</v>
      </c>
      <c r="T13" s="0" t="str">
        <f aca="false">control_data!N13/control_data!L13</f>
        <v>0.937896071</v>
      </c>
      <c r="U13" s="0" t="str">
        <f aca="false">control_data!P13/control_data!O13</f>
        <v>2.288135071</v>
      </c>
      <c r="V13" s="0" t="str">
        <f aca="false">control_data!Q13/control_data!O13</f>
        <v>0.7796615113</v>
      </c>
      <c r="W13" s="0" t="str">
        <f aca="false">control_data!S13/control_data!R13</f>
        <v>12.69009529</v>
      </c>
      <c r="X13" s="0" t="str">
        <f aca="false">control_data!T13/control_data!R13</f>
        <v>9.224530116</v>
      </c>
      <c r="AA13" s="0" t="str">
        <f aca="false">control_data!Y13/control_data!X13</f>
        <v>4.293419652</v>
      </c>
      <c r="AB13" s="0" t="str">
        <f aca="false">control_data!Z13/control_data!X13</f>
        <v>1.186020804</v>
      </c>
    </row>
    <row r="14" customFormat="false" ht="15.75" hidden="false" customHeight="false" outlineLevel="0" collapsed="false">
      <c r="A14" s="2" t="n">
        <v>6</v>
      </c>
      <c r="B14" s="2" t="s">
        <v>76</v>
      </c>
      <c r="C14" s="2" t="n">
        <v>2015</v>
      </c>
      <c r="D14" s="2" t="s">
        <v>77</v>
      </c>
      <c r="E14" s="2" t="n">
        <v>2</v>
      </c>
      <c r="F14" s="2" t="n">
        <v>1</v>
      </c>
      <c r="G14" s="2" t="n">
        <v>300</v>
      </c>
      <c r="H14" s="2" t="n">
        <v>1</v>
      </c>
      <c r="I14" s="2" t="n">
        <v>2</v>
      </c>
      <c r="J14" s="2" t="n">
        <v>20</v>
      </c>
      <c r="O14" s="2" t="n">
        <v>100</v>
      </c>
      <c r="Q14" s="0" t="n">
        <v>1</v>
      </c>
      <c r="R14" s="2" t="n">
        <v>21</v>
      </c>
      <c r="S14" s="0" t="str">
        <f aca="false">control_data!M14/control_data!L14</f>
        <v>1.997222222</v>
      </c>
      <c r="T14" s="0" t="str">
        <f aca="false">control_data!N14/control_data!L14</f>
        <v>0.5972222222</v>
      </c>
      <c r="U14" s="0" t="str">
        <f aca="false">control_data!P14/control_data!O14</f>
        <v>1.724636235</v>
      </c>
      <c r="V14" s="0" t="str">
        <f aca="false">control_data!Q14/control_data!O14</f>
        <v>0.2898561568</v>
      </c>
      <c r="W14" s="0" t="str">
        <f aca="false">control_data!S14/control_data!R14</f>
        <v>0.8166551068</v>
      </c>
      <c r="X14" s="0" t="str">
        <f aca="false">control_data!T14/control_data!R14</f>
        <v>0</v>
      </c>
      <c r="AA14" s="0" t="str">
        <f aca="false">control_data!Y14/control_data!X14</f>
        <v>0.6413629815</v>
      </c>
      <c r="AB14" s="0" t="str">
        <f aca="false">control_data!Z14/control_data!X14</f>
        <v>0.1782497981</v>
      </c>
    </row>
    <row r="15" customFormat="false" ht="15.75" hidden="false" customHeight="false" outlineLevel="0" collapsed="false">
      <c r="A15" s="2" t="n">
        <v>6</v>
      </c>
      <c r="B15" s="2" t="s">
        <v>76</v>
      </c>
      <c r="C15" s="2" t="n">
        <v>2015</v>
      </c>
      <c r="D15" s="2" t="s">
        <v>77</v>
      </c>
      <c r="E15" s="2" t="n">
        <v>2</v>
      </c>
      <c r="F15" s="2" t="n">
        <v>1</v>
      </c>
      <c r="G15" s="2" t="n">
        <v>300</v>
      </c>
      <c r="H15" s="2" t="n">
        <v>1</v>
      </c>
      <c r="I15" s="2" t="n">
        <v>3</v>
      </c>
      <c r="J15" s="2" t="n">
        <v>20</v>
      </c>
      <c r="O15" s="2" t="n">
        <v>100</v>
      </c>
      <c r="Q15" s="0" t="n">
        <v>1</v>
      </c>
      <c r="R15" s="2" t="n">
        <v>21</v>
      </c>
      <c r="S15" s="0" t="str">
        <f aca="false">control_data!M15/control_data!L15</f>
        <v>1.908333333</v>
      </c>
      <c r="T15" s="0" t="str">
        <f aca="false">control_data!N15/control_data!L15</f>
        <v>0.4861111111</v>
      </c>
      <c r="U15" s="0" t="str">
        <f aca="false">control_data!P15/control_data!O15</f>
        <v>1.594201935</v>
      </c>
      <c r="V15" s="0" t="str">
        <f aca="false">control_data!Q15/control_data!O15</f>
        <v>0.362609074</v>
      </c>
      <c r="W15" s="0" t="str">
        <f aca="false">control_data!S15/control_data!R15</f>
        <v>0.6327494355</v>
      </c>
      <c r="X15" s="0" t="str">
        <f aca="false">control_data!T15/control_data!R15</f>
        <v>0</v>
      </c>
      <c r="AA15" s="0" t="str">
        <f aca="false">control_data!Y15/control_data!X15</f>
        <v>0.8300953887</v>
      </c>
      <c r="AB15" s="0" t="str">
        <f aca="false">control_data!Z15/control_data!X15</f>
        <v>0.2928510727</v>
      </c>
    </row>
    <row r="16" customFormat="false" ht="15.75" hidden="false" customHeight="false" outlineLevel="0" collapsed="false">
      <c r="A16" s="2" t="n">
        <v>6</v>
      </c>
      <c r="B16" s="2" t="s">
        <v>76</v>
      </c>
      <c r="C16" s="2" t="n">
        <v>2015</v>
      </c>
      <c r="D16" s="2" t="s">
        <v>77</v>
      </c>
      <c r="E16" s="2" t="n">
        <v>2</v>
      </c>
      <c r="F16" s="2" t="n">
        <v>2</v>
      </c>
      <c r="G16" s="2" t="n">
        <v>350</v>
      </c>
      <c r="H16" s="2" t="n">
        <v>1</v>
      </c>
      <c r="I16" s="2" t="n">
        <v>2</v>
      </c>
      <c r="J16" s="2" t="n">
        <v>20</v>
      </c>
      <c r="O16" s="2" t="n">
        <v>100</v>
      </c>
      <c r="Q16" s="0" t="n">
        <v>1</v>
      </c>
      <c r="R16" s="2" t="n">
        <v>1</v>
      </c>
      <c r="S16" s="0" t="str">
        <f aca="false">control_data!M16/control_data!L16</f>
        <v>40</v>
      </c>
      <c r="T16" s="0" t="str">
        <f aca="false">control_data!N16/control_data!L16</f>
        <v>12.70114943</v>
      </c>
      <c r="U16" s="0" t="str">
        <f aca="false">control_data!P16/control_data!O16</f>
        <v>3.090508416</v>
      </c>
      <c r="V16" s="0" t="str">
        <f aca="false">control_data!Q16/control_data!O16</f>
        <v>1.988965819</v>
      </c>
      <c r="W16" s="0" t="str">
        <f aca="false">control_data!S16/control_data!R16</f>
        <v>67.07638921</v>
      </c>
      <c r="X16" s="0" t="str">
        <f aca="false">control_data!T16/control_data!R16</f>
        <v>28.28792678</v>
      </c>
      <c r="AA16" s="0" t="str">
        <f aca="false">control_data!Y16/control_data!X16</f>
        <v>2.864909026</v>
      </c>
      <c r="AB16" s="0" t="str">
        <f aca="false">control_data!Z16/control_data!X16</f>
        <v>1.080050407</v>
      </c>
    </row>
    <row r="17" customFormat="false" ht="15.75" hidden="false" customHeight="false" outlineLevel="0" collapsed="false">
      <c r="A17" s="2" t="n">
        <v>6</v>
      </c>
      <c r="B17" s="2" t="s">
        <v>76</v>
      </c>
      <c r="C17" s="2" t="n">
        <v>2015</v>
      </c>
      <c r="D17" s="2" t="s">
        <v>77</v>
      </c>
      <c r="E17" s="2" t="n">
        <v>2</v>
      </c>
      <c r="F17" s="2" t="n">
        <v>2</v>
      </c>
      <c r="G17" s="2" t="n">
        <v>350</v>
      </c>
      <c r="H17" s="2" t="n">
        <v>1</v>
      </c>
      <c r="I17" s="2" t="n">
        <v>3</v>
      </c>
      <c r="J17" s="2" t="n">
        <v>20</v>
      </c>
      <c r="O17" s="2" t="n">
        <v>100</v>
      </c>
      <c r="Q17" s="0" t="n">
        <v>1</v>
      </c>
      <c r="R17" s="2" t="n">
        <v>1</v>
      </c>
      <c r="S17" s="0" t="str">
        <f aca="false">control_data!M17/control_data!L17</f>
        <v>38.62068966</v>
      </c>
      <c r="T17" s="0" t="str">
        <f aca="false">control_data!N17/control_data!L17</f>
        <v>6.32183908</v>
      </c>
      <c r="U17" s="0" t="str">
        <f aca="false">control_data!P17/control_data!O17</f>
        <v>2.759384003</v>
      </c>
      <c r="V17" s="0" t="str">
        <f aca="false">control_data!Q17/control_data!O17</f>
        <v>1.441502691</v>
      </c>
      <c r="W17" s="0" t="str">
        <f aca="false">control_data!S17/control_data!R17</f>
        <v>88.50470446</v>
      </c>
      <c r="X17" s="0" t="str">
        <f aca="false">control_data!T17/control_data!R17</f>
        <v>22.49485304</v>
      </c>
      <c r="AA17" s="0" t="str">
        <f aca="false">control_data!Y17/control_data!X17</f>
        <v>3.514756004</v>
      </c>
      <c r="AB17" s="0" t="str">
        <f aca="false">control_data!Z17/control_data!X17</f>
        <v>0.6749773442</v>
      </c>
    </row>
    <row r="18" customFormat="false" ht="15.75" hidden="false" customHeight="false" outlineLevel="0" collapsed="false">
      <c r="A18" s="2" t="n">
        <v>6</v>
      </c>
      <c r="B18" s="2" t="s">
        <v>76</v>
      </c>
      <c r="C18" s="2" t="n">
        <v>2015</v>
      </c>
      <c r="D18" s="2" t="s">
        <v>77</v>
      </c>
      <c r="E18" s="2" t="n">
        <v>2</v>
      </c>
      <c r="F18" s="2" t="n">
        <v>2</v>
      </c>
      <c r="G18" s="2" t="n">
        <v>350</v>
      </c>
      <c r="H18" s="2" t="n">
        <v>1</v>
      </c>
      <c r="I18" s="2" t="n">
        <v>2</v>
      </c>
      <c r="J18" s="2" t="n">
        <v>110</v>
      </c>
      <c r="O18" s="2" t="n">
        <v>100</v>
      </c>
      <c r="Q18" s="0" t="n">
        <v>1</v>
      </c>
      <c r="R18" s="2" t="n">
        <v>1</v>
      </c>
      <c r="S18" s="0" t="str">
        <f aca="false">control_data!M18/control_data!L18</f>
        <v>43.73563218</v>
      </c>
      <c r="T18" s="0" t="str">
        <f aca="false">control_data!N18/control_data!L18</f>
        <v>10.22988506</v>
      </c>
      <c r="U18" s="0" t="str">
        <f aca="false">control_data!P18/control_data!O18</f>
        <v>2</v>
      </c>
      <c r="V18" s="0" t="str">
        <f aca="false">control_data!Q18/control_data!O18</f>
        <v>0.9823390588</v>
      </c>
      <c r="W18" s="0" t="str">
        <f aca="false">control_data!S18/control_data!R18</f>
        <v>30.18070241</v>
      </c>
      <c r="X18" s="0" t="str">
        <f aca="false">control_data!T18/control_data!R18</f>
        <v>4.090642321</v>
      </c>
      <c r="AA18" s="0" t="str">
        <f aca="false">control_data!Y18/control_data!X18</f>
        <v>2.220359075</v>
      </c>
      <c r="AB18" s="0" t="str">
        <f aca="false">control_data!Z18/control_data!X18</f>
        <v>0.7290216672</v>
      </c>
    </row>
    <row r="19" customFormat="false" ht="15.75" hidden="false" customHeight="false" outlineLevel="0" collapsed="false">
      <c r="A19" s="2" t="n">
        <v>6</v>
      </c>
      <c r="B19" s="2" t="s">
        <v>76</v>
      </c>
      <c r="C19" s="2" t="n">
        <v>2015</v>
      </c>
      <c r="D19" s="2" t="s">
        <v>77</v>
      </c>
      <c r="E19" s="2" t="n">
        <v>2</v>
      </c>
      <c r="F19" s="2" t="n">
        <v>2</v>
      </c>
      <c r="G19" s="2" t="n">
        <v>350</v>
      </c>
      <c r="H19" s="2" t="n">
        <v>1</v>
      </c>
      <c r="I19" s="2" t="n">
        <v>3</v>
      </c>
      <c r="J19" s="2" t="n">
        <v>110</v>
      </c>
      <c r="O19" s="2" t="n">
        <v>100</v>
      </c>
      <c r="Q19" s="0" t="n">
        <v>1</v>
      </c>
      <c r="R19" s="2" t="n">
        <v>1</v>
      </c>
      <c r="S19" s="0" t="str">
        <f aca="false">control_data!M19/control_data!L19</f>
        <v>30.40229885</v>
      </c>
      <c r="T19" s="0" t="str">
        <f aca="false">control_data!N19/control_data!L19</f>
        <v>4.885057471</v>
      </c>
      <c r="U19" s="0" t="str">
        <f aca="false">control_data!P19/control_data!O19</f>
        <v>7.507733825</v>
      </c>
      <c r="V19" s="0" t="str">
        <f aca="false">control_data!Q19/control_data!O19</f>
        <v>1.324502863</v>
      </c>
      <c r="W19" s="0" t="str">
        <f aca="false">control_data!S19/control_data!R19</f>
        <v>30.13747729</v>
      </c>
      <c r="X19" s="0" t="str">
        <f aca="false">control_data!T19/control_data!R19</f>
        <v>6.135567563</v>
      </c>
      <c r="AA19" s="0" t="str">
        <f aca="false">control_data!Y19/control_data!X19</f>
        <v>2.289617095</v>
      </c>
      <c r="AB19" s="0" t="str">
        <f aca="false">control_data!Z19/control_data!X19</f>
        <v>0.7560239953</v>
      </c>
    </row>
    <row r="20" customFormat="false" ht="15.75" hidden="false" customHeight="false" outlineLevel="0" collapsed="false">
      <c r="A20" s="2" t="n">
        <v>6</v>
      </c>
      <c r="B20" s="2" t="s">
        <v>76</v>
      </c>
      <c r="C20" s="2" t="n">
        <v>2015</v>
      </c>
      <c r="D20" s="2" t="s">
        <v>77</v>
      </c>
      <c r="E20" s="2" t="n">
        <v>2</v>
      </c>
      <c r="F20" s="2" t="n">
        <v>2</v>
      </c>
      <c r="G20" s="2" t="n">
        <v>350</v>
      </c>
      <c r="H20" s="2" t="n">
        <v>1</v>
      </c>
      <c r="I20" s="2" t="n">
        <v>2</v>
      </c>
      <c r="J20" s="2" t="n">
        <v>20</v>
      </c>
      <c r="O20" s="2" t="n">
        <v>100</v>
      </c>
      <c r="Q20" s="0" t="n">
        <v>1</v>
      </c>
      <c r="R20" s="2" t="n">
        <v>7</v>
      </c>
      <c r="S20" s="0" t="str">
        <f aca="false">control_data!M20/control_data!L20</f>
        <v>6.687211094</v>
      </c>
      <c r="T20" s="0" t="str">
        <f aca="false">control_data!N20/control_data!L20</f>
        <v>1.710323575</v>
      </c>
      <c r="U20" s="0" t="str">
        <f aca="false">control_data!P20/control_data!O20</f>
        <v>2.15827273</v>
      </c>
      <c r="V20" s="0" t="str">
        <f aca="false">control_data!Q20/control_data!O20</f>
        <v>1.723419829</v>
      </c>
      <c r="W20" s="0" t="str">
        <f aca="false">control_data!S20/control_data!R20</f>
        <v>2.52146518</v>
      </c>
      <c r="X20" s="0" t="str">
        <f aca="false">control_data!T20/control_data!R20</f>
        <v>1.16030857</v>
      </c>
      <c r="AA20" s="0" t="str">
        <f aca="false">control_data!Y20/control_data!X20</f>
        <v>8.157643949</v>
      </c>
      <c r="AB20" s="0" t="str">
        <f aca="false">control_data!Z20/control_data!X20</f>
        <v>2.888186291</v>
      </c>
    </row>
    <row r="21" customFormat="false" ht="15.75" hidden="false" customHeight="false" outlineLevel="0" collapsed="false">
      <c r="A21" s="2" t="n">
        <v>6</v>
      </c>
      <c r="B21" s="2" t="s">
        <v>76</v>
      </c>
      <c r="C21" s="2" t="n">
        <v>2015</v>
      </c>
      <c r="D21" s="2" t="s">
        <v>77</v>
      </c>
      <c r="E21" s="2" t="n">
        <v>2</v>
      </c>
      <c r="F21" s="2" t="n">
        <v>2</v>
      </c>
      <c r="G21" s="2" t="n">
        <v>350</v>
      </c>
      <c r="H21" s="2" t="n">
        <v>1</v>
      </c>
      <c r="I21" s="2" t="n">
        <v>3</v>
      </c>
      <c r="J21" s="2" t="n">
        <v>20</v>
      </c>
      <c r="O21" s="2" t="n">
        <v>100</v>
      </c>
      <c r="Q21" s="0" t="n">
        <v>1</v>
      </c>
      <c r="R21" s="2" t="n">
        <v>7</v>
      </c>
      <c r="S21" s="0" t="str">
        <f aca="false">control_data!M21/control_data!L21</f>
        <v>9.244992296</v>
      </c>
      <c r="T21" s="0" t="str">
        <f aca="false">control_data!N21/control_data!L21</f>
        <v>2.480739599</v>
      </c>
      <c r="U21" s="0" t="str">
        <f aca="false">control_data!P21/control_data!O21</f>
        <v>2.797760736</v>
      </c>
      <c r="V21" s="0" t="str">
        <f aca="false">control_data!Q21/control_data!O21</f>
        <v>0.7593914184</v>
      </c>
      <c r="W21" s="0" t="str">
        <f aca="false">control_data!S21/control_data!R21</f>
        <v>8.29614023</v>
      </c>
      <c r="X21" s="0" t="str">
        <f aca="false">control_data!T21/control_data!R21</f>
        <v>4.639820881</v>
      </c>
      <c r="AA21" s="0" t="str">
        <f aca="false">control_data!Y21/control_data!X21</f>
        <v>10.98320836</v>
      </c>
      <c r="AB21" s="0" t="str">
        <f aca="false">control_data!Z21/control_data!X21</f>
        <v>7.653486835</v>
      </c>
    </row>
    <row r="22" customFormat="false" ht="15.75" hidden="false" customHeight="false" outlineLevel="0" collapsed="false">
      <c r="A22" s="2" t="n">
        <v>6</v>
      </c>
      <c r="B22" s="2" t="s">
        <v>76</v>
      </c>
      <c r="C22" s="2" t="n">
        <v>2015</v>
      </c>
      <c r="D22" s="2" t="s">
        <v>77</v>
      </c>
      <c r="E22" s="2" t="n">
        <v>2</v>
      </c>
      <c r="F22" s="2" t="n">
        <v>2</v>
      </c>
      <c r="G22" s="2" t="n">
        <v>350</v>
      </c>
      <c r="H22" s="2" t="n">
        <v>1</v>
      </c>
      <c r="I22" s="2" t="n">
        <v>2</v>
      </c>
      <c r="J22" s="2" t="n">
        <v>110</v>
      </c>
      <c r="O22" s="2" t="n">
        <v>100</v>
      </c>
      <c r="Q22" s="0" t="n">
        <v>1</v>
      </c>
      <c r="R22" s="2" t="n">
        <v>7</v>
      </c>
      <c r="S22" s="0" t="str">
        <f aca="false">control_data!M22/control_data!L22</f>
        <v>4.622496148</v>
      </c>
      <c r="T22" s="0" t="str">
        <f aca="false">control_data!N22/control_data!L22</f>
        <v>2.942989214</v>
      </c>
      <c r="U22" s="0" t="str">
        <f aca="false">control_data!P22/control_data!O22</f>
        <v>2.119903412</v>
      </c>
      <c r="V22" s="0" t="str">
        <f aca="false">control_data!Q22/control_data!O22</f>
        <v>1.359712122</v>
      </c>
      <c r="W22" s="0" t="str">
        <f aca="false">control_data!S22/control_data!R22</f>
        <v>1.118342492</v>
      </c>
      <c r="X22" s="0" t="str">
        <f aca="false">control_data!T22/control_data!R22</f>
        <v>0</v>
      </c>
      <c r="AA22" s="0" t="str">
        <f aca="false">control_data!Y22/control_data!X22</f>
        <v>3.844102121</v>
      </c>
      <c r="AB22" s="0" t="str">
        <f aca="false">control_data!Z22/control_data!X22</f>
        <v>2.166137678</v>
      </c>
    </row>
    <row r="23" customFormat="false" ht="15.75" hidden="false" customHeight="false" outlineLevel="0" collapsed="false">
      <c r="A23" s="2" t="n">
        <v>6</v>
      </c>
      <c r="B23" s="2" t="s">
        <v>76</v>
      </c>
      <c r="C23" s="2" t="n">
        <v>2015</v>
      </c>
      <c r="D23" s="2" t="s">
        <v>77</v>
      </c>
      <c r="E23" s="2" t="n">
        <v>2</v>
      </c>
      <c r="F23" s="2" t="n">
        <v>2</v>
      </c>
      <c r="G23" s="2" t="n">
        <v>350</v>
      </c>
      <c r="H23" s="2" t="n">
        <v>1</v>
      </c>
      <c r="I23" s="2" t="n">
        <v>3</v>
      </c>
      <c r="J23" s="2" t="n">
        <v>110</v>
      </c>
      <c r="O23" s="2" t="n">
        <v>100</v>
      </c>
      <c r="Q23" s="0" t="n">
        <v>1</v>
      </c>
      <c r="R23" s="2" t="n">
        <v>7</v>
      </c>
      <c r="S23" s="0" t="str">
        <f aca="false">control_data!M23/control_data!L23</f>
        <v>10.32357473</v>
      </c>
      <c r="T23" s="0" t="str">
        <f aca="false">control_data!N23/control_data!L23</f>
        <v>3.066255778</v>
      </c>
      <c r="U23" s="0" t="str">
        <f aca="false">control_data!P23/control_data!O23</f>
        <v>2.597921088</v>
      </c>
      <c r="V23" s="0" t="str">
        <f aca="false">control_data!Q23/control_data!O23</f>
        <v>1.11910354</v>
      </c>
      <c r="W23" s="0" t="str">
        <f aca="false">control_data!S23/control_data!R23</f>
        <v>9.406940188</v>
      </c>
      <c r="X23" s="0" t="str">
        <f aca="false">control_data!T23/control_data!R23</f>
        <v>4.832188524</v>
      </c>
      <c r="AA23" s="0" t="str">
        <f aca="false">control_data!Y23/control_data!X23</f>
        <v>2.120560374</v>
      </c>
      <c r="AB23" s="0" t="str">
        <f aca="false">control_data!Z23/control_data!X23</f>
        <v>0</v>
      </c>
    </row>
    <row r="24" customFormat="false" ht="15.75" hidden="false" customHeight="false" outlineLevel="0" collapsed="false">
      <c r="A24" s="2" t="n">
        <v>6</v>
      </c>
      <c r="B24" s="2" t="s">
        <v>76</v>
      </c>
      <c r="C24" s="2" t="n">
        <v>2015</v>
      </c>
      <c r="D24" s="2" t="s">
        <v>77</v>
      </c>
      <c r="E24" s="2" t="n">
        <v>2</v>
      </c>
      <c r="F24" s="2" t="n">
        <v>2</v>
      </c>
      <c r="G24" s="2" t="n">
        <v>350</v>
      </c>
      <c r="H24" s="2" t="n">
        <v>1</v>
      </c>
      <c r="I24" s="2" t="n">
        <v>2</v>
      </c>
      <c r="J24" s="2" t="n">
        <v>20</v>
      </c>
      <c r="O24" s="2" t="n">
        <v>100</v>
      </c>
      <c r="Q24" s="0" t="n">
        <v>1</v>
      </c>
      <c r="R24" s="2" t="n">
        <v>21</v>
      </c>
      <c r="S24" s="0" t="str">
        <f aca="false">control_data!M24/control_data!L24</f>
        <v>1.415909091</v>
      </c>
      <c r="T24" s="0" t="str">
        <f aca="false">control_data!N24/control_data!L24</f>
        <v>0.4818181818</v>
      </c>
      <c r="U24" s="0" t="str">
        <f aca="false">control_data!P24/control_data!O24</f>
        <v>1.631675281</v>
      </c>
      <c r="V24" s="0" t="str">
        <f aca="false">control_data!Q24/control_data!O24</f>
        <v>0.4515847251</v>
      </c>
      <c r="W24" s="0" t="str">
        <f aca="false">control_data!S24/control_data!R24</f>
        <v>0.3718624296</v>
      </c>
      <c r="X24" s="0" t="str">
        <f aca="false">control_data!T24/control_data!R24</f>
        <v>0</v>
      </c>
      <c r="AA24" s="0" t="str">
        <f aca="false">control_data!Y24/control_data!X24</f>
        <v>1.200064877</v>
      </c>
      <c r="AB24" s="0" t="str">
        <f aca="false">control_data!Z24/control_data!X24</f>
        <v>0.197155302</v>
      </c>
    </row>
    <row r="25" customFormat="false" ht="15.75" hidden="false" customHeight="false" outlineLevel="0" collapsed="false">
      <c r="A25" s="2" t="n">
        <v>6</v>
      </c>
      <c r="B25" s="2" t="s">
        <v>76</v>
      </c>
      <c r="C25" s="2" t="n">
        <v>2015</v>
      </c>
      <c r="D25" s="2" t="s">
        <v>77</v>
      </c>
      <c r="E25" s="2" t="n">
        <v>2</v>
      </c>
      <c r="F25" s="2" t="n">
        <v>2</v>
      </c>
      <c r="G25" s="2" t="n">
        <v>350</v>
      </c>
      <c r="H25" s="2" t="n">
        <v>1</v>
      </c>
      <c r="I25" s="2" t="n">
        <v>3</v>
      </c>
      <c r="J25" s="2" t="n">
        <v>20</v>
      </c>
      <c r="O25" s="2" t="n">
        <v>100</v>
      </c>
      <c r="Q25" s="0" t="n">
        <v>1</v>
      </c>
      <c r="R25" s="2" t="n">
        <v>21</v>
      </c>
      <c r="S25" s="0" t="str">
        <f aca="false">control_data!M25/control_data!L25</f>
        <v>1.052272727</v>
      </c>
      <c r="T25" s="0" t="str">
        <f aca="false">control_data!N25/control_data!L25</f>
        <v>0.6727272727</v>
      </c>
      <c r="U25" s="0" t="str">
        <f aca="false">control_data!P25/control_data!O25</f>
        <v>1.629866302</v>
      </c>
      <c r="V25" s="0" t="str">
        <f aca="false">control_data!Q25/control_data!O25</f>
        <v>0.3167421298</v>
      </c>
      <c r="W25" s="0" t="str">
        <f aca="false">control_data!S25/control_data!R25</f>
        <v>0.03732904264</v>
      </c>
      <c r="X25" s="0" t="str">
        <f aca="false">control_data!T25/control_data!R25</f>
        <v>0</v>
      </c>
      <c r="AA25" s="0" t="str">
        <f aca="false">control_data!Y25/control_data!X25</f>
        <v>1.553522567</v>
      </c>
      <c r="AB25" s="0" t="str">
        <f aca="false">control_data!Z25/control_data!X25</f>
        <v>0.9202330632</v>
      </c>
    </row>
    <row r="26" customFormat="false" ht="15.75" hidden="false" customHeight="false" outlineLevel="0" collapsed="false">
      <c r="A26" s="2" t="n">
        <v>4</v>
      </c>
      <c r="B26" s="2" t="s">
        <v>78</v>
      </c>
      <c r="C26" s="2" t="n">
        <v>2014</v>
      </c>
      <c r="D26" s="2" t="s">
        <v>79</v>
      </c>
      <c r="E26" s="2" t="n">
        <v>4</v>
      </c>
      <c r="F26" s="2" t="n">
        <v>4</v>
      </c>
      <c r="G26" s="2" t="n">
        <v>237</v>
      </c>
      <c r="H26" s="2" t="n">
        <v>1</v>
      </c>
      <c r="I26" s="2" t="n">
        <v>1</v>
      </c>
      <c r="J26" s="2" t="n">
        <v>15</v>
      </c>
      <c r="L26" s="0" t="n">
        <v>37.5418994413408</v>
      </c>
      <c r="M26" s="2" t="n">
        <v>179</v>
      </c>
      <c r="N26" s="2" t="n">
        <v>24</v>
      </c>
      <c r="Q26" s="2" t="n">
        <v>6</v>
      </c>
      <c r="R26" s="2" t="n">
        <v>1</v>
      </c>
      <c r="S26" s="0" t="str">
        <f aca="false">control_data!M26/control_data!L26</f>
        <v>1.72</v>
      </c>
      <c r="T26" s="0" t="str">
        <f aca="false">control_data!N26/control_data!L26</f>
        <v>0.38</v>
      </c>
      <c r="U26" s="0" t="str">
        <f aca="false">control_data!P26/control_data!O26</f>
        <v>0.5083333333</v>
      </c>
      <c r="V26" s="0" t="str">
        <f aca="false">control_data!Q26/control_data!O26</f>
        <v>0.20625</v>
      </c>
      <c r="W26" s="0" t="str">
        <f aca="false">control_data!S26/control_data!R26</f>
        <v>155.75</v>
      </c>
      <c r="X26" s="0" t="str">
        <f aca="false">control_data!T26/control_data!R26</f>
        <v>29</v>
      </c>
      <c r="Y26" s="0" t="str">
        <f aca="false">control_data!V26/control_data!U26</f>
        <v>1.9375</v>
      </c>
      <c r="Z26" s="0" t="str">
        <f aca="false">control_data!W26/control_data!U26</f>
        <v>0.57625</v>
      </c>
      <c r="AA26" s="0" t="str">
        <f aca="false">control_data!Y26/control_data!X26</f>
        <v>3.619480519</v>
      </c>
      <c r="AB26" s="0" t="str">
        <f aca="false">control_data!Z26/control_data!X26</f>
        <v>2.519480519</v>
      </c>
    </row>
    <row r="27" customFormat="false" ht="15.75" hidden="false" customHeight="false" outlineLevel="0" collapsed="false">
      <c r="A27" s="2" t="n">
        <v>4</v>
      </c>
      <c r="B27" s="2" t="s">
        <v>78</v>
      </c>
      <c r="C27" s="2" t="n">
        <v>2014</v>
      </c>
      <c r="D27" s="2" t="s">
        <v>79</v>
      </c>
      <c r="E27" s="2" t="n">
        <v>4</v>
      </c>
      <c r="F27" s="2" t="n">
        <v>4</v>
      </c>
      <c r="G27" s="2" t="n">
        <v>237</v>
      </c>
      <c r="H27" s="2" t="n">
        <v>1</v>
      </c>
      <c r="I27" s="2" t="n">
        <v>1</v>
      </c>
      <c r="J27" s="2" t="n">
        <v>15</v>
      </c>
      <c r="L27" s="0" t="n">
        <v>37.5418994413408</v>
      </c>
      <c r="M27" s="2" t="n">
        <v>179</v>
      </c>
      <c r="N27" s="2" t="n">
        <v>24</v>
      </c>
      <c r="Q27" s="2" t="n">
        <v>6</v>
      </c>
      <c r="R27" s="2" t="n">
        <v>7</v>
      </c>
      <c r="S27" s="0" t="str">
        <f aca="false">control_data!M27/control_data!L27</f>
        <v>1.0575</v>
      </c>
      <c r="T27" s="0" t="str">
        <f aca="false">control_data!N27/control_data!L27</f>
        <v>0.1925</v>
      </c>
      <c r="U27" s="0" t="str">
        <f aca="false">control_data!P27/control_data!O27</f>
        <v>1.1</v>
      </c>
      <c r="V27" s="0" t="str">
        <f aca="false">control_data!Q27/control_data!O27</f>
        <v>0.2432432432</v>
      </c>
      <c r="W27" s="0" t="str">
        <f aca="false">control_data!S27/control_data!R27</f>
        <v>0.1666666667</v>
      </c>
      <c r="X27" s="0" t="str">
        <f aca="false">control_data!T27/control_data!R27</f>
        <v>0.1666666667</v>
      </c>
      <c r="Y27" s="0" t="str">
        <f aca="false">control_data!V27/control_data!U27</f>
        <v>0.8285144566</v>
      </c>
      <c r="Z27" s="0" t="str">
        <f aca="false">control_data!W27/control_data!U27</f>
        <v>0.2791625125</v>
      </c>
      <c r="AA27" s="0" t="str">
        <f aca="false">control_data!Y27/control_data!X27</f>
        <v>0.7255434783</v>
      </c>
      <c r="AB27" s="0" t="str">
        <f aca="false">control_data!Z27/control_data!X27</f>
        <v>0.1639492754</v>
      </c>
    </row>
    <row r="28" customFormat="false" ht="15.75" hidden="false" customHeight="false" outlineLevel="0" collapsed="false">
      <c r="A28" s="2" t="n">
        <v>4</v>
      </c>
      <c r="B28" s="2" t="s">
        <v>78</v>
      </c>
      <c r="C28" s="2" t="n">
        <v>2014</v>
      </c>
      <c r="D28" s="2" t="s">
        <v>79</v>
      </c>
      <c r="E28" s="2" t="n">
        <v>4</v>
      </c>
      <c r="F28" s="2" t="n">
        <v>4</v>
      </c>
      <c r="G28" s="2" t="n">
        <v>240</v>
      </c>
      <c r="H28" s="2" t="n">
        <v>1</v>
      </c>
      <c r="I28" s="2" t="n">
        <v>1</v>
      </c>
      <c r="J28" s="2" t="n">
        <v>410</v>
      </c>
      <c r="L28" s="0" t="n">
        <v>13.9520958083832</v>
      </c>
      <c r="M28" s="2" t="n">
        <v>167</v>
      </c>
      <c r="N28" s="2" t="n">
        <v>24</v>
      </c>
      <c r="Q28" s="2" t="n">
        <v>6</v>
      </c>
      <c r="R28" s="2" t="n">
        <v>1</v>
      </c>
      <c r="S28" s="0" t="str">
        <f aca="false">control_data!M28/control_data!L28</f>
        <v>0.754</v>
      </c>
      <c r="T28" s="0" t="str">
        <f aca="false">control_data!N28/control_data!L28</f>
        <v>0.18</v>
      </c>
      <c r="U28" s="0" t="str">
        <f aca="false">control_data!P28/control_data!O28</f>
        <v>0.7708333333</v>
      </c>
      <c r="V28" s="0" t="str">
        <f aca="false">control_data!Q28/control_data!O28</f>
        <v>0.2041666667</v>
      </c>
      <c r="W28" s="0" t="str">
        <f aca="false">control_data!S28/control_data!R28</f>
        <v>0.75</v>
      </c>
      <c r="X28" s="0" t="str">
        <f aca="false">control_data!T28/control_data!R28</f>
        <v>0.25</v>
      </c>
      <c r="Y28" s="0" t="str">
        <f aca="false">control_data!V28/control_data!U28</f>
        <v>0.922125</v>
      </c>
      <c r="Z28" s="0" t="str">
        <f aca="false">control_data!W28/control_data!U28</f>
        <v>0.493375</v>
      </c>
      <c r="AA28" s="0" t="str">
        <f aca="false">control_data!Y28/control_data!X28</f>
        <v>2.712987013</v>
      </c>
      <c r="AB28" s="0" t="str">
        <f aca="false">control_data!Z28/control_data!X28</f>
        <v>1.281818182</v>
      </c>
    </row>
    <row r="29" customFormat="false" ht="15.75" hidden="false" customHeight="false" outlineLevel="0" collapsed="false">
      <c r="A29" s="2" t="n">
        <v>4</v>
      </c>
      <c r="B29" s="2" t="s">
        <v>78</v>
      </c>
      <c r="C29" s="2" t="n">
        <v>2014</v>
      </c>
      <c r="D29" s="2" t="s">
        <v>79</v>
      </c>
      <c r="E29" s="2" t="n">
        <v>4</v>
      </c>
      <c r="F29" s="2" t="n">
        <v>4</v>
      </c>
      <c r="G29" s="2" t="n">
        <v>240</v>
      </c>
      <c r="H29" s="2" t="n">
        <v>1</v>
      </c>
      <c r="I29" s="2" t="n">
        <v>1</v>
      </c>
      <c r="J29" s="2" t="n">
        <v>410</v>
      </c>
      <c r="L29" s="0" t="n">
        <v>13.9520958083832</v>
      </c>
      <c r="M29" s="2" t="n">
        <v>167</v>
      </c>
      <c r="N29" s="2" t="n">
        <v>24</v>
      </c>
      <c r="Q29" s="2" t="n">
        <v>6</v>
      </c>
      <c r="R29" s="2" t="n">
        <v>7</v>
      </c>
      <c r="S29" s="0" t="str">
        <f aca="false">control_data!M29/control_data!L29</f>
        <v>1</v>
      </c>
      <c r="T29" s="0" t="str">
        <f aca="false">control_data!N29/control_data!L29</f>
        <v>0.25</v>
      </c>
      <c r="U29" s="0" t="str">
        <f aca="false">control_data!P29/control_data!O29</f>
        <v>1.027027027</v>
      </c>
      <c r="V29" s="0" t="str">
        <f aca="false">control_data!Q29/control_data!O29</f>
        <v>0.2432432432</v>
      </c>
      <c r="W29" s="0" t="str">
        <f aca="false">control_data!S29/control_data!R29</f>
        <v>1.333333333</v>
      </c>
      <c r="X29" s="0" t="str">
        <f aca="false">control_data!T29/control_data!R29</f>
        <v>0.6666666667</v>
      </c>
      <c r="Y29" s="0" t="str">
        <f aca="false">control_data!V29/control_data!U29</f>
        <v>0.6739780658</v>
      </c>
      <c r="Z29" s="0" t="str">
        <f aca="false">control_data!W29/control_data!U29</f>
        <v>0.1804586241</v>
      </c>
      <c r="AA29" s="0" t="str">
        <f aca="false">control_data!Y29/control_data!X29</f>
        <v>0.6295289855</v>
      </c>
      <c r="AB29" s="0" t="str">
        <f aca="false">control_data!Z29/control_data!X29</f>
        <v>0.08967391304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8" min="1" style="0" width="14.4285714285714"/>
    <col collapsed="false" hidden="false" max="9" min="9" style="0" width="24.7142857142857"/>
    <col collapsed="false" hidden="false" max="10" min="10" style="0" width="17"/>
    <col collapsed="false" hidden="false" max="11" min="11" style="0" width="14.4285714285714"/>
    <col collapsed="false" hidden="false" max="12" min="12" style="0" width="24.7142857142857"/>
    <col collapsed="false" hidden="false" max="13" min="13" style="0" width="18.2857142857143"/>
    <col collapsed="false" hidden="false" max="14" min="14" style="0" width="21.4285714285714"/>
    <col collapsed="false" hidden="false" max="15" min="15" style="0" width="22.7040816326531"/>
    <col collapsed="false" hidden="false" max="16" min="16" style="0" width="16.8673469387755"/>
    <col collapsed="false" hidden="false" max="17" min="17" style="0" width="19.4285714285714"/>
    <col collapsed="false" hidden="false" max="18" min="18" style="0" width="20.8622448979592"/>
    <col collapsed="false" hidden="false" max="19" min="19" style="0" width="14.4285714285714"/>
    <col collapsed="false" hidden="false" max="20" min="20" style="0" width="17.5765306122449"/>
    <col collapsed="false" hidden="false" max="21" min="21" style="0" width="15.1377551020408"/>
    <col collapsed="false" hidden="false" max="22" min="22" style="0" width="9.28571428571429"/>
    <col collapsed="false" hidden="false" max="23" min="23" style="0" width="11.8622448979592"/>
    <col collapsed="false" hidden="false" max="24" min="24" style="0" width="22.0051020408163"/>
    <col collapsed="false" hidden="false" max="25" min="25" style="0" width="16.1377551020408"/>
    <col collapsed="false" hidden="false" max="26" min="26" style="0" width="18.7091836734694"/>
    <col collapsed="false" hidden="false" max="1025" min="27" style="0" width="14.4285714285714"/>
  </cols>
  <sheetData>
    <row r="1" customFormat="false" ht="15.75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80</v>
      </c>
      <c r="F1" s="2" t="s">
        <v>81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61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</row>
    <row r="2" customFormat="false" ht="15.75" hidden="false" customHeight="false" outlineLevel="0" collapsed="false">
      <c r="A2" s="2" t="n">
        <v>1</v>
      </c>
      <c r="B2" s="2" t="s">
        <v>72</v>
      </c>
      <c r="C2" s="2" t="n">
        <v>2008</v>
      </c>
      <c r="D2" s="2" t="s">
        <v>73</v>
      </c>
      <c r="E2" s="2" t="n">
        <v>1</v>
      </c>
      <c r="F2" s="2" t="n">
        <v>1</v>
      </c>
      <c r="G2" s="2" t="n">
        <v>253</v>
      </c>
      <c r="H2" s="2" t="n">
        <v>1</v>
      </c>
      <c r="I2" s="2" t="n">
        <v>1</v>
      </c>
      <c r="J2" s="2" t="n">
        <v>18.93</v>
      </c>
      <c r="K2" s="2" t="n">
        <v>0</v>
      </c>
      <c r="L2" s="2" t="n">
        <v>0.45</v>
      </c>
      <c r="M2" s="2" t="n">
        <v>0.77</v>
      </c>
      <c r="N2" s="2" t="n">
        <v>0.09</v>
      </c>
      <c r="O2" s="2" t="n">
        <v>0.43</v>
      </c>
      <c r="P2" s="2" t="n">
        <v>0.74</v>
      </c>
      <c r="Q2" s="2" t="n">
        <v>0.09</v>
      </c>
      <c r="R2" s="2" t="n">
        <v>0.007</v>
      </c>
      <c r="S2" s="2" t="n">
        <v>0.012</v>
      </c>
      <c r="T2" s="2" t="n">
        <v>0.001</v>
      </c>
      <c r="U2" s="2" t="n">
        <v>55.3</v>
      </c>
      <c r="V2" s="2" t="n">
        <v>73</v>
      </c>
      <c r="W2" s="2" t="n">
        <v>10</v>
      </c>
      <c r="X2" s="2" t="n">
        <v>13.3</v>
      </c>
      <c r="Y2" s="2" t="n">
        <v>13.8</v>
      </c>
      <c r="Z2" s="2" t="n">
        <v>1.3</v>
      </c>
    </row>
    <row r="3" customFormat="false" ht="15.75" hidden="false" customHeight="false" outlineLevel="0" collapsed="false">
      <c r="A3" s="2" t="n">
        <v>1</v>
      </c>
      <c r="B3" s="2" t="s">
        <v>72</v>
      </c>
      <c r="C3" s="2" t="n">
        <v>2008</v>
      </c>
      <c r="D3" s="2" t="s">
        <v>73</v>
      </c>
      <c r="E3" s="2" t="n">
        <v>1</v>
      </c>
      <c r="F3" s="2" t="n">
        <v>1</v>
      </c>
      <c r="G3" s="2" t="n">
        <v>253</v>
      </c>
      <c r="H3" s="2" t="n">
        <v>1</v>
      </c>
      <c r="I3" s="2" t="n">
        <v>1</v>
      </c>
      <c r="J3" s="2" t="n">
        <v>18.33</v>
      </c>
      <c r="K3" s="2" t="n">
        <v>0</v>
      </c>
      <c r="L3" s="2" t="n">
        <v>0.45</v>
      </c>
      <c r="M3" s="2" t="n">
        <v>0.65</v>
      </c>
      <c r="N3" s="2" t="n">
        <v>0.09</v>
      </c>
      <c r="O3" s="2" t="n">
        <v>0.43</v>
      </c>
      <c r="P3" s="2" t="n">
        <v>0.62</v>
      </c>
      <c r="Q3" s="2" t="n">
        <v>0.09</v>
      </c>
      <c r="R3" s="2" t="n">
        <v>0.007</v>
      </c>
      <c r="S3" s="2" t="n">
        <v>0.01</v>
      </c>
      <c r="T3" s="2" t="n">
        <v>0.001</v>
      </c>
      <c r="U3" s="2" t="n">
        <v>55.3</v>
      </c>
      <c r="V3" s="2" t="n">
        <v>69.1</v>
      </c>
      <c r="W3" s="2" t="n">
        <v>10.7</v>
      </c>
      <c r="X3" s="2" t="n">
        <v>13.3</v>
      </c>
      <c r="Y3" s="2" t="n">
        <v>15.1</v>
      </c>
      <c r="Z3" s="2" t="n">
        <v>2.2</v>
      </c>
    </row>
    <row r="4" customFormat="false" ht="15.75" hidden="false" customHeight="false" outlineLevel="0" collapsed="false">
      <c r="A4" s="2" t="n">
        <v>1</v>
      </c>
      <c r="B4" s="2" t="s">
        <v>72</v>
      </c>
      <c r="C4" s="2" t="n">
        <v>2008</v>
      </c>
      <c r="D4" s="2" t="s">
        <v>73</v>
      </c>
      <c r="E4" s="2" t="n">
        <v>1</v>
      </c>
      <c r="F4" s="2" t="n">
        <v>1</v>
      </c>
      <c r="G4" s="2" t="n">
        <v>253</v>
      </c>
      <c r="H4" s="2" t="n">
        <v>1</v>
      </c>
      <c r="I4" s="2" t="n">
        <v>1</v>
      </c>
      <c r="J4" s="2" t="n">
        <v>18.12</v>
      </c>
      <c r="K4" s="2" t="n">
        <v>0</v>
      </c>
      <c r="L4" s="2" t="n">
        <v>0.45</v>
      </c>
      <c r="M4" s="2" t="n">
        <v>0.78</v>
      </c>
      <c r="N4" s="2" t="n">
        <v>0.15</v>
      </c>
      <c r="O4" s="2" t="n">
        <v>0.43</v>
      </c>
      <c r="P4" s="2" t="n">
        <v>0.74</v>
      </c>
      <c r="Q4" s="2" t="n">
        <v>0.14</v>
      </c>
      <c r="R4" s="2" t="n">
        <v>0.007</v>
      </c>
      <c r="S4" s="2" t="n">
        <v>0.012</v>
      </c>
      <c r="T4" s="2" t="n">
        <v>0.002</v>
      </c>
      <c r="U4" s="2" t="n">
        <v>55.3</v>
      </c>
      <c r="V4" s="2" t="n">
        <v>73.4</v>
      </c>
      <c r="W4" s="2" t="n">
        <v>5.7</v>
      </c>
      <c r="X4" s="2" t="n">
        <v>13.3</v>
      </c>
      <c r="Y4" s="2" t="n">
        <v>16.5</v>
      </c>
      <c r="Z4" s="2" t="n">
        <v>1.2</v>
      </c>
    </row>
    <row r="5" customFormat="false" ht="15.75" hidden="false" customHeight="false" outlineLevel="0" collapsed="false">
      <c r="A5" s="2" t="n">
        <v>1</v>
      </c>
      <c r="B5" s="2" t="s">
        <v>72</v>
      </c>
      <c r="C5" s="2" t="n">
        <v>2008</v>
      </c>
      <c r="D5" s="2" t="s">
        <v>73</v>
      </c>
      <c r="E5" s="2" t="n">
        <v>1</v>
      </c>
      <c r="F5" s="2" t="n">
        <v>1</v>
      </c>
      <c r="G5" s="2" t="n">
        <v>162</v>
      </c>
      <c r="H5" s="2" t="n">
        <v>2</v>
      </c>
      <c r="I5" s="2" t="n">
        <v>1</v>
      </c>
      <c r="J5" s="2" t="n">
        <v>18.93</v>
      </c>
      <c r="K5" s="2" t="n">
        <v>0</v>
      </c>
      <c r="L5" s="2" t="n">
        <v>0.72</v>
      </c>
      <c r="M5" s="2" t="n">
        <v>0.76</v>
      </c>
      <c r="N5" s="2" t="n">
        <v>0.12</v>
      </c>
      <c r="O5" s="2" t="n">
        <v>0.7</v>
      </c>
      <c r="P5" s="2" t="n">
        <v>0.74</v>
      </c>
      <c r="Q5" s="2" t="n">
        <v>0.12</v>
      </c>
      <c r="R5" s="2" t="n">
        <v>0.011</v>
      </c>
      <c r="S5" s="2" t="n">
        <v>0.011</v>
      </c>
      <c r="T5" s="2" t="n">
        <v>0.002</v>
      </c>
      <c r="U5" s="2" t="n">
        <v>57.3</v>
      </c>
      <c r="V5" s="2" t="n">
        <v>116.7</v>
      </c>
      <c r="W5" s="2" t="n">
        <v>20</v>
      </c>
      <c r="X5" s="2" t="n">
        <v>13.9</v>
      </c>
      <c r="Y5" s="2" t="n">
        <v>20.33</v>
      </c>
      <c r="Z5" s="2" t="n">
        <v>3.5</v>
      </c>
    </row>
    <row r="6" customFormat="false" ht="15.75" hidden="false" customHeight="false" outlineLevel="0" collapsed="false">
      <c r="A6" s="2" t="n">
        <v>1</v>
      </c>
      <c r="B6" s="2" t="s">
        <v>72</v>
      </c>
      <c r="C6" s="2" t="n">
        <v>2008</v>
      </c>
      <c r="D6" s="2" t="s">
        <v>73</v>
      </c>
      <c r="E6" s="2" t="n">
        <v>1</v>
      </c>
      <c r="F6" s="2" t="n">
        <v>1</v>
      </c>
      <c r="G6" s="2" t="n">
        <v>162</v>
      </c>
      <c r="H6" s="2" t="n">
        <v>2</v>
      </c>
      <c r="I6" s="2" t="n">
        <v>1</v>
      </c>
      <c r="J6" s="2" t="n">
        <v>18.33</v>
      </c>
      <c r="K6" s="2" t="n">
        <v>0</v>
      </c>
      <c r="L6" s="2" t="n">
        <v>0.72</v>
      </c>
      <c r="M6" s="2" t="n">
        <v>0.44</v>
      </c>
      <c r="N6" s="2" t="n">
        <v>0.07</v>
      </c>
      <c r="O6" s="2" t="n">
        <v>0.7</v>
      </c>
      <c r="P6" s="2" t="n">
        <v>0.43</v>
      </c>
      <c r="Q6" s="2" t="n">
        <v>0.07</v>
      </c>
      <c r="R6" s="2" t="n">
        <v>0.011</v>
      </c>
      <c r="S6" s="2" t="n">
        <v>0.007</v>
      </c>
      <c r="T6" s="2" t="n">
        <v>0.001</v>
      </c>
      <c r="U6" s="2" t="n">
        <v>57.3</v>
      </c>
      <c r="V6" s="2" t="n">
        <v>41.8</v>
      </c>
      <c r="W6" s="2" t="n">
        <v>5.4</v>
      </c>
      <c r="X6" s="2" t="n">
        <v>13.9</v>
      </c>
      <c r="Y6" s="2" t="n">
        <v>10.9</v>
      </c>
      <c r="Z6" s="2" t="n">
        <v>1</v>
      </c>
    </row>
    <row r="7" customFormat="false" ht="15.75" hidden="false" customHeight="false" outlineLevel="0" collapsed="false">
      <c r="A7" s="2" t="n">
        <v>1</v>
      </c>
      <c r="B7" s="2" t="s">
        <v>72</v>
      </c>
      <c r="C7" s="2" t="n">
        <v>2008</v>
      </c>
      <c r="D7" s="2" t="s">
        <v>73</v>
      </c>
      <c r="E7" s="2" t="n">
        <v>1</v>
      </c>
      <c r="F7" s="2" t="n">
        <v>1</v>
      </c>
      <c r="G7" s="2" t="n">
        <v>162</v>
      </c>
      <c r="H7" s="2" t="n">
        <v>2</v>
      </c>
      <c r="I7" s="2" t="n">
        <v>1</v>
      </c>
      <c r="J7" s="2" t="n">
        <v>18.12</v>
      </c>
      <c r="K7" s="2" t="n">
        <v>0</v>
      </c>
      <c r="L7" s="2" t="n">
        <v>0.72</v>
      </c>
      <c r="M7" s="2" t="n">
        <v>0.51</v>
      </c>
      <c r="N7" s="2" t="n">
        <v>0.07</v>
      </c>
      <c r="O7" s="2" t="n">
        <v>0.7</v>
      </c>
      <c r="P7" s="2" t="n">
        <v>0.5</v>
      </c>
      <c r="Q7" s="2" t="n">
        <v>0.07</v>
      </c>
      <c r="R7" s="2" t="n">
        <v>0.011</v>
      </c>
      <c r="S7" s="2" t="n">
        <v>0.008</v>
      </c>
      <c r="T7" s="2" t="n">
        <v>0.001</v>
      </c>
      <c r="U7" s="2" t="n">
        <v>57.3</v>
      </c>
      <c r="V7" s="2" t="n">
        <v>41.8</v>
      </c>
      <c r="W7" s="2" t="n">
        <v>4.5</v>
      </c>
      <c r="X7" s="2" t="n">
        <v>13.9</v>
      </c>
      <c r="Y7" s="2" t="n">
        <v>10.4</v>
      </c>
      <c r="Z7" s="2" t="n">
        <v>0.5</v>
      </c>
    </row>
    <row r="8" customFormat="false" ht="15.75" hidden="false" customHeight="false" outlineLevel="0" collapsed="false">
      <c r="A8" s="2" t="n">
        <v>3</v>
      </c>
      <c r="B8" s="2" t="s">
        <v>74</v>
      </c>
      <c r="C8" s="2" t="n">
        <v>2012</v>
      </c>
      <c r="D8" s="2" t="s">
        <v>75</v>
      </c>
      <c r="E8" s="2" t="n">
        <v>1</v>
      </c>
      <c r="F8" s="2" t="n">
        <v>3</v>
      </c>
      <c r="G8" s="2"/>
      <c r="H8" s="2" t="n">
        <v>1</v>
      </c>
      <c r="I8" s="2" t="n">
        <v>1</v>
      </c>
      <c r="J8" s="2" t="n">
        <v>20.3</v>
      </c>
      <c r="K8" s="2" t="n">
        <v>0</v>
      </c>
      <c r="L8" s="2" t="n">
        <v>99</v>
      </c>
      <c r="M8" s="2" t="n">
        <v>106.9</v>
      </c>
      <c r="N8" s="2" t="str">
        <f aca="false">114.2-106.9</f>
        <v>7.3</v>
      </c>
      <c r="R8" s="2" t="n">
        <v>100</v>
      </c>
      <c r="S8" s="2" t="n">
        <v>104.5</v>
      </c>
      <c r="T8" s="2" t="str">
        <f aca="false">109.8-104.4</f>
        <v>5.4</v>
      </c>
      <c r="U8" s="2" t="n">
        <v>100</v>
      </c>
      <c r="V8" s="2" t="n">
        <v>106.6</v>
      </c>
      <c r="W8" s="0" t="str">
        <f aca="false">116.2-106.61</f>
        <v>9.59</v>
      </c>
      <c r="X8" s="2" t="n">
        <v>98.5</v>
      </c>
      <c r="Y8" s="2" t="n">
        <v>168.6</v>
      </c>
      <c r="Z8" s="2" t="str">
        <f aca="false">203.2-168.66</f>
        <v>34.54</v>
      </c>
    </row>
    <row r="9" customFormat="false" ht="15.75" hidden="false" customHeight="false" outlineLevel="0" collapsed="false">
      <c r="A9" s="2" t="n">
        <v>3</v>
      </c>
      <c r="B9" s="2" t="s">
        <v>74</v>
      </c>
      <c r="C9" s="2" t="n">
        <v>2012</v>
      </c>
      <c r="D9" s="2" t="s">
        <v>75</v>
      </c>
      <c r="E9" s="2" t="n">
        <v>1</v>
      </c>
      <c r="F9" s="2" t="n">
        <v>3</v>
      </c>
      <c r="G9" s="2"/>
      <c r="H9" s="2" t="n">
        <v>1</v>
      </c>
      <c r="I9" s="2" t="n">
        <v>1</v>
      </c>
      <c r="J9" s="2" t="n">
        <v>20.3</v>
      </c>
      <c r="K9" s="2" t="n">
        <v>1</v>
      </c>
      <c r="L9" s="2" t="n">
        <v>99</v>
      </c>
      <c r="M9" s="2" t="n">
        <v>95.8</v>
      </c>
      <c r="N9" s="2" t="str">
        <f aca="false">109.6-95.8</f>
        <v>13.8</v>
      </c>
      <c r="R9" s="2" t="n">
        <v>100</v>
      </c>
      <c r="S9" s="2" t="n">
        <v>113.27</v>
      </c>
      <c r="T9" s="0" t="str">
        <f aca="false">119.4-113.27</f>
        <v>6.13</v>
      </c>
      <c r="U9" s="2" t="n">
        <v>100</v>
      </c>
      <c r="V9" s="2" t="n">
        <v>112</v>
      </c>
      <c r="W9" s="0" t="str">
        <f aca="false">131.9-112</f>
        <v>19.9</v>
      </c>
      <c r="X9" s="2" t="n">
        <v>98.5</v>
      </c>
      <c r="Y9" s="2" t="n">
        <v>121.6</v>
      </c>
      <c r="Z9" s="0" t="str">
        <f aca="false">129.9-121.6</f>
        <v>8.3</v>
      </c>
    </row>
    <row r="10" customFormat="false" ht="15.75" hidden="false" customHeight="false" outlineLevel="0" collapsed="false">
      <c r="A10" s="2" t="n">
        <v>6</v>
      </c>
      <c r="B10" s="2" t="s">
        <v>76</v>
      </c>
      <c r="C10" s="2" t="n">
        <v>2015</v>
      </c>
      <c r="D10" s="2" t="s">
        <v>77</v>
      </c>
      <c r="E10" s="2" t="n">
        <v>2</v>
      </c>
      <c r="F10" s="2" t="n">
        <v>1</v>
      </c>
      <c r="G10" s="2" t="n">
        <v>300</v>
      </c>
      <c r="H10" s="2" t="n">
        <v>1</v>
      </c>
      <c r="I10" s="2" t="n">
        <v>2</v>
      </c>
      <c r="J10" s="2" t="n">
        <v>20</v>
      </c>
      <c r="K10" s="2" t="n">
        <v>1</v>
      </c>
      <c r="L10" s="7" t="n">
        <v>0.309</v>
      </c>
      <c r="M10" s="7" t="n">
        <v>2.62</v>
      </c>
      <c r="N10" s="7" t="n">
        <v>1.12</v>
      </c>
      <c r="O10" s="7" t="n">
        <v>0.308996</v>
      </c>
      <c r="P10" s="7" t="n">
        <v>0.21977</v>
      </c>
      <c r="Q10" s="7" t="n">
        <v>0.062657</v>
      </c>
      <c r="R10" s="7" t="n">
        <v>0.046589</v>
      </c>
      <c r="S10" s="7" t="n">
        <v>2.099366</v>
      </c>
      <c r="T10" s="7" t="n">
        <v>1.040232</v>
      </c>
      <c r="X10" s="7" t="n">
        <v>0.562338</v>
      </c>
      <c r="Y10" s="7" t="n">
        <v>1.07348</v>
      </c>
      <c r="Z10" s="7" t="n">
        <v>0.521004</v>
      </c>
    </row>
    <row r="11" customFormat="false" ht="15.75" hidden="false" customHeight="false" outlineLevel="0" collapsed="false">
      <c r="A11" s="2" t="n">
        <v>6</v>
      </c>
      <c r="B11" s="2" t="s">
        <v>76</v>
      </c>
      <c r="C11" s="2" t="n">
        <v>2015</v>
      </c>
      <c r="D11" s="2" t="s">
        <v>77</v>
      </c>
      <c r="E11" s="2" t="n">
        <v>2</v>
      </c>
      <c r="F11" s="2" t="n">
        <v>1</v>
      </c>
      <c r="G11" s="2" t="n">
        <v>300</v>
      </c>
      <c r="H11" s="2" t="n">
        <v>1</v>
      </c>
      <c r="I11" s="2" t="n">
        <v>3</v>
      </c>
      <c r="J11" s="2" t="n">
        <v>20</v>
      </c>
      <c r="K11" s="2" t="n">
        <v>1</v>
      </c>
      <c r="L11" s="7" t="n">
        <v>0.309</v>
      </c>
      <c r="M11" s="7" t="n">
        <v>4.66</v>
      </c>
      <c r="N11" s="7" t="n">
        <v>1.56</v>
      </c>
      <c r="O11" s="7" t="n">
        <v>0.308996</v>
      </c>
      <c r="P11" s="7" t="n">
        <v>0.292887</v>
      </c>
      <c r="Q11" s="7" t="n">
        <v>0.141318</v>
      </c>
      <c r="R11" s="7" t="n">
        <v>0.046589</v>
      </c>
      <c r="S11" s="7" t="n">
        <v>4.031729</v>
      </c>
      <c r="T11" s="7" t="n">
        <v>1.3417</v>
      </c>
      <c r="X11" s="7" t="n">
        <v>0.562338</v>
      </c>
      <c r="Y11" s="7" t="n">
        <v>0.920785</v>
      </c>
      <c r="Z11" s="7" t="n">
        <v>0.571424</v>
      </c>
    </row>
    <row r="12" customFormat="false" ht="15.75" hidden="false" customHeight="false" outlineLevel="0" collapsed="false">
      <c r="A12" s="2" t="n">
        <v>6</v>
      </c>
      <c r="B12" s="2" t="s">
        <v>76</v>
      </c>
      <c r="C12" s="2" t="n">
        <v>2015</v>
      </c>
      <c r="D12" s="2" t="s">
        <v>77</v>
      </c>
      <c r="E12" s="2" t="n">
        <v>2</v>
      </c>
      <c r="F12" s="2" t="n">
        <v>1</v>
      </c>
      <c r="G12" s="2" t="n">
        <v>300</v>
      </c>
      <c r="H12" s="2" t="n">
        <v>1</v>
      </c>
      <c r="I12" s="2" t="n">
        <v>2</v>
      </c>
      <c r="J12" s="2" t="n">
        <v>20</v>
      </c>
      <c r="K12" s="2" t="n">
        <v>7</v>
      </c>
      <c r="L12" s="7" t="n">
        <v>0.789</v>
      </c>
      <c r="M12" s="7" t="n">
        <v>1.41</v>
      </c>
      <c r="N12" s="7" t="n">
        <v>0.34</v>
      </c>
      <c r="O12" s="7" t="n">
        <v>0.617155</v>
      </c>
      <c r="P12" s="7" t="n">
        <v>1.019979</v>
      </c>
      <c r="Q12" s="7" t="n">
        <v>0.371234</v>
      </c>
      <c r="R12" s="7" t="n">
        <v>0.057195</v>
      </c>
      <c r="S12" s="7" t="n">
        <v>0.270787</v>
      </c>
      <c r="T12" s="7" t="n">
        <v>0.195979</v>
      </c>
      <c r="X12" s="7" t="n">
        <v>0.170067</v>
      </c>
      <c r="Y12" s="7" t="n">
        <v>0.613982</v>
      </c>
      <c r="Z12" s="7" t="n">
        <v>0.084056</v>
      </c>
    </row>
    <row r="13" customFormat="false" ht="15.75" hidden="false" customHeight="false" outlineLevel="0" collapsed="false">
      <c r="A13" s="2" t="n">
        <v>6</v>
      </c>
      <c r="B13" s="2" t="s">
        <v>76</v>
      </c>
      <c r="C13" s="2" t="n">
        <v>2015</v>
      </c>
      <c r="D13" s="2" t="s">
        <v>77</v>
      </c>
      <c r="E13" s="2" t="n">
        <v>2</v>
      </c>
      <c r="F13" s="2" t="n">
        <v>1</v>
      </c>
      <c r="G13" s="2" t="n">
        <v>300</v>
      </c>
      <c r="H13" s="2" t="n">
        <v>1</v>
      </c>
      <c r="I13" s="2" t="n">
        <v>3</v>
      </c>
      <c r="J13" s="2" t="n">
        <v>20</v>
      </c>
      <c r="K13" s="2" t="n">
        <v>7</v>
      </c>
      <c r="L13" s="7" t="n">
        <v>0.789</v>
      </c>
      <c r="M13" s="7" t="n">
        <v>2.37</v>
      </c>
      <c r="N13" s="7" t="n">
        <v>0.74</v>
      </c>
      <c r="O13" s="7" t="n">
        <v>0.617155</v>
      </c>
      <c r="P13" s="7" t="n">
        <v>1.412134</v>
      </c>
      <c r="Q13" s="7" t="n">
        <v>0.481172</v>
      </c>
      <c r="R13" s="7" t="n">
        <v>0.057195</v>
      </c>
      <c r="S13" s="7" t="n">
        <v>0.72581</v>
      </c>
      <c r="T13" s="7" t="n">
        <v>0.527597</v>
      </c>
      <c r="X13" s="7" t="n">
        <v>0.170067</v>
      </c>
      <c r="Y13" s="7" t="n">
        <v>0.730169</v>
      </c>
      <c r="Z13" s="7" t="n">
        <v>0.201703</v>
      </c>
    </row>
    <row r="14" customFormat="false" ht="15.75" hidden="false" customHeight="false" outlineLevel="0" collapsed="false">
      <c r="A14" s="2" t="n">
        <v>6</v>
      </c>
      <c r="B14" s="2" t="s">
        <v>76</v>
      </c>
      <c r="C14" s="2" t="n">
        <v>2015</v>
      </c>
      <c r="D14" s="2" t="s">
        <v>77</v>
      </c>
      <c r="E14" s="2" t="n">
        <v>2</v>
      </c>
      <c r="F14" s="2" t="n">
        <v>1</v>
      </c>
      <c r="G14" s="2" t="n">
        <v>300</v>
      </c>
      <c r="H14" s="2" t="n">
        <v>1</v>
      </c>
      <c r="I14" s="2" t="n">
        <v>2</v>
      </c>
      <c r="J14" s="2" t="n">
        <v>20</v>
      </c>
      <c r="K14" s="2" t="n">
        <v>21</v>
      </c>
      <c r="L14" s="7" t="n">
        <v>0.36</v>
      </c>
      <c r="M14" s="7" t="n">
        <v>0.719</v>
      </c>
      <c r="N14" s="7" t="n">
        <v>0.215</v>
      </c>
      <c r="O14" s="7" t="n">
        <v>0.360879</v>
      </c>
      <c r="P14" s="7" t="n">
        <v>0.622385</v>
      </c>
      <c r="Q14" s="7" t="n">
        <v>0.104603</v>
      </c>
      <c r="R14" s="7" t="n">
        <v>0.067763</v>
      </c>
      <c r="S14" s="7" t="n">
        <v>0.055339</v>
      </c>
      <c r="T14" s="7" t="n">
        <v>0</v>
      </c>
      <c r="X14" s="7" t="n">
        <v>0.660141</v>
      </c>
      <c r="Y14" s="7" t="n">
        <v>0.42339</v>
      </c>
      <c r="Z14" s="7" t="n">
        <v>0.11767</v>
      </c>
    </row>
    <row r="15" customFormat="false" ht="15.75" hidden="false" customHeight="false" outlineLevel="0" collapsed="false">
      <c r="A15" s="2" t="n">
        <v>6</v>
      </c>
      <c r="B15" s="2" t="s">
        <v>76</v>
      </c>
      <c r="C15" s="2" t="n">
        <v>2015</v>
      </c>
      <c r="D15" s="2" t="s">
        <v>77</v>
      </c>
      <c r="E15" s="2" t="n">
        <v>2</v>
      </c>
      <c r="F15" s="2" t="n">
        <v>1</v>
      </c>
      <c r="G15" s="2" t="n">
        <v>300</v>
      </c>
      <c r="H15" s="2" t="n">
        <v>1</v>
      </c>
      <c r="I15" s="2" t="n">
        <v>3</v>
      </c>
      <c r="J15" s="2" t="n">
        <v>20</v>
      </c>
      <c r="K15" s="2" t="n">
        <v>21</v>
      </c>
      <c r="L15" s="7" t="n">
        <v>0.36</v>
      </c>
      <c r="M15" s="7" t="n">
        <v>0.687</v>
      </c>
      <c r="N15" s="7" t="n">
        <v>0.175</v>
      </c>
      <c r="O15" s="7" t="n">
        <v>0.360879</v>
      </c>
      <c r="P15" s="7" t="n">
        <v>0.575314</v>
      </c>
      <c r="Q15" s="7" t="n">
        <v>0.130858</v>
      </c>
      <c r="R15" s="7" t="n">
        <v>0.067763</v>
      </c>
      <c r="S15" s="7" t="n">
        <v>0.042877</v>
      </c>
      <c r="T15" s="7" t="n">
        <v>0</v>
      </c>
      <c r="X15" s="7" t="n">
        <v>0.660141</v>
      </c>
      <c r="Y15" s="7" t="n">
        <v>0.54798</v>
      </c>
      <c r="Z15" s="7" t="n">
        <v>0.193323</v>
      </c>
    </row>
    <row r="16" customFormat="false" ht="15.75" hidden="false" customHeight="false" outlineLevel="0" collapsed="false">
      <c r="A16" s="2" t="n">
        <v>6</v>
      </c>
      <c r="B16" s="2" t="s">
        <v>76</v>
      </c>
      <c r="C16" s="2" t="n">
        <v>2015</v>
      </c>
      <c r="D16" s="2" t="s">
        <v>77</v>
      </c>
      <c r="E16" s="2" t="n">
        <v>2</v>
      </c>
      <c r="F16" s="2" t="n">
        <v>2</v>
      </c>
      <c r="G16" s="2" t="n">
        <v>350</v>
      </c>
      <c r="H16" s="2" t="n">
        <v>1</v>
      </c>
      <c r="I16" s="2" t="n">
        <v>2</v>
      </c>
      <c r="J16" s="2" t="n">
        <v>20</v>
      </c>
      <c r="K16" s="2" t="n">
        <v>1</v>
      </c>
      <c r="L16" s="7" t="n">
        <v>0.174</v>
      </c>
      <c r="M16" s="7" t="n">
        <v>6.96</v>
      </c>
      <c r="N16" s="7" t="n">
        <v>2.21</v>
      </c>
      <c r="O16" s="7" t="n">
        <v>0.191949</v>
      </c>
      <c r="P16" s="7" t="n">
        <v>0.59322</v>
      </c>
      <c r="Q16" s="7" t="n">
        <v>0.38178</v>
      </c>
      <c r="R16" s="7" t="n">
        <v>0.042938</v>
      </c>
      <c r="S16" s="7" t="n">
        <v>2.880126</v>
      </c>
      <c r="T16" s="7" t="n">
        <v>1.214627</v>
      </c>
      <c r="X16" s="7" t="n">
        <v>0.655462</v>
      </c>
      <c r="Y16" s="7" t="n">
        <v>1.877839</v>
      </c>
      <c r="Z16" s="7" t="n">
        <v>0.707932</v>
      </c>
    </row>
    <row r="17" customFormat="false" ht="15.75" hidden="false" customHeight="false" outlineLevel="0" collapsed="false">
      <c r="A17" s="2" t="n">
        <v>6</v>
      </c>
      <c r="B17" s="2" t="s">
        <v>76</v>
      </c>
      <c r="C17" s="2" t="n">
        <v>2015</v>
      </c>
      <c r="D17" s="2" t="s">
        <v>77</v>
      </c>
      <c r="E17" s="2" t="n">
        <v>2</v>
      </c>
      <c r="F17" s="2" t="n">
        <v>2</v>
      </c>
      <c r="G17" s="2" t="n">
        <v>350</v>
      </c>
      <c r="H17" s="2" t="n">
        <v>1</v>
      </c>
      <c r="I17" s="2" t="n">
        <v>3</v>
      </c>
      <c r="J17" s="2" t="n">
        <v>20</v>
      </c>
      <c r="K17" s="2" t="n">
        <v>1</v>
      </c>
      <c r="L17" s="7" t="n">
        <v>0.174</v>
      </c>
      <c r="M17" s="7" t="n">
        <v>6.72</v>
      </c>
      <c r="N17" s="7" t="n">
        <v>1.1</v>
      </c>
      <c r="O17" s="7" t="n">
        <v>0.191949</v>
      </c>
      <c r="P17" s="7" t="n">
        <v>0.529661</v>
      </c>
      <c r="Q17" s="7" t="n">
        <v>0.276695</v>
      </c>
      <c r="R17" s="7" t="n">
        <v>0.042938</v>
      </c>
      <c r="S17" s="7" t="n">
        <v>3.800215</v>
      </c>
      <c r="T17" s="7" t="n">
        <v>0.965884</v>
      </c>
      <c r="X17" s="7" t="n">
        <v>0.655462</v>
      </c>
      <c r="Y17" s="7" t="n">
        <v>2.303789</v>
      </c>
      <c r="Z17" s="7" t="n">
        <v>0.442422</v>
      </c>
    </row>
    <row r="18" customFormat="false" ht="15.75" hidden="false" customHeight="false" outlineLevel="0" collapsed="false">
      <c r="A18" s="2" t="n">
        <v>6</v>
      </c>
      <c r="B18" s="2" t="s">
        <v>76</v>
      </c>
      <c r="C18" s="2" t="n">
        <v>2015</v>
      </c>
      <c r="D18" s="2" t="s">
        <v>77</v>
      </c>
      <c r="E18" s="2" t="n">
        <v>2</v>
      </c>
      <c r="F18" s="2" t="n">
        <v>2</v>
      </c>
      <c r="G18" s="2" t="n">
        <v>350</v>
      </c>
      <c r="H18" s="2" t="n">
        <v>1</v>
      </c>
      <c r="I18" s="2" t="n">
        <v>2</v>
      </c>
      <c r="J18" s="2" t="n">
        <v>110</v>
      </c>
      <c r="K18" s="2" t="n">
        <v>1</v>
      </c>
      <c r="L18" s="7" t="n">
        <v>0.174</v>
      </c>
      <c r="M18" s="7" t="n">
        <v>7.61</v>
      </c>
      <c r="N18" s="7" t="n">
        <v>1.78</v>
      </c>
      <c r="O18" s="7" t="n">
        <v>0.191949</v>
      </c>
      <c r="P18" s="7" t="n">
        <v>0.383898</v>
      </c>
      <c r="Q18" s="7" t="n">
        <v>0.188559</v>
      </c>
      <c r="R18" s="7" t="n">
        <v>0.042938</v>
      </c>
      <c r="S18" s="7" t="n">
        <v>1.295899</v>
      </c>
      <c r="T18" s="7" t="n">
        <v>0.175644</v>
      </c>
      <c r="X18" s="7" t="n">
        <v>0.655462</v>
      </c>
      <c r="Y18" s="7" t="n">
        <v>1.455361</v>
      </c>
      <c r="Z18" s="7" t="n">
        <v>0.477846</v>
      </c>
    </row>
    <row r="19" customFormat="false" ht="15.75" hidden="false" customHeight="false" outlineLevel="0" collapsed="false">
      <c r="A19" s="2" t="n">
        <v>6</v>
      </c>
      <c r="B19" s="2" t="s">
        <v>76</v>
      </c>
      <c r="C19" s="2" t="n">
        <v>2015</v>
      </c>
      <c r="D19" s="2" t="s">
        <v>77</v>
      </c>
      <c r="E19" s="2" t="n">
        <v>2</v>
      </c>
      <c r="F19" s="2" t="n">
        <v>2</v>
      </c>
      <c r="G19" s="2" t="n">
        <v>350</v>
      </c>
      <c r="H19" s="2" t="n">
        <v>1</v>
      </c>
      <c r="I19" s="2" t="n">
        <v>3</v>
      </c>
      <c r="J19" s="2" t="n">
        <v>110</v>
      </c>
      <c r="K19" s="2" t="n">
        <v>1</v>
      </c>
      <c r="L19" s="7" t="n">
        <v>0.174</v>
      </c>
      <c r="M19" s="7" t="n">
        <v>5.29</v>
      </c>
      <c r="N19" s="7" t="n">
        <v>0.85</v>
      </c>
      <c r="O19" s="7" t="n">
        <v>0.191949</v>
      </c>
      <c r="P19" s="7" t="n">
        <v>1.441102</v>
      </c>
      <c r="Q19" s="7" t="n">
        <v>0.254237</v>
      </c>
      <c r="R19" s="7" t="n">
        <v>0.042938</v>
      </c>
      <c r="S19" s="7" t="n">
        <v>1.294043</v>
      </c>
      <c r="T19" s="7" t="n">
        <v>0.263449</v>
      </c>
      <c r="X19" s="7" t="n">
        <v>0.655462</v>
      </c>
      <c r="Y19" s="7" t="n">
        <v>1.500757</v>
      </c>
      <c r="Z19" s="7" t="n">
        <v>0.495545</v>
      </c>
    </row>
    <row r="20" customFormat="false" ht="15.75" hidden="false" customHeight="false" outlineLevel="0" collapsed="false">
      <c r="A20" s="2" t="n">
        <v>6</v>
      </c>
      <c r="B20" s="2" t="s">
        <v>76</v>
      </c>
      <c r="C20" s="2" t="n">
        <v>2015</v>
      </c>
      <c r="D20" s="2" t="s">
        <v>77</v>
      </c>
      <c r="E20" s="2" t="n">
        <v>2</v>
      </c>
      <c r="F20" s="2" t="n">
        <v>2</v>
      </c>
      <c r="G20" s="2" t="n">
        <v>350</v>
      </c>
      <c r="H20" s="2" t="n">
        <v>1</v>
      </c>
      <c r="I20" s="2" t="n">
        <v>2</v>
      </c>
      <c r="J20" s="2" t="n">
        <v>20</v>
      </c>
      <c r="K20" s="2" t="n">
        <v>7</v>
      </c>
      <c r="L20" s="7" t="n">
        <v>0.649</v>
      </c>
      <c r="M20" s="7" t="n">
        <v>4.34</v>
      </c>
      <c r="N20" s="7" t="n">
        <v>1.11</v>
      </c>
      <c r="O20" s="7" t="n">
        <v>0.530085</v>
      </c>
      <c r="P20" s="7" t="n">
        <v>1.144068</v>
      </c>
      <c r="Q20" s="7" t="n">
        <v>0.913559</v>
      </c>
      <c r="R20" s="7" t="n">
        <v>0.075704</v>
      </c>
      <c r="S20" s="7" t="n">
        <v>0.190885</v>
      </c>
      <c r="T20" s="7" t="n">
        <v>0.08784</v>
      </c>
      <c r="X20" s="7" t="n">
        <v>0.122561</v>
      </c>
      <c r="Y20" s="7" t="n">
        <v>0.999809</v>
      </c>
      <c r="Z20" s="7" t="n">
        <v>0.353979</v>
      </c>
    </row>
    <row r="21" customFormat="false" ht="15.75" hidden="false" customHeight="false" outlineLevel="0" collapsed="false">
      <c r="A21" s="2" t="n">
        <v>6</v>
      </c>
      <c r="B21" s="2" t="s">
        <v>76</v>
      </c>
      <c r="C21" s="2" t="n">
        <v>2015</v>
      </c>
      <c r="D21" s="2" t="s">
        <v>77</v>
      </c>
      <c r="E21" s="2" t="n">
        <v>2</v>
      </c>
      <c r="F21" s="2" t="n">
        <v>2</v>
      </c>
      <c r="G21" s="2" t="n">
        <v>350</v>
      </c>
      <c r="H21" s="2" t="n">
        <v>1</v>
      </c>
      <c r="I21" s="2" t="n">
        <v>3</v>
      </c>
      <c r="J21" s="2" t="n">
        <v>20</v>
      </c>
      <c r="K21" s="2" t="n">
        <v>7</v>
      </c>
      <c r="L21" s="7" t="n">
        <v>0.649</v>
      </c>
      <c r="M21" s="7" t="n">
        <v>6</v>
      </c>
      <c r="N21" s="7" t="n">
        <v>1.61</v>
      </c>
      <c r="O21" s="7" t="n">
        <v>0.530085</v>
      </c>
      <c r="P21" s="7" t="n">
        <v>1.483051</v>
      </c>
      <c r="Q21" s="7" t="n">
        <v>0.402542</v>
      </c>
      <c r="R21" s="7" t="n">
        <v>0.075704</v>
      </c>
      <c r="S21" s="7" t="n">
        <v>0.628051</v>
      </c>
      <c r="T21" s="7" t="n">
        <v>0.351253</v>
      </c>
      <c r="X21" s="7" t="n">
        <v>0.122561</v>
      </c>
      <c r="Y21" s="7" t="n">
        <v>1.346113</v>
      </c>
      <c r="Z21" s="7" t="n">
        <v>0.938019</v>
      </c>
    </row>
    <row r="22" customFormat="false" ht="15.75" hidden="false" customHeight="false" outlineLevel="0" collapsed="false">
      <c r="A22" s="2" t="n">
        <v>6</v>
      </c>
      <c r="B22" s="2" t="s">
        <v>76</v>
      </c>
      <c r="C22" s="2" t="n">
        <v>2015</v>
      </c>
      <c r="D22" s="2" t="s">
        <v>77</v>
      </c>
      <c r="E22" s="2" t="n">
        <v>2</v>
      </c>
      <c r="F22" s="2" t="n">
        <v>2</v>
      </c>
      <c r="G22" s="2" t="n">
        <v>350</v>
      </c>
      <c r="H22" s="2" t="n">
        <v>1</v>
      </c>
      <c r="I22" s="2" t="n">
        <v>2</v>
      </c>
      <c r="J22" s="2" t="n">
        <v>110</v>
      </c>
      <c r="K22" s="2" t="n">
        <v>7</v>
      </c>
      <c r="L22" s="7" t="n">
        <v>0.649</v>
      </c>
      <c r="M22" s="7" t="n">
        <v>3</v>
      </c>
      <c r="N22" s="7" t="n">
        <v>1.91</v>
      </c>
      <c r="O22" s="7" t="n">
        <v>0.530085</v>
      </c>
      <c r="P22" s="7" t="n">
        <v>1.123729</v>
      </c>
      <c r="Q22" s="7" t="n">
        <v>0.720763</v>
      </c>
      <c r="R22" s="7" t="n">
        <v>0.075704</v>
      </c>
      <c r="S22" s="7" t="n">
        <v>0.084663</v>
      </c>
      <c r="T22" s="7" t="n">
        <v>0</v>
      </c>
      <c r="X22" s="7" t="n">
        <v>0.122561</v>
      </c>
      <c r="Y22" s="7" t="n">
        <v>0.471137</v>
      </c>
      <c r="Z22" s="7" t="n">
        <v>0.265484</v>
      </c>
    </row>
    <row r="23" customFormat="false" ht="15.75" hidden="false" customHeight="false" outlineLevel="0" collapsed="false">
      <c r="A23" s="2" t="n">
        <v>6</v>
      </c>
      <c r="B23" s="2" t="s">
        <v>76</v>
      </c>
      <c r="C23" s="2" t="n">
        <v>2015</v>
      </c>
      <c r="D23" s="2" t="s">
        <v>77</v>
      </c>
      <c r="E23" s="2" t="n">
        <v>2</v>
      </c>
      <c r="F23" s="2" t="n">
        <v>2</v>
      </c>
      <c r="G23" s="2" t="n">
        <v>350</v>
      </c>
      <c r="H23" s="2" t="n">
        <v>1</v>
      </c>
      <c r="I23" s="2" t="n">
        <v>3</v>
      </c>
      <c r="J23" s="2" t="n">
        <v>110</v>
      </c>
      <c r="K23" s="2" t="n">
        <v>7</v>
      </c>
      <c r="L23" s="7" t="n">
        <v>0.649</v>
      </c>
      <c r="M23" s="7" t="n">
        <v>6.7</v>
      </c>
      <c r="N23" s="7" t="n">
        <v>1.99</v>
      </c>
      <c r="O23" s="7" t="n">
        <v>0.530085</v>
      </c>
      <c r="P23" s="7" t="n">
        <v>1.377119</v>
      </c>
      <c r="Q23" s="7" t="n">
        <v>0.59322</v>
      </c>
      <c r="R23" s="7" t="n">
        <v>0.075704</v>
      </c>
      <c r="S23" s="7" t="n">
        <v>0.712143</v>
      </c>
      <c r="T23" s="7" t="n">
        <v>0.365816</v>
      </c>
      <c r="X23" s="7" t="n">
        <v>0.122561</v>
      </c>
      <c r="Y23" s="7" t="n">
        <v>0.259898</v>
      </c>
      <c r="Z23" s="7" t="n">
        <v>0</v>
      </c>
    </row>
    <row r="24" customFormat="false" ht="15.75" hidden="false" customHeight="false" outlineLevel="0" collapsed="false">
      <c r="A24" s="2" t="n">
        <v>6</v>
      </c>
      <c r="B24" s="2" t="s">
        <v>76</v>
      </c>
      <c r="C24" s="2" t="n">
        <v>2015</v>
      </c>
      <c r="D24" s="2" t="s">
        <v>77</v>
      </c>
      <c r="E24" s="2" t="n">
        <v>2</v>
      </c>
      <c r="F24" s="2" t="n">
        <v>2</v>
      </c>
      <c r="G24" s="2" t="n">
        <v>350</v>
      </c>
      <c r="H24" s="2" t="n">
        <v>1</v>
      </c>
      <c r="I24" s="2" t="n">
        <v>2</v>
      </c>
      <c r="J24" s="2" t="n">
        <v>20</v>
      </c>
      <c r="K24" s="2" t="n">
        <v>21</v>
      </c>
      <c r="L24" s="7" t="n">
        <v>0.44</v>
      </c>
      <c r="M24" s="7" t="n">
        <v>0.623</v>
      </c>
      <c r="N24" s="7" t="n">
        <v>0.212</v>
      </c>
      <c r="O24" s="7" t="n">
        <v>0.46822</v>
      </c>
      <c r="P24" s="7" t="n">
        <v>0.763983</v>
      </c>
      <c r="Q24" s="7" t="n">
        <v>0.211441</v>
      </c>
      <c r="R24" s="7" t="n">
        <v>0.04972</v>
      </c>
      <c r="S24" s="7" t="n">
        <v>0.018489</v>
      </c>
      <c r="T24" s="7" t="n">
        <v>0</v>
      </c>
      <c r="X24" s="7" t="n">
        <v>0.403839</v>
      </c>
      <c r="Y24" s="7" t="n">
        <v>0.484633</v>
      </c>
      <c r="Z24" s="7" t="n">
        <v>0.079619</v>
      </c>
    </row>
    <row r="25" customFormat="false" ht="15.75" hidden="false" customHeight="false" outlineLevel="0" collapsed="false">
      <c r="A25" s="2" t="n">
        <v>6</v>
      </c>
      <c r="B25" s="2" t="s">
        <v>76</v>
      </c>
      <c r="C25" s="2" t="n">
        <v>2015</v>
      </c>
      <c r="D25" s="2" t="s">
        <v>77</v>
      </c>
      <c r="E25" s="2" t="n">
        <v>2</v>
      </c>
      <c r="F25" s="2" t="n">
        <v>2</v>
      </c>
      <c r="G25" s="2" t="n">
        <v>350</v>
      </c>
      <c r="H25" s="2" t="n">
        <v>1</v>
      </c>
      <c r="I25" s="2" t="n">
        <v>3</v>
      </c>
      <c r="J25" s="2" t="n">
        <v>20</v>
      </c>
      <c r="K25" s="2" t="n">
        <v>21</v>
      </c>
      <c r="L25" s="7" t="n">
        <v>0.44</v>
      </c>
      <c r="M25" s="7" t="n">
        <v>0.463</v>
      </c>
      <c r="N25" s="7" t="n">
        <v>0.296</v>
      </c>
      <c r="O25" s="7" t="n">
        <v>0.46822</v>
      </c>
      <c r="P25" s="7" t="n">
        <v>0.763136</v>
      </c>
      <c r="Q25" s="7" t="n">
        <v>0.148305</v>
      </c>
      <c r="R25" s="7" t="n">
        <v>0.04972</v>
      </c>
      <c r="S25" s="7" t="n">
        <v>0.001856</v>
      </c>
      <c r="T25" s="7" t="n">
        <v>0</v>
      </c>
      <c r="X25" s="7" t="n">
        <v>0.403839</v>
      </c>
      <c r="Y25" s="7" t="n">
        <v>0.627373</v>
      </c>
      <c r="Z25" s="7" t="n">
        <v>0.371626</v>
      </c>
    </row>
    <row r="26" customFormat="false" ht="15.75" hidden="false" customHeight="false" outlineLevel="0" collapsed="false">
      <c r="A26" s="2" t="n">
        <v>4</v>
      </c>
      <c r="B26" s="2" t="s">
        <v>78</v>
      </c>
      <c r="C26" s="2" t="n">
        <v>2014</v>
      </c>
      <c r="D26" s="2" t="s">
        <v>79</v>
      </c>
      <c r="E26" s="2" t="n">
        <v>4</v>
      </c>
      <c r="F26" s="2" t="n">
        <v>4</v>
      </c>
      <c r="G26" s="2" t="n">
        <v>237</v>
      </c>
      <c r="H26" s="2" t="n">
        <v>1</v>
      </c>
      <c r="I26" s="2" t="n">
        <v>1</v>
      </c>
      <c r="J26" s="2" t="n">
        <v>15</v>
      </c>
      <c r="K26" s="2" t="n">
        <v>1</v>
      </c>
      <c r="L26" s="2" t="n">
        <v>5</v>
      </c>
      <c r="M26" s="2" t="n">
        <v>8.6</v>
      </c>
      <c r="N26" s="0" t="str">
        <f aca="false">10.5-8.6</f>
        <v>1.9</v>
      </c>
      <c r="O26" s="2" t="n">
        <v>4.8</v>
      </c>
      <c r="P26" s="2" t="n">
        <v>2.44</v>
      </c>
      <c r="Q26" s="0" t="str">
        <f aca="false">3.43-2.44</f>
        <v>0.99</v>
      </c>
      <c r="R26" s="2" t="n">
        <v>0.04</v>
      </c>
      <c r="S26" s="2" t="n">
        <v>6.23</v>
      </c>
      <c r="T26" s="0" t="str">
        <f aca="false">7.39-6.23</f>
        <v>1.16</v>
      </c>
      <c r="U26" s="2" t="n">
        <v>80</v>
      </c>
      <c r="V26" s="2" t="n">
        <v>155</v>
      </c>
      <c r="W26" s="0" t="str">
        <f aca="false">201.1-155</f>
        <v>46.1</v>
      </c>
      <c r="X26" s="2" t="n">
        <v>77</v>
      </c>
      <c r="Y26" s="2" t="n">
        <v>278.7</v>
      </c>
      <c r="Z26" s="0" t="str">
        <f aca="false">472.7-278.7</f>
        <v>194</v>
      </c>
    </row>
    <row r="27" customFormat="false" ht="15.75" hidden="false" customHeight="false" outlineLevel="0" collapsed="false">
      <c r="A27" s="2" t="n">
        <v>4</v>
      </c>
      <c r="B27" s="2" t="s">
        <v>78</v>
      </c>
      <c r="C27" s="2" t="n">
        <v>2014</v>
      </c>
      <c r="D27" s="2" t="s">
        <v>79</v>
      </c>
      <c r="E27" s="2" t="n">
        <v>4</v>
      </c>
      <c r="F27" s="2" t="n">
        <v>4</v>
      </c>
      <c r="G27" s="2" t="n">
        <v>237</v>
      </c>
      <c r="H27" s="2" t="n">
        <v>1</v>
      </c>
      <c r="I27" s="2" t="n">
        <v>1</v>
      </c>
      <c r="J27" s="2" t="n">
        <v>15</v>
      </c>
      <c r="K27" s="2" t="n">
        <v>7</v>
      </c>
      <c r="L27" s="2" t="n">
        <v>4</v>
      </c>
      <c r="M27" s="2" t="n">
        <v>4.23</v>
      </c>
      <c r="N27" s="0" t="str">
        <f aca="false">5-4.23</f>
        <v>0.77</v>
      </c>
      <c r="O27" s="2" t="n">
        <v>3.7</v>
      </c>
      <c r="P27" s="2" t="n">
        <v>4.07</v>
      </c>
      <c r="Q27" s="0" t="str">
        <f aca="false">4.97-4.07</f>
        <v>0.9</v>
      </c>
      <c r="R27" s="2" t="n">
        <v>0.06</v>
      </c>
      <c r="S27" s="2" t="n">
        <v>0.01</v>
      </c>
      <c r="T27" s="0" t="str">
        <f aca="false">0.02-S27</f>
        <v>0.01</v>
      </c>
      <c r="U27" s="2" t="n">
        <v>100.3</v>
      </c>
      <c r="V27" s="2" t="n">
        <v>83.1</v>
      </c>
      <c r="W27" s="0" t="str">
        <f aca="false">111.1-83.1</f>
        <v>28</v>
      </c>
      <c r="X27" s="2" t="n">
        <v>110.4</v>
      </c>
      <c r="Y27" s="2" t="n">
        <v>80.1</v>
      </c>
      <c r="Z27" s="0" t="str">
        <f aca="false">98.2-80.1</f>
        <v>18.1</v>
      </c>
    </row>
    <row r="28" customFormat="false" ht="15.75" hidden="false" customHeight="false" outlineLevel="0" collapsed="false">
      <c r="A28" s="2" t="n">
        <v>4</v>
      </c>
      <c r="B28" s="2" t="s">
        <v>78</v>
      </c>
      <c r="C28" s="2" t="n">
        <v>2014</v>
      </c>
      <c r="D28" s="2" t="s">
        <v>79</v>
      </c>
      <c r="E28" s="2" t="n">
        <v>4</v>
      </c>
      <c r="F28" s="2" t="n">
        <v>4</v>
      </c>
      <c r="G28" s="2" t="n">
        <v>240</v>
      </c>
      <c r="H28" s="2" t="n">
        <v>1</v>
      </c>
      <c r="I28" s="2" t="n">
        <v>1</v>
      </c>
      <c r="J28" s="2" t="n">
        <v>410</v>
      </c>
      <c r="K28" s="2" t="n">
        <v>1</v>
      </c>
      <c r="L28" s="2" t="n">
        <v>5</v>
      </c>
      <c r="M28" s="2" t="n">
        <v>3.77</v>
      </c>
      <c r="N28" s="0" t="str">
        <f aca="false">4.67-3.77</f>
        <v>0.9</v>
      </c>
      <c r="O28" s="2" t="n">
        <v>4.8</v>
      </c>
      <c r="P28" s="2" t="n">
        <v>3.7</v>
      </c>
      <c r="Q28" s="2" t="str">
        <f aca="false">4.68-3.7</f>
        <v>0.98</v>
      </c>
      <c r="R28" s="2" t="n">
        <v>0.04</v>
      </c>
      <c r="S28" s="2" t="n">
        <v>0.03</v>
      </c>
      <c r="T28" s="0" t="str">
        <f aca="false">0.04-0.03</f>
        <v>0.01</v>
      </c>
      <c r="U28" s="2" t="n">
        <v>80</v>
      </c>
      <c r="V28" s="2" t="n">
        <v>73.77</v>
      </c>
      <c r="W28" s="0" t="str">
        <f aca="false">113.24-73.77</f>
        <v>39.47</v>
      </c>
      <c r="X28" s="2" t="n">
        <v>77</v>
      </c>
      <c r="Y28" s="2" t="n">
        <v>208.9</v>
      </c>
      <c r="Z28" s="0" t="str">
        <f aca="false">307.6-208.9</f>
        <v>98.7</v>
      </c>
    </row>
    <row r="29" customFormat="false" ht="15.75" hidden="false" customHeight="false" outlineLevel="0" collapsed="false">
      <c r="A29" s="2" t="n">
        <v>4</v>
      </c>
      <c r="B29" s="2" t="s">
        <v>78</v>
      </c>
      <c r="C29" s="2" t="n">
        <v>2014</v>
      </c>
      <c r="D29" s="2" t="s">
        <v>79</v>
      </c>
      <c r="E29" s="2" t="n">
        <v>4</v>
      </c>
      <c r="F29" s="2" t="n">
        <v>4</v>
      </c>
      <c r="G29" s="2" t="n">
        <v>240</v>
      </c>
      <c r="H29" s="2" t="n">
        <v>1</v>
      </c>
      <c r="I29" s="2" t="n">
        <v>1</v>
      </c>
      <c r="J29" s="2" t="n">
        <v>410</v>
      </c>
      <c r="K29" s="2" t="n">
        <v>7</v>
      </c>
      <c r="L29" s="2" t="n">
        <v>4</v>
      </c>
      <c r="M29" s="2" t="n">
        <v>4</v>
      </c>
      <c r="N29" s="0" t="str">
        <f aca="false">5-4</f>
        <v>1</v>
      </c>
      <c r="O29" s="2" t="n">
        <v>3.7</v>
      </c>
      <c r="P29" s="2" t="n">
        <v>3.8</v>
      </c>
      <c r="Q29" s="0" t="str">
        <f aca="false">4.7-3.8</f>
        <v>0.9</v>
      </c>
      <c r="R29" s="2" t="n">
        <v>0.06</v>
      </c>
      <c r="S29" s="2" t="n">
        <v>0.08</v>
      </c>
      <c r="T29" s="0" t="str">
        <f aca="false">0.12-S29</f>
        <v>0.04</v>
      </c>
      <c r="U29" s="2" t="n">
        <v>100.3</v>
      </c>
      <c r="V29" s="2" t="n">
        <v>67.6</v>
      </c>
      <c r="W29" s="0" t="str">
        <f aca="false">85.7-67.6</f>
        <v>18.1</v>
      </c>
      <c r="X29" s="2" t="n">
        <v>110.4</v>
      </c>
      <c r="Y29" s="2" t="n">
        <v>69.5</v>
      </c>
      <c r="Z29" s="0" t="str">
        <f aca="false">79.4-69.5</f>
        <v>9.9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4285714285714"/>
    <col collapsed="false" hidden="false" max="1025" min="2" style="0" width="14.4285714285714"/>
  </cols>
  <sheetData>
    <row r="1" customFormat="false" ht="15.75" hidden="false" customHeight="false" outlineLevel="0" collapsed="false">
      <c r="A1" s="2" t="s">
        <v>97</v>
      </c>
      <c r="B1" s="2" t="s">
        <v>56</v>
      </c>
    </row>
    <row r="2" customFormat="false" ht="15.75" hidden="false" customHeight="false" outlineLevel="0" collapsed="false">
      <c r="A2" s="2" t="n">
        <v>6.61</v>
      </c>
      <c r="B2" s="2" t="n">
        <v>514.78</v>
      </c>
      <c r="C2" s="0" t="n">
        <f aca="false">1000*(A2/B2)</f>
        <v>12.8404366914022</v>
      </c>
    </row>
    <row r="3" customFormat="false" ht="15.75" hidden="false" customHeight="false" outlineLevel="0" collapsed="false">
      <c r="A3" s="2" t="n">
        <v>2.37</v>
      </c>
      <c r="B3" s="2" t="n">
        <v>133.19</v>
      </c>
      <c r="C3" s="0" t="n">
        <f aca="false">1000*(A3/B3)</f>
        <v>17.79412868834</v>
      </c>
    </row>
    <row r="4" customFormat="false" ht="15.75" hidden="false" customHeight="false" outlineLevel="0" collapsed="false">
      <c r="A4" s="2" t="n">
        <v>1.08</v>
      </c>
      <c r="B4" s="2" t="n">
        <v>48.94</v>
      </c>
      <c r="C4" s="0" t="n">
        <f aca="false">1000*(A4/B4)</f>
        <v>22.0678381691868</v>
      </c>
    </row>
    <row r="5" customFormat="false" ht="15.75" hidden="false" customHeight="false" outlineLevel="0" collapsed="false">
      <c r="A5" s="2" t="n">
        <v>6.61</v>
      </c>
      <c r="B5" s="2" t="n">
        <v>514.78</v>
      </c>
      <c r="C5" s="0" t="n">
        <f aca="false">1000*(A5/B5)</f>
        <v>12.8404366914022</v>
      </c>
    </row>
    <row r="6" customFormat="false" ht="15.75" hidden="false" customHeight="false" outlineLevel="0" collapsed="false">
      <c r="A6" s="2" t="n">
        <v>2.37</v>
      </c>
      <c r="B6" s="2" t="n">
        <v>133.19</v>
      </c>
      <c r="C6" s="0" t="n">
        <f aca="false">1000*(A6/B6)</f>
        <v>17.79412868834</v>
      </c>
    </row>
    <row r="7" customFormat="false" ht="15.75" hidden="false" customHeight="false" outlineLevel="0" collapsed="false">
      <c r="A7" s="2" t="n">
        <v>1.08</v>
      </c>
      <c r="B7" s="2" t="n">
        <v>48.94</v>
      </c>
      <c r="C7" s="0" t="n">
        <f aca="false">1000*(A7/B7)</f>
        <v>22.0678381691868</v>
      </c>
    </row>
    <row r="9" customFormat="false" ht="15.75" hidden="false" customHeight="false" outlineLevel="0" collapsed="false">
      <c r="A9" s="2" t="n">
        <v>10.9</v>
      </c>
      <c r="B9" s="2" t="n">
        <v>2854.62</v>
      </c>
      <c r="C9" s="0" t="str">
        <f aca="false">1000*(A9/B9)</f>
        <v>3.818371622</v>
      </c>
    </row>
    <row r="11" customFormat="false" ht="15.75" hidden="false" customHeight="false" outlineLevel="0" collapsed="false">
      <c r="A11" s="2" t="n">
        <v>6.72</v>
      </c>
      <c r="B11" s="2" t="n">
        <v>179</v>
      </c>
      <c r="C11" s="0" t="n">
        <f aca="false">1000*(A11/B11)</f>
        <v>37.5418994413408</v>
      </c>
    </row>
    <row r="12" customFormat="false" ht="15.75" hidden="false" customHeight="false" outlineLevel="0" collapsed="false">
      <c r="A12" s="2" t="n">
        <v>2.33</v>
      </c>
      <c r="B12" s="2" t="n">
        <v>167</v>
      </c>
      <c r="C12" s="0" t="n">
        <f aca="false">1000*(A12/B12)</f>
        <v>13.9520958083832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