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.carles\Documents\GitHub\case7-lockdown-exit-strategy\data\raw\"/>
    </mc:Choice>
  </mc:AlternateContent>
  <xr:revisionPtr revIDLastSave="0" documentId="13_ncr:1_{D3775EF2-F47D-424B-9C32-773FC6B2F69C}" xr6:coauthVersionLast="44" xr6:coauthVersionMax="44" xr10:uidLastSave="{00000000-0000-0000-0000-000000000000}"/>
  <bookViews>
    <workbookView xWindow="-108" yWindow="-108" windowWidth="23256" windowHeight="12576" activeTab="3" xr2:uid="{3CBA40E3-6694-4C0F-8D9D-AAC945762C49}"/>
  </bookViews>
  <sheets>
    <sheet name="data" sheetId="5" r:id="rId1"/>
    <sheet name="data_departement" sheetId="7" r:id="rId2"/>
    <sheet name="departement_emplois" sheetId="8" r:id="rId3"/>
    <sheet name="secteurs" sheetId="4" r:id="rId4"/>
    <sheet name="departement_dict" sheetId="9" r:id="rId5"/>
    <sheet name="trimestr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" i="4" l="1"/>
  <c r="S15" i="4"/>
  <c r="V11" i="4" l="1"/>
  <c r="V19" i="4"/>
  <c r="V3" i="4"/>
  <c r="AA4" i="4"/>
  <c r="V4" i="4" s="1"/>
  <c r="AA5" i="4"/>
  <c r="V5" i="4" s="1"/>
  <c r="AA6" i="4"/>
  <c r="V6" i="4" s="1"/>
  <c r="AA7" i="4"/>
  <c r="V7" i="4" s="1"/>
  <c r="AA8" i="4"/>
  <c r="V8" i="4" s="1"/>
  <c r="AA9" i="4"/>
  <c r="V9" i="4" s="1"/>
  <c r="AA10" i="4"/>
  <c r="V10" i="4" s="1"/>
  <c r="AA11" i="4"/>
  <c r="AA12" i="4"/>
  <c r="V12" i="4" s="1"/>
  <c r="AA13" i="4"/>
  <c r="V13" i="4" s="1"/>
  <c r="AA14" i="4"/>
  <c r="V14" i="4" s="1"/>
  <c r="AA15" i="4"/>
  <c r="V15" i="4" s="1"/>
  <c r="AA16" i="4"/>
  <c r="V16" i="4" s="1"/>
  <c r="AA17" i="4"/>
  <c r="V17" i="4" s="1"/>
  <c r="AA18" i="4"/>
  <c r="V18" i="4" s="1"/>
  <c r="AA19" i="4"/>
  <c r="AA3" i="4"/>
  <c r="U13" i="4" l="1"/>
  <c r="U4" i="4"/>
  <c r="U5" i="4"/>
  <c r="U6" i="4"/>
  <c r="U7" i="4"/>
  <c r="U8" i="4"/>
  <c r="U9" i="4"/>
  <c r="U11" i="4"/>
  <c r="U12" i="4"/>
  <c r="U14" i="4"/>
  <c r="U15" i="4"/>
  <c r="U16" i="4"/>
  <c r="U17" i="4"/>
  <c r="U18" i="4"/>
  <c r="U19" i="4"/>
  <c r="U3" i="4"/>
  <c r="H10" i="7" l="1"/>
  <c r="H18" i="7"/>
  <c r="H26" i="7"/>
  <c r="H34" i="7"/>
  <c r="H42" i="7"/>
  <c r="H50" i="7"/>
  <c r="H58" i="7"/>
  <c r="H66" i="7"/>
  <c r="H74" i="7"/>
  <c r="H82" i="7"/>
  <c r="H90" i="7"/>
  <c r="H98" i="7"/>
  <c r="F2" i="7"/>
  <c r="G2" i="7"/>
  <c r="E3" i="7"/>
  <c r="H3" i="7" s="1"/>
  <c r="E4" i="7"/>
  <c r="H4" i="7" s="1"/>
  <c r="E5" i="7"/>
  <c r="H5" i="7" s="1"/>
  <c r="E6" i="7"/>
  <c r="H6" i="7" s="1"/>
  <c r="E7" i="7"/>
  <c r="H7" i="7" s="1"/>
  <c r="E8" i="7"/>
  <c r="H8" i="7" s="1"/>
  <c r="E9" i="7"/>
  <c r="H9" i="7" s="1"/>
  <c r="E10" i="7"/>
  <c r="E11" i="7"/>
  <c r="H11" i="7" s="1"/>
  <c r="E12" i="7"/>
  <c r="H12" i="7" s="1"/>
  <c r="E13" i="7"/>
  <c r="H13" i="7" s="1"/>
  <c r="E14" i="7"/>
  <c r="H14" i="7" s="1"/>
  <c r="E15" i="7"/>
  <c r="H15" i="7" s="1"/>
  <c r="E16" i="7"/>
  <c r="H16" i="7" s="1"/>
  <c r="E17" i="7"/>
  <c r="H17" i="7" s="1"/>
  <c r="E18" i="7"/>
  <c r="E19" i="7"/>
  <c r="H19" i="7" s="1"/>
  <c r="E20" i="7"/>
  <c r="H20" i="7" s="1"/>
  <c r="E21" i="7"/>
  <c r="H21" i="7" s="1"/>
  <c r="E22" i="7"/>
  <c r="H22" i="7" s="1"/>
  <c r="E23" i="7"/>
  <c r="H23" i="7" s="1"/>
  <c r="E24" i="7"/>
  <c r="H24" i="7" s="1"/>
  <c r="E25" i="7"/>
  <c r="H25" i="7" s="1"/>
  <c r="E26" i="7"/>
  <c r="E27" i="7"/>
  <c r="H27" i="7" s="1"/>
  <c r="E28" i="7"/>
  <c r="H28" i="7" s="1"/>
  <c r="E29" i="7"/>
  <c r="H29" i="7" s="1"/>
  <c r="E30" i="7"/>
  <c r="H30" i="7" s="1"/>
  <c r="E31" i="7"/>
  <c r="H31" i="7" s="1"/>
  <c r="E32" i="7"/>
  <c r="H32" i="7" s="1"/>
  <c r="E33" i="7"/>
  <c r="H33" i="7" s="1"/>
  <c r="E34" i="7"/>
  <c r="E35" i="7"/>
  <c r="H35" i="7" s="1"/>
  <c r="E36" i="7"/>
  <c r="H36" i="7" s="1"/>
  <c r="E37" i="7"/>
  <c r="H37" i="7" s="1"/>
  <c r="E38" i="7"/>
  <c r="H38" i="7" s="1"/>
  <c r="E39" i="7"/>
  <c r="H39" i="7" s="1"/>
  <c r="E40" i="7"/>
  <c r="H40" i="7" s="1"/>
  <c r="E41" i="7"/>
  <c r="H41" i="7" s="1"/>
  <c r="E42" i="7"/>
  <c r="E43" i="7"/>
  <c r="H43" i="7" s="1"/>
  <c r="E44" i="7"/>
  <c r="H44" i="7" s="1"/>
  <c r="E45" i="7"/>
  <c r="H45" i="7" s="1"/>
  <c r="E46" i="7"/>
  <c r="H46" i="7" s="1"/>
  <c r="E47" i="7"/>
  <c r="H47" i="7" s="1"/>
  <c r="E48" i="7"/>
  <c r="H48" i="7" s="1"/>
  <c r="E49" i="7"/>
  <c r="H49" i="7" s="1"/>
  <c r="E50" i="7"/>
  <c r="E51" i="7"/>
  <c r="H51" i="7" s="1"/>
  <c r="E52" i="7"/>
  <c r="H52" i="7" s="1"/>
  <c r="E53" i="7"/>
  <c r="H53" i="7" s="1"/>
  <c r="E54" i="7"/>
  <c r="H54" i="7" s="1"/>
  <c r="E55" i="7"/>
  <c r="H55" i="7" s="1"/>
  <c r="E56" i="7"/>
  <c r="H56" i="7" s="1"/>
  <c r="E57" i="7"/>
  <c r="H57" i="7" s="1"/>
  <c r="E58" i="7"/>
  <c r="E59" i="7"/>
  <c r="H59" i="7" s="1"/>
  <c r="E60" i="7"/>
  <c r="H60" i="7" s="1"/>
  <c r="E61" i="7"/>
  <c r="H61" i="7" s="1"/>
  <c r="E62" i="7"/>
  <c r="H62" i="7" s="1"/>
  <c r="E63" i="7"/>
  <c r="H63" i="7" s="1"/>
  <c r="E64" i="7"/>
  <c r="H64" i="7" s="1"/>
  <c r="E65" i="7"/>
  <c r="H65" i="7" s="1"/>
  <c r="E66" i="7"/>
  <c r="E67" i="7"/>
  <c r="H67" i="7" s="1"/>
  <c r="E68" i="7"/>
  <c r="H68" i="7" s="1"/>
  <c r="E69" i="7"/>
  <c r="H69" i="7" s="1"/>
  <c r="E70" i="7"/>
  <c r="H70" i="7" s="1"/>
  <c r="E71" i="7"/>
  <c r="H71" i="7" s="1"/>
  <c r="E72" i="7"/>
  <c r="H72" i="7" s="1"/>
  <c r="E73" i="7"/>
  <c r="H73" i="7" s="1"/>
  <c r="E74" i="7"/>
  <c r="E75" i="7"/>
  <c r="H75" i="7" s="1"/>
  <c r="E76" i="7"/>
  <c r="H76" i="7" s="1"/>
  <c r="E77" i="7"/>
  <c r="H77" i="7" s="1"/>
  <c r="E78" i="7"/>
  <c r="H78" i="7" s="1"/>
  <c r="E79" i="7"/>
  <c r="H79" i="7" s="1"/>
  <c r="E80" i="7"/>
  <c r="H80" i="7" s="1"/>
  <c r="E81" i="7"/>
  <c r="H81" i="7" s="1"/>
  <c r="E82" i="7"/>
  <c r="E83" i="7"/>
  <c r="H83" i="7" s="1"/>
  <c r="E84" i="7"/>
  <c r="H84" i="7" s="1"/>
  <c r="E85" i="7"/>
  <c r="H85" i="7" s="1"/>
  <c r="E86" i="7"/>
  <c r="H86" i="7" s="1"/>
  <c r="E87" i="7"/>
  <c r="H87" i="7" s="1"/>
  <c r="E88" i="7"/>
  <c r="H88" i="7" s="1"/>
  <c r="E89" i="7"/>
  <c r="H89" i="7" s="1"/>
  <c r="E90" i="7"/>
  <c r="E91" i="7"/>
  <c r="H91" i="7" s="1"/>
  <c r="E92" i="7"/>
  <c r="H92" i="7" s="1"/>
  <c r="E93" i="7"/>
  <c r="H93" i="7" s="1"/>
  <c r="E94" i="7"/>
  <c r="H94" i="7" s="1"/>
  <c r="E95" i="7"/>
  <c r="H95" i="7" s="1"/>
  <c r="E96" i="7"/>
  <c r="H96" i="7" s="1"/>
  <c r="E97" i="7"/>
  <c r="H97" i="7" s="1"/>
  <c r="E98" i="7"/>
  <c r="E99" i="7"/>
  <c r="H99" i="7" s="1"/>
  <c r="E100" i="7"/>
  <c r="H100" i="7" s="1"/>
  <c r="E101" i="7"/>
  <c r="H101" i="7" s="1"/>
  <c r="E102" i="7"/>
  <c r="H102" i="7" s="1"/>
  <c r="E103" i="7"/>
  <c r="H103" i="7" s="1"/>
  <c r="E104" i="7"/>
  <c r="H104" i="7" s="1"/>
  <c r="E2" i="7"/>
  <c r="H2" i="7" s="1"/>
  <c r="R13" i="4" l="1"/>
  <c r="S4" i="4"/>
  <c r="S6" i="4"/>
  <c r="S9" i="4"/>
  <c r="S11" i="4"/>
  <c r="S12" i="4"/>
  <c r="S14" i="4"/>
  <c r="S17" i="4"/>
  <c r="S18" i="4"/>
  <c r="S19" i="4"/>
  <c r="N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3" i="8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C2" i="7"/>
  <c r="AD2" i="7"/>
  <c r="AB2" i="7"/>
  <c r="W2" i="7"/>
  <c r="X2" i="7"/>
  <c r="Y2" i="7"/>
  <c r="Z2" i="7"/>
  <c r="AA2" i="7"/>
  <c r="V2" i="7"/>
  <c r="U2" i="7"/>
  <c r="T2" i="7"/>
  <c r="P2" i="7"/>
  <c r="Q2" i="7"/>
  <c r="R2" i="7"/>
  <c r="S2" i="7"/>
  <c r="O2" i="7"/>
  <c r="O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3" i="4"/>
  <c r="J20" i="4"/>
  <c r="H20" i="4"/>
  <c r="O45" i="6"/>
  <c r="O43" i="6"/>
  <c r="O41" i="6"/>
  <c r="O39" i="6"/>
  <c r="O37" i="6"/>
  <c r="O35" i="6"/>
  <c r="O33" i="6"/>
  <c r="O31" i="6"/>
  <c r="O29" i="6"/>
  <c r="O27" i="6"/>
  <c r="O22" i="6"/>
  <c r="O20" i="6"/>
  <c r="O18" i="6"/>
  <c r="O16" i="6"/>
  <c r="O14" i="6"/>
  <c r="O12" i="6"/>
  <c r="O10" i="6"/>
  <c r="O8" i="6"/>
  <c r="N45" i="6"/>
  <c r="N43" i="6"/>
  <c r="N41" i="6"/>
  <c r="N39" i="6"/>
  <c r="N37" i="6"/>
  <c r="N35" i="6"/>
  <c r="N33" i="6"/>
  <c r="N31" i="6"/>
  <c r="N29" i="6"/>
  <c r="N27" i="6"/>
  <c r="N14" i="6"/>
  <c r="N22" i="6"/>
  <c r="N20" i="6"/>
  <c r="N18" i="6"/>
  <c r="N16" i="6"/>
  <c r="N46" i="6"/>
  <c r="N44" i="6"/>
  <c r="N42" i="6"/>
  <c r="N40" i="6"/>
  <c r="N38" i="6"/>
  <c r="N36" i="6"/>
  <c r="N34" i="6"/>
  <c r="N32" i="6"/>
  <c r="N30" i="6"/>
  <c r="N28" i="6"/>
  <c r="N23" i="6"/>
  <c r="N21" i="6"/>
  <c r="N19" i="6"/>
  <c r="N17" i="6"/>
  <c r="N15" i="6"/>
  <c r="N12" i="6"/>
  <c r="N10" i="6"/>
  <c r="N8" i="6"/>
  <c r="N13" i="6"/>
  <c r="N11" i="6"/>
  <c r="N9" i="6"/>
  <c r="N5" i="6"/>
  <c r="C1187" i="5"/>
  <c r="B1187" i="5" s="1"/>
  <c r="A1187" i="5"/>
  <c r="C1186" i="5"/>
  <c r="B1186" i="5" s="1"/>
  <c r="A1186" i="5"/>
  <c r="C1185" i="5"/>
  <c r="B1185" i="5" s="1"/>
  <c r="A1185" i="5"/>
  <c r="C1184" i="5"/>
  <c r="B1184" i="5" s="1"/>
  <c r="A1184" i="5"/>
  <c r="C1183" i="5"/>
  <c r="B1183" i="5"/>
  <c r="A1183" i="5"/>
  <c r="C1182" i="5"/>
  <c r="B1182" i="5" s="1"/>
  <c r="A1182" i="5"/>
  <c r="C1181" i="5"/>
  <c r="B1181" i="5" s="1"/>
  <c r="A1181" i="5"/>
  <c r="C1180" i="5"/>
  <c r="B1180" i="5" s="1"/>
  <c r="A1180" i="5"/>
  <c r="C1179" i="5"/>
  <c r="B1179" i="5" s="1"/>
  <c r="A1179" i="5"/>
  <c r="C1178" i="5"/>
  <c r="B1178" i="5" s="1"/>
  <c r="A1178" i="5"/>
  <c r="C1177" i="5"/>
  <c r="B1177" i="5" s="1"/>
  <c r="A1177" i="5"/>
  <c r="C1176" i="5"/>
  <c r="B1176" i="5"/>
  <c r="A1176" i="5"/>
  <c r="C1175" i="5"/>
  <c r="B1175" i="5" s="1"/>
  <c r="A1175" i="5"/>
  <c r="C1174" i="5"/>
  <c r="B1174" i="5" s="1"/>
  <c r="A1174" i="5"/>
  <c r="C1173" i="5"/>
  <c r="B1173" i="5" s="1"/>
  <c r="A1173" i="5"/>
  <c r="C1172" i="5"/>
  <c r="B1172" i="5" s="1"/>
  <c r="A1172" i="5"/>
  <c r="C1171" i="5"/>
  <c r="B1171" i="5" s="1"/>
  <c r="A1171" i="5"/>
  <c r="C1170" i="5"/>
  <c r="B1170" i="5" s="1"/>
  <c r="A1170" i="5"/>
  <c r="C1169" i="5"/>
  <c r="B1169" i="5" s="1"/>
  <c r="A1169" i="5"/>
  <c r="C1168" i="5"/>
  <c r="B1168" i="5"/>
  <c r="A1168" i="5"/>
  <c r="C1167" i="5"/>
  <c r="B1167" i="5" s="1"/>
  <c r="A1167" i="5"/>
  <c r="C1166" i="5"/>
  <c r="B1166" i="5" s="1"/>
  <c r="A1166" i="5"/>
  <c r="C1165" i="5"/>
  <c r="B1165" i="5" s="1"/>
  <c r="A1165" i="5"/>
  <c r="C1164" i="5"/>
  <c r="B1164" i="5" s="1"/>
  <c r="A1164" i="5"/>
  <c r="C1163" i="5"/>
  <c r="B1163" i="5" s="1"/>
  <c r="A1163" i="5"/>
  <c r="C1162" i="5"/>
  <c r="B1162" i="5" s="1"/>
  <c r="A1162" i="5"/>
  <c r="C1161" i="5"/>
  <c r="B1161" i="5" s="1"/>
  <c r="A1161" i="5"/>
  <c r="C1160" i="5"/>
  <c r="B1160" i="5" s="1"/>
  <c r="A1160" i="5"/>
  <c r="C1159" i="5"/>
  <c r="B1159" i="5" s="1"/>
  <c r="A1159" i="5"/>
  <c r="C1158" i="5"/>
  <c r="B1158" i="5" s="1"/>
  <c r="A1158" i="5"/>
  <c r="C1157" i="5"/>
  <c r="B1157" i="5" s="1"/>
  <c r="A1157" i="5"/>
  <c r="C1156" i="5"/>
  <c r="B1156" i="5" s="1"/>
  <c r="A1156" i="5"/>
  <c r="C1155" i="5"/>
  <c r="B1155" i="5" s="1"/>
  <c r="A1155" i="5"/>
  <c r="C1154" i="5"/>
  <c r="B1154" i="5" s="1"/>
  <c r="A1154" i="5"/>
  <c r="C1153" i="5"/>
  <c r="B1153" i="5" s="1"/>
  <c r="A1153" i="5"/>
  <c r="C1152" i="5"/>
  <c r="B1152" i="5" s="1"/>
  <c r="A1152" i="5"/>
  <c r="C1151" i="5"/>
  <c r="B1151" i="5" s="1"/>
  <c r="A1151" i="5"/>
  <c r="C1150" i="5"/>
  <c r="B1150" i="5" s="1"/>
  <c r="A1150" i="5"/>
  <c r="C1149" i="5"/>
  <c r="B1149" i="5" s="1"/>
  <c r="A1149" i="5"/>
  <c r="C1148" i="5"/>
  <c r="B1148" i="5"/>
  <c r="A1148" i="5"/>
  <c r="C1147" i="5"/>
  <c r="B1147" i="5" s="1"/>
  <c r="A1147" i="5"/>
  <c r="C1146" i="5"/>
  <c r="B1146" i="5" s="1"/>
  <c r="A1146" i="5"/>
  <c r="C1145" i="5"/>
  <c r="B1145" i="5" s="1"/>
  <c r="A1145" i="5"/>
  <c r="C1144" i="5"/>
  <c r="B1144" i="5" s="1"/>
  <c r="A1144" i="5"/>
  <c r="C1143" i="5"/>
  <c r="B1143" i="5" s="1"/>
  <c r="A1143" i="5"/>
  <c r="C1142" i="5"/>
  <c r="B1142" i="5" s="1"/>
  <c r="A1142" i="5"/>
  <c r="C1141" i="5"/>
  <c r="B1141" i="5" s="1"/>
  <c r="A1141" i="5"/>
  <c r="C1140" i="5"/>
  <c r="B1140" i="5" s="1"/>
  <c r="A1140" i="5"/>
  <c r="C1139" i="5"/>
  <c r="B1139" i="5" s="1"/>
  <c r="A1139" i="5"/>
  <c r="C1138" i="5"/>
  <c r="B1138" i="5" s="1"/>
  <c r="A1138" i="5"/>
  <c r="C1137" i="5"/>
  <c r="B1137" i="5" s="1"/>
  <c r="A1137" i="5"/>
  <c r="C1136" i="5"/>
  <c r="B1136" i="5" s="1"/>
  <c r="A1136" i="5"/>
  <c r="C1135" i="5"/>
  <c r="B1135" i="5" s="1"/>
  <c r="A1135" i="5"/>
  <c r="C1134" i="5"/>
  <c r="B1134" i="5" s="1"/>
  <c r="A1134" i="5"/>
  <c r="C1133" i="5"/>
  <c r="B1133" i="5" s="1"/>
  <c r="A1133" i="5"/>
  <c r="C1132" i="5"/>
  <c r="B1132" i="5" s="1"/>
  <c r="A1132" i="5"/>
  <c r="C1131" i="5"/>
  <c r="B1131" i="5" s="1"/>
  <c r="A1131" i="5"/>
  <c r="C1130" i="5"/>
  <c r="B1130" i="5" s="1"/>
  <c r="A1130" i="5"/>
  <c r="C1129" i="5"/>
  <c r="B1129" i="5" s="1"/>
  <c r="A1129" i="5"/>
  <c r="C1128" i="5"/>
  <c r="B1128" i="5" s="1"/>
  <c r="A1128" i="5"/>
  <c r="C1127" i="5"/>
  <c r="B1127" i="5"/>
  <c r="A1127" i="5"/>
  <c r="C1126" i="5"/>
  <c r="B1126" i="5" s="1"/>
  <c r="A1126" i="5"/>
  <c r="C1125" i="5"/>
  <c r="B1125" i="5" s="1"/>
  <c r="A1125" i="5"/>
  <c r="C1124" i="5"/>
  <c r="B1124" i="5" s="1"/>
  <c r="A1124" i="5"/>
  <c r="C1123" i="5"/>
  <c r="B1123" i="5" s="1"/>
  <c r="A1123" i="5"/>
  <c r="C1122" i="5"/>
  <c r="B1122" i="5" s="1"/>
  <c r="A1122" i="5"/>
  <c r="C1121" i="5"/>
  <c r="B1121" i="5" s="1"/>
  <c r="A1121" i="5"/>
  <c r="C1120" i="5"/>
  <c r="B1120" i="5" s="1"/>
  <c r="A1120" i="5"/>
  <c r="C1119" i="5"/>
  <c r="B1119" i="5" s="1"/>
  <c r="A1119" i="5"/>
  <c r="C1118" i="5"/>
  <c r="B1118" i="5" s="1"/>
  <c r="A1118" i="5"/>
  <c r="C1117" i="5"/>
  <c r="B1117" i="5" s="1"/>
  <c r="A1117" i="5"/>
  <c r="C1116" i="5"/>
  <c r="B1116" i="5" s="1"/>
  <c r="A1116" i="5"/>
  <c r="C1115" i="5"/>
  <c r="B1115" i="5" s="1"/>
  <c r="A1115" i="5"/>
  <c r="C1114" i="5"/>
  <c r="B1114" i="5" s="1"/>
  <c r="A1114" i="5"/>
  <c r="C1113" i="5"/>
  <c r="B1113" i="5" s="1"/>
  <c r="A1113" i="5"/>
  <c r="C1112" i="5"/>
  <c r="B1112" i="5" s="1"/>
  <c r="A1112" i="5"/>
  <c r="C1111" i="5"/>
  <c r="B1111" i="5" s="1"/>
  <c r="A1111" i="5"/>
  <c r="C1110" i="5"/>
  <c r="B1110" i="5" s="1"/>
  <c r="A1110" i="5"/>
  <c r="C1109" i="5"/>
  <c r="B1109" i="5" s="1"/>
  <c r="A1109" i="5"/>
  <c r="C1108" i="5"/>
  <c r="B1108" i="5" s="1"/>
  <c r="A1108" i="5"/>
  <c r="C1107" i="5"/>
  <c r="B1107" i="5" s="1"/>
  <c r="A1107" i="5"/>
  <c r="C1106" i="5"/>
  <c r="B1106" i="5" s="1"/>
  <c r="A1106" i="5"/>
  <c r="C1105" i="5"/>
  <c r="B1105" i="5" s="1"/>
  <c r="A1105" i="5"/>
  <c r="C1104" i="5"/>
  <c r="B1104" i="5" s="1"/>
  <c r="A1104" i="5"/>
  <c r="C1103" i="5"/>
  <c r="B1103" i="5" s="1"/>
  <c r="A1103" i="5"/>
  <c r="C1102" i="5"/>
  <c r="B1102" i="5" s="1"/>
  <c r="A1102" i="5"/>
  <c r="C1101" i="5"/>
  <c r="B1101" i="5" s="1"/>
  <c r="A1101" i="5"/>
  <c r="C1100" i="5"/>
  <c r="B1100" i="5" s="1"/>
  <c r="A1100" i="5"/>
  <c r="C1099" i="5"/>
  <c r="B1099" i="5" s="1"/>
  <c r="A1099" i="5"/>
  <c r="C1098" i="5"/>
  <c r="B1098" i="5" s="1"/>
  <c r="A1098" i="5"/>
  <c r="C1097" i="5"/>
  <c r="B1097" i="5" s="1"/>
  <c r="A1097" i="5"/>
  <c r="C1096" i="5"/>
  <c r="B1096" i="5" s="1"/>
  <c r="A1096" i="5"/>
  <c r="C1095" i="5"/>
  <c r="B1095" i="5" s="1"/>
  <c r="A1095" i="5"/>
  <c r="C1094" i="5"/>
  <c r="B1094" i="5" s="1"/>
  <c r="A1094" i="5"/>
  <c r="C1093" i="5"/>
  <c r="B1093" i="5" s="1"/>
  <c r="A1093" i="5"/>
  <c r="C1092" i="5"/>
  <c r="B1092" i="5" s="1"/>
  <c r="A1092" i="5"/>
  <c r="C1091" i="5"/>
  <c r="B1091" i="5" s="1"/>
  <c r="A1091" i="5"/>
  <c r="C1090" i="5"/>
  <c r="B1090" i="5" s="1"/>
  <c r="A1090" i="5"/>
  <c r="C1089" i="5"/>
  <c r="B1089" i="5" s="1"/>
  <c r="A1089" i="5"/>
  <c r="C1088" i="5"/>
  <c r="B1088" i="5" s="1"/>
  <c r="A1088" i="5"/>
  <c r="C1087" i="5"/>
  <c r="B1087" i="5"/>
  <c r="A1087" i="5"/>
  <c r="C1086" i="5"/>
  <c r="B1086" i="5" s="1"/>
  <c r="A1086" i="5"/>
  <c r="C1085" i="5"/>
  <c r="B1085" i="5" s="1"/>
  <c r="A1085" i="5"/>
  <c r="C1084" i="5"/>
  <c r="B1084" i="5" s="1"/>
  <c r="A1084" i="5"/>
  <c r="C1083" i="5"/>
  <c r="B1083" i="5" s="1"/>
  <c r="A1083" i="5"/>
  <c r="C1082" i="5"/>
  <c r="B1082" i="5" s="1"/>
  <c r="A1082" i="5"/>
  <c r="C1081" i="5"/>
  <c r="B1081" i="5" s="1"/>
  <c r="A1081" i="5"/>
  <c r="C1080" i="5"/>
  <c r="B1080" i="5" s="1"/>
  <c r="A1080" i="5"/>
  <c r="C1079" i="5"/>
  <c r="B1079" i="5" s="1"/>
  <c r="A1079" i="5"/>
  <c r="C1078" i="5"/>
  <c r="B1078" i="5" s="1"/>
  <c r="A1078" i="5"/>
  <c r="C1077" i="5"/>
  <c r="B1077" i="5" s="1"/>
  <c r="A1077" i="5"/>
  <c r="C1076" i="5"/>
  <c r="B1076" i="5" s="1"/>
  <c r="A1076" i="5"/>
  <c r="C1075" i="5"/>
  <c r="B1075" i="5" s="1"/>
  <c r="A1075" i="5"/>
  <c r="C1074" i="5"/>
  <c r="B1074" i="5" s="1"/>
  <c r="A1074" i="5"/>
  <c r="C1073" i="5"/>
  <c r="B1073" i="5" s="1"/>
  <c r="A1073" i="5"/>
  <c r="C1072" i="5"/>
  <c r="B1072" i="5" s="1"/>
  <c r="A1072" i="5"/>
  <c r="C1071" i="5"/>
  <c r="B1071" i="5" s="1"/>
  <c r="A1071" i="5"/>
  <c r="C1070" i="5"/>
  <c r="B1070" i="5" s="1"/>
  <c r="A1070" i="5"/>
  <c r="C1069" i="5"/>
  <c r="B1069" i="5" s="1"/>
  <c r="A1069" i="5"/>
  <c r="C1068" i="5"/>
  <c r="B1068" i="5" s="1"/>
  <c r="A1068" i="5"/>
  <c r="C1067" i="5"/>
  <c r="B1067" i="5"/>
  <c r="A1067" i="5"/>
  <c r="C1066" i="5"/>
  <c r="B1066" i="5" s="1"/>
  <c r="A1066" i="5"/>
  <c r="C1065" i="5"/>
  <c r="B1065" i="5" s="1"/>
  <c r="A1065" i="5"/>
  <c r="C1064" i="5"/>
  <c r="B1064" i="5" s="1"/>
  <c r="A1064" i="5"/>
  <c r="C1063" i="5"/>
  <c r="B1063" i="5" s="1"/>
  <c r="A1063" i="5"/>
  <c r="C1062" i="5"/>
  <c r="B1062" i="5" s="1"/>
  <c r="A1062" i="5"/>
  <c r="C1061" i="5"/>
  <c r="B1061" i="5" s="1"/>
  <c r="A1061" i="5"/>
  <c r="C1060" i="5"/>
  <c r="B1060" i="5" s="1"/>
  <c r="A1060" i="5"/>
  <c r="C1059" i="5"/>
  <c r="B1059" i="5" s="1"/>
  <c r="A1059" i="5"/>
  <c r="C1058" i="5"/>
  <c r="B1058" i="5" s="1"/>
  <c r="A1058" i="5"/>
  <c r="C1057" i="5"/>
  <c r="B1057" i="5" s="1"/>
  <c r="A1057" i="5"/>
  <c r="C1056" i="5"/>
  <c r="B1056" i="5" s="1"/>
  <c r="A1056" i="5"/>
  <c r="C1055" i="5"/>
  <c r="B1055" i="5"/>
  <c r="A1055" i="5"/>
  <c r="C1054" i="5"/>
  <c r="B1054" i="5" s="1"/>
  <c r="A1054" i="5"/>
  <c r="C1053" i="5"/>
  <c r="B1053" i="5" s="1"/>
  <c r="A1053" i="5"/>
  <c r="C1052" i="5"/>
  <c r="B1052" i="5" s="1"/>
  <c r="A1052" i="5"/>
  <c r="C1051" i="5"/>
  <c r="B1051" i="5" s="1"/>
  <c r="A1051" i="5"/>
  <c r="C1050" i="5"/>
  <c r="B1050" i="5" s="1"/>
  <c r="A1050" i="5"/>
  <c r="C1049" i="5"/>
  <c r="B1049" i="5" s="1"/>
  <c r="A1049" i="5"/>
  <c r="C1048" i="5"/>
  <c r="B1048" i="5" s="1"/>
  <c r="A1048" i="5"/>
  <c r="C1047" i="5"/>
  <c r="B1047" i="5" s="1"/>
  <c r="A1047" i="5"/>
  <c r="C1046" i="5"/>
  <c r="B1046" i="5" s="1"/>
  <c r="A1046" i="5"/>
  <c r="C1045" i="5"/>
  <c r="B1045" i="5" s="1"/>
  <c r="A1045" i="5"/>
  <c r="C1044" i="5"/>
  <c r="B1044" i="5" s="1"/>
  <c r="A1044" i="5"/>
  <c r="C1043" i="5"/>
  <c r="B1043" i="5"/>
  <c r="A1043" i="5"/>
  <c r="C1042" i="5"/>
  <c r="B1042" i="5" s="1"/>
  <c r="A1042" i="5"/>
  <c r="C1041" i="5"/>
  <c r="B1041" i="5" s="1"/>
  <c r="A1041" i="5"/>
  <c r="C1040" i="5"/>
  <c r="B1040" i="5" s="1"/>
  <c r="A1040" i="5"/>
  <c r="C1039" i="5"/>
  <c r="B1039" i="5" s="1"/>
  <c r="A1039" i="5"/>
  <c r="C1038" i="5"/>
  <c r="B1038" i="5" s="1"/>
  <c r="A1038" i="5"/>
  <c r="C1037" i="5"/>
  <c r="B1037" i="5" s="1"/>
  <c r="A1037" i="5"/>
  <c r="C1036" i="5"/>
  <c r="B1036" i="5" s="1"/>
  <c r="A1036" i="5"/>
  <c r="C1035" i="5"/>
  <c r="B1035" i="5" s="1"/>
  <c r="A1035" i="5"/>
  <c r="C1034" i="5"/>
  <c r="B1034" i="5" s="1"/>
  <c r="A1034" i="5"/>
  <c r="C1033" i="5"/>
  <c r="B1033" i="5" s="1"/>
  <c r="A1033" i="5"/>
  <c r="C1032" i="5"/>
  <c r="B1032" i="5" s="1"/>
  <c r="A1032" i="5"/>
  <c r="C1031" i="5"/>
  <c r="B1031" i="5"/>
  <c r="A1031" i="5"/>
  <c r="C1030" i="5"/>
  <c r="B1030" i="5" s="1"/>
  <c r="A1030" i="5"/>
  <c r="C1029" i="5"/>
  <c r="B1029" i="5" s="1"/>
  <c r="A1029" i="5"/>
  <c r="C1028" i="5"/>
  <c r="B1028" i="5" s="1"/>
  <c r="A1028" i="5"/>
  <c r="C1027" i="5"/>
  <c r="B1027" i="5" s="1"/>
  <c r="A1027" i="5"/>
  <c r="C1026" i="5"/>
  <c r="B1026" i="5" s="1"/>
  <c r="A1026" i="5"/>
  <c r="C1025" i="5"/>
  <c r="B1025" i="5" s="1"/>
  <c r="A1025" i="5"/>
  <c r="C1024" i="5"/>
  <c r="B1024" i="5" s="1"/>
  <c r="A1024" i="5"/>
  <c r="C1023" i="5"/>
  <c r="B1023" i="5"/>
  <c r="A1023" i="5"/>
  <c r="C1022" i="5"/>
  <c r="B1022" i="5" s="1"/>
  <c r="A1022" i="5"/>
  <c r="C1021" i="5"/>
  <c r="B1021" i="5" s="1"/>
  <c r="A1021" i="5"/>
  <c r="C1020" i="5"/>
  <c r="B1020" i="5" s="1"/>
  <c r="A1020" i="5"/>
  <c r="C1019" i="5"/>
  <c r="B1019" i="5" s="1"/>
  <c r="A1019" i="5"/>
  <c r="C1018" i="5"/>
  <c r="B1018" i="5" s="1"/>
  <c r="A1018" i="5"/>
  <c r="C1017" i="5"/>
  <c r="B1017" i="5" s="1"/>
  <c r="A1017" i="5"/>
  <c r="C1016" i="5"/>
  <c r="B1016" i="5" s="1"/>
  <c r="A1016" i="5"/>
  <c r="C1015" i="5"/>
  <c r="B1015" i="5" s="1"/>
  <c r="A1015" i="5"/>
  <c r="C1014" i="5"/>
  <c r="B1014" i="5" s="1"/>
  <c r="A1014" i="5"/>
  <c r="C1013" i="5"/>
  <c r="B1013" i="5" s="1"/>
  <c r="A1013" i="5"/>
  <c r="C1012" i="5"/>
  <c r="B1012" i="5" s="1"/>
  <c r="A1012" i="5"/>
  <c r="C1011" i="5"/>
  <c r="B1011" i="5" s="1"/>
  <c r="A1011" i="5"/>
  <c r="C1010" i="5"/>
  <c r="B1010" i="5" s="1"/>
  <c r="A1010" i="5"/>
  <c r="C1009" i="5"/>
  <c r="B1009" i="5" s="1"/>
  <c r="A1009" i="5"/>
  <c r="C1008" i="5"/>
  <c r="B1008" i="5" s="1"/>
  <c r="A1008" i="5"/>
  <c r="C1007" i="5"/>
  <c r="B1007" i="5" s="1"/>
  <c r="A1007" i="5"/>
  <c r="C1006" i="5"/>
  <c r="B1006" i="5" s="1"/>
  <c r="A1006" i="5"/>
  <c r="C1005" i="5"/>
  <c r="B1005" i="5" s="1"/>
  <c r="A1005" i="5"/>
  <c r="C1004" i="5"/>
  <c r="B1004" i="5" s="1"/>
  <c r="A1004" i="5"/>
  <c r="C1003" i="5"/>
  <c r="B1003" i="5"/>
  <c r="A1003" i="5"/>
  <c r="C1002" i="5"/>
  <c r="B1002" i="5" s="1"/>
  <c r="A1002" i="5"/>
  <c r="C1001" i="5"/>
  <c r="B1001" i="5" s="1"/>
  <c r="A1001" i="5"/>
  <c r="C1000" i="5"/>
  <c r="B1000" i="5" s="1"/>
  <c r="A1000" i="5"/>
  <c r="C999" i="5"/>
  <c r="B999" i="5" s="1"/>
  <c r="A999" i="5"/>
  <c r="C998" i="5"/>
  <c r="B998" i="5" s="1"/>
  <c r="A998" i="5"/>
  <c r="C997" i="5"/>
  <c r="B997" i="5" s="1"/>
  <c r="A997" i="5"/>
  <c r="C996" i="5"/>
  <c r="B996" i="5" s="1"/>
  <c r="A996" i="5"/>
  <c r="C995" i="5"/>
  <c r="B995" i="5"/>
  <c r="A995" i="5"/>
  <c r="C994" i="5"/>
  <c r="B994" i="5" s="1"/>
  <c r="A994" i="5"/>
  <c r="C993" i="5"/>
  <c r="B993" i="5" s="1"/>
  <c r="A993" i="5"/>
  <c r="C992" i="5"/>
  <c r="B992" i="5" s="1"/>
  <c r="A992" i="5"/>
  <c r="C991" i="5"/>
  <c r="B991" i="5" s="1"/>
  <c r="A991" i="5"/>
  <c r="C990" i="5"/>
  <c r="B990" i="5" s="1"/>
  <c r="A990" i="5"/>
  <c r="C989" i="5"/>
  <c r="B989" i="5" s="1"/>
  <c r="A989" i="5"/>
  <c r="C988" i="5"/>
  <c r="B988" i="5" s="1"/>
  <c r="A988" i="5"/>
  <c r="C987" i="5"/>
  <c r="B987" i="5" s="1"/>
  <c r="A987" i="5"/>
  <c r="C986" i="5"/>
  <c r="B986" i="5" s="1"/>
  <c r="A986" i="5"/>
  <c r="C985" i="5"/>
  <c r="B985" i="5" s="1"/>
  <c r="A985" i="5"/>
  <c r="C984" i="5"/>
  <c r="B984" i="5" s="1"/>
  <c r="A984" i="5"/>
  <c r="C983" i="5"/>
  <c r="B983" i="5"/>
  <c r="A983" i="5"/>
  <c r="C982" i="5"/>
  <c r="B982" i="5" s="1"/>
  <c r="A982" i="5"/>
  <c r="C981" i="5"/>
  <c r="B981" i="5" s="1"/>
  <c r="A981" i="5"/>
  <c r="C980" i="5"/>
  <c r="B980" i="5" s="1"/>
  <c r="A980" i="5"/>
  <c r="C979" i="5"/>
  <c r="B979" i="5" s="1"/>
  <c r="A979" i="5"/>
  <c r="C978" i="5"/>
  <c r="B978" i="5" s="1"/>
  <c r="A978" i="5"/>
  <c r="C977" i="5"/>
  <c r="B977" i="5" s="1"/>
  <c r="A977" i="5"/>
  <c r="C976" i="5"/>
  <c r="B976" i="5" s="1"/>
  <c r="A976" i="5"/>
  <c r="C975" i="5"/>
  <c r="B975" i="5" s="1"/>
  <c r="A975" i="5"/>
  <c r="C974" i="5"/>
  <c r="B974" i="5" s="1"/>
  <c r="A974" i="5"/>
  <c r="C973" i="5"/>
  <c r="B973" i="5" s="1"/>
  <c r="A973" i="5"/>
  <c r="C972" i="5"/>
  <c r="B972" i="5" s="1"/>
  <c r="A972" i="5"/>
  <c r="C971" i="5"/>
  <c r="B971" i="5"/>
  <c r="A971" i="5"/>
  <c r="C970" i="5"/>
  <c r="B970" i="5" s="1"/>
  <c r="A970" i="5"/>
  <c r="C969" i="5"/>
  <c r="B969" i="5" s="1"/>
  <c r="A969" i="5"/>
  <c r="C968" i="5"/>
  <c r="B968" i="5" s="1"/>
  <c r="A968" i="5"/>
  <c r="C967" i="5"/>
  <c r="B967" i="5"/>
  <c r="A967" i="5"/>
  <c r="C966" i="5"/>
  <c r="B966" i="5" s="1"/>
  <c r="A966" i="5"/>
  <c r="C965" i="5"/>
  <c r="B965" i="5" s="1"/>
  <c r="A965" i="5"/>
  <c r="C964" i="5"/>
  <c r="B964" i="5" s="1"/>
  <c r="A964" i="5"/>
  <c r="C963" i="5"/>
  <c r="B963" i="5" s="1"/>
  <c r="A963" i="5"/>
  <c r="C962" i="5"/>
  <c r="B962" i="5" s="1"/>
  <c r="A962" i="5"/>
  <c r="C961" i="5"/>
  <c r="B961" i="5" s="1"/>
  <c r="A961" i="5"/>
  <c r="C960" i="5"/>
  <c r="B960" i="5" s="1"/>
  <c r="A960" i="5"/>
  <c r="C959" i="5"/>
  <c r="B959" i="5"/>
  <c r="A959" i="5"/>
  <c r="C958" i="5"/>
  <c r="B958" i="5" s="1"/>
  <c r="A958" i="5"/>
  <c r="C957" i="5"/>
  <c r="B957" i="5" s="1"/>
  <c r="A957" i="5"/>
  <c r="C956" i="5"/>
  <c r="B956" i="5" s="1"/>
  <c r="A956" i="5"/>
  <c r="C955" i="5"/>
  <c r="B955" i="5" s="1"/>
  <c r="A955" i="5"/>
  <c r="C954" i="5"/>
  <c r="B954" i="5" s="1"/>
  <c r="A954" i="5"/>
  <c r="C953" i="5"/>
  <c r="B953" i="5" s="1"/>
  <c r="A953" i="5"/>
  <c r="C952" i="5"/>
  <c r="B952" i="5" s="1"/>
  <c r="A952" i="5"/>
  <c r="C951" i="5"/>
  <c r="B951" i="5" s="1"/>
  <c r="A951" i="5"/>
  <c r="C950" i="5"/>
  <c r="B950" i="5" s="1"/>
  <c r="A950" i="5"/>
  <c r="C949" i="5"/>
  <c r="B949" i="5" s="1"/>
  <c r="A949" i="5"/>
  <c r="C948" i="5"/>
  <c r="B948" i="5" s="1"/>
  <c r="A948" i="5"/>
  <c r="C947" i="5"/>
  <c r="B947" i="5" s="1"/>
  <c r="A947" i="5"/>
  <c r="C946" i="5"/>
  <c r="B946" i="5" s="1"/>
  <c r="A946" i="5"/>
  <c r="C945" i="5"/>
  <c r="B945" i="5" s="1"/>
  <c r="A945" i="5"/>
  <c r="C944" i="5"/>
  <c r="B944" i="5" s="1"/>
  <c r="A944" i="5"/>
  <c r="C943" i="5"/>
  <c r="B943" i="5" s="1"/>
  <c r="A943" i="5"/>
  <c r="C942" i="5"/>
  <c r="B942" i="5" s="1"/>
  <c r="A942" i="5"/>
  <c r="C941" i="5"/>
  <c r="B941" i="5" s="1"/>
  <c r="A941" i="5"/>
  <c r="C940" i="5"/>
  <c r="B940" i="5" s="1"/>
  <c r="A940" i="5"/>
  <c r="C939" i="5"/>
  <c r="B939" i="5"/>
  <c r="A939" i="5"/>
  <c r="C938" i="5"/>
  <c r="B938" i="5" s="1"/>
  <c r="A938" i="5"/>
  <c r="C937" i="5"/>
  <c r="B937" i="5" s="1"/>
  <c r="A937" i="5"/>
  <c r="C936" i="5"/>
  <c r="B936" i="5" s="1"/>
  <c r="A936" i="5"/>
  <c r="C935" i="5"/>
  <c r="B935" i="5" s="1"/>
  <c r="A935" i="5"/>
  <c r="C934" i="5"/>
  <c r="B934" i="5" s="1"/>
  <c r="A934" i="5"/>
  <c r="C933" i="5"/>
  <c r="B933" i="5" s="1"/>
  <c r="A933" i="5"/>
  <c r="C932" i="5"/>
  <c r="B932" i="5" s="1"/>
  <c r="A932" i="5"/>
  <c r="C931" i="5"/>
  <c r="B931" i="5"/>
  <c r="A931" i="5"/>
  <c r="C930" i="5"/>
  <c r="B930" i="5" s="1"/>
  <c r="A930" i="5"/>
  <c r="C929" i="5"/>
  <c r="B929" i="5" s="1"/>
  <c r="A929" i="5"/>
  <c r="C928" i="5"/>
  <c r="B928" i="5" s="1"/>
  <c r="A928" i="5"/>
  <c r="C927" i="5"/>
  <c r="B927" i="5"/>
  <c r="A927" i="5"/>
  <c r="C926" i="5"/>
  <c r="B926" i="5" s="1"/>
  <c r="A926" i="5"/>
  <c r="C925" i="5"/>
  <c r="B925" i="5" s="1"/>
  <c r="A925" i="5"/>
  <c r="C924" i="5"/>
  <c r="B924" i="5" s="1"/>
  <c r="A924" i="5"/>
  <c r="C923" i="5"/>
  <c r="B923" i="5" s="1"/>
  <c r="A923" i="5"/>
  <c r="C922" i="5"/>
  <c r="B922" i="5" s="1"/>
  <c r="A922" i="5"/>
  <c r="C921" i="5"/>
  <c r="B921" i="5" s="1"/>
  <c r="A921" i="5"/>
  <c r="C920" i="5"/>
  <c r="B920" i="5" s="1"/>
  <c r="A920" i="5"/>
  <c r="C919" i="5"/>
  <c r="B919" i="5"/>
  <c r="A919" i="5"/>
  <c r="C918" i="5"/>
  <c r="B918" i="5" s="1"/>
  <c r="A918" i="5"/>
  <c r="C917" i="5"/>
  <c r="B917" i="5" s="1"/>
  <c r="A917" i="5"/>
  <c r="C916" i="5"/>
  <c r="B916" i="5" s="1"/>
  <c r="A916" i="5"/>
  <c r="C915" i="5"/>
  <c r="B915" i="5" s="1"/>
  <c r="A915" i="5"/>
  <c r="C914" i="5"/>
  <c r="B914" i="5" s="1"/>
  <c r="A914" i="5"/>
  <c r="C913" i="5"/>
  <c r="B913" i="5" s="1"/>
  <c r="A913" i="5"/>
  <c r="C912" i="5"/>
  <c r="B912" i="5" s="1"/>
  <c r="A912" i="5"/>
  <c r="C911" i="5"/>
  <c r="B911" i="5" s="1"/>
  <c r="A911" i="5"/>
  <c r="C910" i="5"/>
  <c r="B910" i="5" s="1"/>
  <c r="A910" i="5"/>
  <c r="C909" i="5"/>
  <c r="B909" i="5" s="1"/>
  <c r="A909" i="5"/>
  <c r="C908" i="5"/>
  <c r="B908" i="5" s="1"/>
  <c r="A908" i="5"/>
  <c r="C907" i="5"/>
  <c r="B907" i="5" s="1"/>
  <c r="A907" i="5"/>
  <c r="C906" i="5"/>
  <c r="B906" i="5" s="1"/>
  <c r="A906" i="5"/>
  <c r="C905" i="5"/>
  <c r="B905" i="5" s="1"/>
  <c r="A905" i="5"/>
  <c r="C904" i="5"/>
  <c r="B904" i="5" s="1"/>
  <c r="A904" i="5"/>
  <c r="C903" i="5"/>
  <c r="B903" i="5"/>
  <c r="A903" i="5"/>
  <c r="C902" i="5"/>
  <c r="B902" i="5" s="1"/>
  <c r="A902" i="5"/>
  <c r="C901" i="5"/>
  <c r="B901" i="5" s="1"/>
  <c r="A901" i="5"/>
  <c r="C900" i="5"/>
  <c r="B900" i="5" s="1"/>
  <c r="A900" i="5"/>
  <c r="C899" i="5"/>
  <c r="B899" i="5" s="1"/>
  <c r="A899" i="5"/>
  <c r="C898" i="5"/>
  <c r="B898" i="5" s="1"/>
  <c r="A898" i="5"/>
  <c r="C897" i="5"/>
  <c r="B897" i="5" s="1"/>
  <c r="A897" i="5"/>
  <c r="C896" i="5"/>
  <c r="B896" i="5" s="1"/>
  <c r="A896" i="5"/>
  <c r="C895" i="5"/>
  <c r="B895" i="5" s="1"/>
  <c r="A895" i="5"/>
  <c r="C894" i="5"/>
  <c r="B894" i="5" s="1"/>
  <c r="A894" i="5"/>
  <c r="C893" i="5"/>
  <c r="B893" i="5" s="1"/>
  <c r="A893" i="5"/>
  <c r="C892" i="5"/>
  <c r="B892" i="5" s="1"/>
  <c r="A892" i="5"/>
  <c r="C891" i="5"/>
  <c r="B891" i="5"/>
  <c r="A891" i="5"/>
  <c r="C890" i="5"/>
  <c r="B890" i="5" s="1"/>
  <c r="A890" i="5"/>
  <c r="C889" i="5"/>
  <c r="B889" i="5" s="1"/>
  <c r="A889" i="5"/>
  <c r="C888" i="5"/>
  <c r="B888" i="5" s="1"/>
  <c r="A888" i="5"/>
  <c r="C887" i="5"/>
  <c r="B887" i="5" s="1"/>
  <c r="A887" i="5"/>
  <c r="C886" i="5"/>
  <c r="B886" i="5" s="1"/>
  <c r="A886" i="5"/>
  <c r="C885" i="5"/>
  <c r="B885" i="5" s="1"/>
  <c r="A885" i="5"/>
  <c r="C884" i="5"/>
  <c r="B884" i="5" s="1"/>
  <c r="A884" i="5"/>
  <c r="C883" i="5"/>
  <c r="B883" i="5" s="1"/>
  <c r="A883" i="5"/>
  <c r="C882" i="5"/>
  <c r="B882" i="5" s="1"/>
  <c r="A882" i="5"/>
  <c r="C881" i="5"/>
  <c r="B881" i="5" s="1"/>
  <c r="A881" i="5"/>
  <c r="C880" i="5"/>
  <c r="B880" i="5"/>
  <c r="A880" i="5"/>
  <c r="C879" i="5"/>
  <c r="B879" i="5" s="1"/>
  <c r="A879" i="5"/>
  <c r="C878" i="5"/>
  <c r="B878" i="5" s="1"/>
  <c r="A878" i="5"/>
  <c r="C877" i="5"/>
  <c r="B877" i="5" s="1"/>
  <c r="A877" i="5"/>
  <c r="C876" i="5"/>
  <c r="B876" i="5" s="1"/>
  <c r="A876" i="5"/>
  <c r="C875" i="5"/>
  <c r="B875" i="5" s="1"/>
  <c r="A875" i="5"/>
  <c r="C874" i="5"/>
  <c r="B874" i="5" s="1"/>
  <c r="A874" i="5"/>
  <c r="C873" i="5"/>
  <c r="B873" i="5" s="1"/>
  <c r="A873" i="5"/>
  <c r="C872" i="5"/>
  <c r="B872" i="5" s="1"/>
  <c r="A872" i="5"/>
  <c r="C871" i="5"/>
  <c r="B871" i="5" s="1"/>
  <c r="A871" i="5"/>
  <c r="C870" i="5"/>
  <c r="B870" i="5" s="1"/>
  <c r="A870" i="5"/>
  <c r="C869" i="5"/>
  <c r="B869" i="5" s="1"/>
  <c r="A869" i="5"/>
  <c r="C868" i="5"/>
  <c r="B868" i="5" s="1"/>
  <c r="A868" i="5"/>
  <c r="C867" i="5"/>
  <c r="B867" i="5" s="1"/>
  <c r="A867" i="5"/>
  <c r="C866" i="5"/>
  <c r="B866" i="5" s="1"/>
  <c r="A866" i="5"/>
  <c r="C865" i="5"/>
  <c r="B865" i="5" s="1"/>
  <c r="A865" i="5"/>
  <c r="C864" i="5"/>
  <c r="B864" i="5" s="1"/>
  <c r="A864" i="5"/>
  <c r="C863" i="5"/>
  <c r="B863" i="5" s="1"/>
  <c r="A863" i="5"/>
  <c r="C862" i="5"/>
  <c r="B862" i="5" s="1"/>
  <c r="A862" i="5"/>
  <c r="C861" i="5"/>
  <c r="B861" i="5" s="1"/>
  <c r="A861" i="5"/>
  <c r="C860" i="5"/>
  <c r="B860" i="5" s="1"/>
  <c r="A860" i="5"/>
  <c r="C859" i="5"/>
  <c r="B859" i="5"/>
  <c r="A859" i="5"/>
  <c r="C858" i="5"/>
  <c r="B858" i="5" s="1"/>
  <c r="A858" i="5"/>
  <c r="C857" i="5"/>
  <c r="B857" i="5" s="1"/>
  <c r="A857" i="5"/>
  <c r="C856" i="5"/>
  <c r="B856" i="5" s="1"/>
  <c r="A856" i="5"/>
  <c r="C855" i="5"/>
  <c r="B855" i="5"/>
  <c r="A855" i="5"/>
  <c r="C854" i="5"/>
  <c r="B854" i="5" s="1"/>
  <c r="A854" i="5"/>
  <c r="C853" i="5"/>
  <c r="B853" i="5" s="1"/>
  <c r="A853" i="5"/>
  <c r="C852" i="5"/>
  <c r="B852" i="5" s="1"/>
  <c r="A852" i="5"/>
  <c r="C851" i="5"/>
  <c r="B851" i="5" s="1"/>
  <c r="A851" i="5"/>
  <c r="C850" i="5"/>
  <c r="B850" i="5" s="1"/>
  <c r="A850" i="5"/>
  <c r="C849" i="5"/>
  <c r="B849" i="5" s="1"/>
  <c r="A849" i="5"/>
  <c r="C848" i="5"/>
  <c r="B848" i="5"/>
  <c r="A848" i="5"/>
  <c r="C847" i="5"/>
  <c r="B847" i="5" s="1"/>
  <c r="A847" i="5"/>
  <c r="C846" i="5"/>
  <c r="B846" i="5" s="1"/>
  <c r="A846" i="5"/>
  <c r="C845" i="5"/>
  <c r="B845" i="5" s="1"/>
  <c r="A845" i="5"/>
  <c r="C844" i="5"/>
  <c r="B844" i="5" s="1"/>
  <c r="A844" i="5"/>
  <c r="C843" i="5"/>
  <c r="B843" i="5"/>
  <c r="A843" i="5"/>
  <c r="C842" i="5"/>
  <c r="B842" i="5" s="1"/>
  <c r="A842" i="5"/>
  <c r="C841" i="5"/>
  <c r="B841" i="5" s="1"/>
  <c r="A841" i="5"/>
  <c r="C840" i="5"/>
  <c r="B840" i="5" s="1"/>
  <c r="A840" i="5"/>
  <c r="C839" i="5"/>
  <c r="B839" i="5" s="1"/>
  <c r="A839" i="5"/>
  <c r="C838" i="5"/>
  <c r="B838" i="5" s="1"/>
  <c r="A838" i="5"/>
  <c r="C837" i="5"/>
  <c r="B837" i="5" s="1"/>
  <c r="A837" i="5"/>
  <c r="C836" i="5"/>
  <c r="B836" i="5" s="1"/>
  <c r="A836" i="5"/>
  <c r="C835" i="5"/>
  <c r="B835" i="5" s="1"/>
  <c r="A835" i="5"/>
  <c r="C834" i="5"/>
  <c r="B834" i="5" s="1"/>
  <c r="A834" i="5"/>
  <c r="C833" i="5"/>
  <c r="B833" i="5" s="1"/>
  <c r="A833" i="5"/>
  <c r="C832" i="5"/>
  <c r="B832" i="5" s="1"/>
  <c r="A832" i="5"/>
  <c r="C831" i="5"/>
  <c r="B831" i="5" s="1"/>
  <c r="A831" i="5"/>
  <c r="C830" i="5"/>
  <c r="B830" i="5" s="1"/>
  <c r="A830" i="5"/>
  <c r="C829" i="5"/>
  <c r="B829" i="5" s="1"/>
  <c r="A829" i="5"/>
  <c r="C828" i="5"/>
  <c r="B828" i="5" s="1"/>
  <c r="A828" i="5"/>
  <c r="C827" i="5"/>
  <c r="B827" i="5" s="1"/>
  <c r="A827" i="5"/>
  <c r="C826" i="5"/>
  <c r="B826" i="5" s="1"/>
  <c r="A826" i="5"/>
  <c r="C825" i="5"/>
  <c r="B825" i="5" s="1"/>
  <c r="A825" i="5"/>
  <c r="C824" i="5"/>
  <c r="B824" i="5" s="1"/>
  <c r="A824" i="5"/>
  <c r="C823" i="5"/>
  <c r="B823" i="5"/>
  <c r="A823" i="5"/>
  <c r="C822" i="5"/>
  <c r="B822" i="5" s="1"/>
  <c r="A822" i="5"/>
  <c r="C821" i="5"/>
  <c r="B821" i="5" s="1"/>
  <c r="A821" i="5"/>
  <c r="C820" i="5"/>
  <c r="B820" i="5" s="1"/>
  <c r="A820" i="5"/>
  <c r="C819" i="5"/>
  <c r="B819" i="5" s="1"/>
  <c r="A819" i="5"/>
  <c r="C818" i="5"/>
  <c r="B818" i="5" s="1"/>
  <c r="A818" i="5"/>
  <c r="C817" i="5"/>
  <c r="B817" i="5" s="1"/>
  <c r="A817" i="5"/>
  <c r="C816" i="5"/>
  <c r="B816" i="5" s="1"/>
  <c r="A816" i="5"/>
  <c r="C815" i="5"/>
  <c r="B815" i="5"/>
  <c r="A815" i="5"/>
  <c r="C814" i="5"/>
  <c r="B814" i="5" s="1"/>
  <c r="A814" i="5"/>
  <c r="C813" i="5"/>
  <c r="B813" i="5" s="1"/>
  <c r="A813" i="5"/>
  <c r="C812" i="5"/>
  <c r="B812" i="5" s="1"/>
  <c r="A812" i="5"/>
  <c r="C811" i="5"/>
  <c r="B811" i="5" s="1"/>
  <c r="A811" i="5"/>
  <c r="C810" i="5"/>
  <c r="B810" i="5" s="1"/>
  <c r="A810" i="5"/>
  <c r="C809" i="5"/>
  <c r="B809" i="5" s="1"/>
  <c r="A809" i="5"/>
  <c r="C808" i="5"/>
  <c r="B808" i="5" s="1"/>
  <c r="A808" i="5"/>
  <c r="C807" i="5"/>
  <c r="B807" i="5"/>
  <c r="A807" i="5"/>
  <c r="C806" i="5"/>
  <c r="B806" i="5" s="1"/>
  <c r="A806" i="5"/>
  <c r="C805" i="5"/>
  <c r="B805" i="5" s="1"/>
  <c r="A805" i="5"/>
  <c r="C804" i="5"/>
  <c r="B804" i="5" s="1"/>
  <c r="A804" i="5"/>
  <c r="C803" i="5"/>
  <c r="B803" i="5" s="1"/>
  <c r="A803" i="5"/>
  <c r="C802" i="5"/>
  <c r="B802" i="5" s="1"/>
  <c r="A802" i="5"/>
  <c r="C801" i="5"/>
  <c r="B801" i="5" s="1"/>
  <c r="A801" i="5"/>
  <c r="C800" i="5"/>
  <c r="B800" i="5"/>
  <c r="A800" i="5"/>
  <c r="C799" i="5"/>
  <c r="B799" i="5" s="1"/>
  <c r="A799" i="5"/>
  <c r="C798" i="5"/>
  <c r="B798" i="5" s="1"/>
  <c r="A798" i="5"/>
  <c r="C797" i="5"/>
  <c r="B797" i="5" s="1"/>
  <c r="A797" i="5"/>
  <c r="C796" i="5"/>
  <c r="B796" i="5" s="1"/>
  <c r="A796" i="5"/>
  <c r="C795" i="5"/>
  <c r="B795" i="5"/>
  <c r="A795" i="5"/>
  <c r="C794" i="5"/>
  <c r="B794" i="5" s="1"/>
  <c r="A794" i="5"/>
  <c r="C793" i="5"/>
  <c r="B793" i="5" s="1"/>
  <c r="A793" i="5"/>
  <c r="C792" i="5"/>
  <c r="B792" i="5" s="1"/>
  <c r="A792" i="5"/>
  <c r="C791" i="5"/>
  <c r="B791" i="5" s="1"/>
  <c r="A791" i="5"/>
  <c r="C790" i="5"/>
  <c r="B790" i="5" s="1"/>
  <c r="A790" i="5"/>
  <c r="C789" i="5"/>
  <c r="B789" i="5" s="1"/>
  <c r="A789" i="5"/>
  <c r="C788" i="5"/>
  <c r="B788" i="5" s="1"/>
  <c r="A788" i="5"/>
  <c r="C787" i="5"/>
  <c r="B787" i="5" s="1"/>
  <c r="A787" i="5"/>
  <c r="C786" i="5"/>
  <c r="B786" i="5" s="1"/>
  <c r="A786" i="5"/>
  <c r="C785" i="5"/>
  <c r="B785" i="5" s="1"/>
  <c r="A785" i="5"/>
  <c r="C784" i="5"/>
  <c r="B784" i="5" s="1"/>
  <c r="A784" i="5"/>
  <c r="C783" i="5"/>
  <c r="B783" i="5" s="1"/>
  <c r="A783" i="5"/>
  <c r="C782" i="5"/>
  <c r="B782" i="5"/>
  <c r="A782" i="5"/>
  <c r="C781" i="5"/>
  <c r="B781" i="5" s="1"/>
  <c r="A781" i="5"/>
  <c r="C780" i="5"/>
  <c r="B780" i="5" s="1"/>
  <c r="A780" i="5"/>
  <c r="C779" i="5"/>
  <c r="B779" i="5" s="1"/>
  <c r="A779" i="5"/>
  <c r="C778" i="5"/>
  <c r="B778" i="5" s="1"/>
  <c r="A778" i="5"/>
  <c r="C777" i="5"/>
  <c r="B777" i="5" s="1"/>
  <c r="A777" i="5"/>
  <c r="C776" i="5"/>
  <c r="B776" i="5" s="1"/>
  <c r="A776" i="5"/>
  <c r="C775" i="5"/>
  <c r="B775" i="5" s="1"/>
  <c r="A775" i="5"/>
  <c r="C774" i="5"/>
  <c r="B774" i="5" s="1"/>
  <c r="A774" i="5"/>
  <c r="C773" i="5"/>
  <c r="B773" i="5" s="1"/>
  <c r="A773" i="5"/>
  <c r="C772" i="5"/>
  <c r="B772" i="5" s="1"/>
  <c r="A772" i="5"/>
  <c r="C771" i="5"/>
  <c r="B771" i="5" s="1"/>
  <c r="A771" i="5"/>
  <c r="C770" i="5"/>
  <c r="B770" i="5" s="1"/>
  <c r="A770" i="5"/>
  <c r="C769" i="5"/>
  <c r="B769" i="5" s="1"/>
  <c r="A769" i="5"/>
  <c r="C768" i="5"/>
  <c r="B768" i="5"/>
  <c r="A768" i="5"/>
  <c r="C767" i="5"/>
  <c r="B767" i="5" s="1"/>
  <c r="A767" i="5"/>
  <c r="C766" i="5"/>
  <c r="B766" i="5" s="1"/>
  <c r="A766" i="5"/>
  <c r="C765" i="5"/>
  <c r="B765" i="5" s="1"/>
  <c r="A765" i="5"/>
  <c r="C764" i="5"/>
  <c r="B764" i="5" s="1"/>
  <c r="A764" i="5"/>
  <c r="C763" i="5"/>
  <c r="B763" i="5"/>
  <c r="A763" i="5"/>
  <c r="C762" i="5"/>
  <c r="B762" i="5" s="1"/>
  <c r="A762" i="5"/>
  <c r="C761" i="5"/>
  <c r="B761" i="5" s="1"/>
  <c r="A761" i="5"/>
  <c r="C760" i="5"/>
  <c r="B760" i="5"/>
  <c r="A760" i="5"/>
  <c r="C759" i="5"/>
  <c r="B759" i="5" s="1"/>
  <c r="A759" i="5"/>
  <c r="C758" i="5"/>
  <c r="B758" i="5"/>
  <c r="A758" i="5"/>
  <c r="C757" i="5"/>
  <c r="B757" i="5" s="1"/>
  <c r="A757" i="5"/>
  <c r="C756" i="5"/>
  <c r="B756" i="5" s="1"/>
  <c r="A756" i="5"/>
  <c r="C755" i="5"/>
  <c r="B755" i="5" s="1"/>
  <c r="A755" i="5"/>
  <c r="C754" i="5"/>
  <c r="B754" i="5" s="1"/>
  <c r="A754" i="5"/>
  <c r="C753" i="5"/>
  <c r="B753" i="5" s="1"/>
  <c r="A753" i="5"/>
  <c r="C752" i="5"/>
  <c r="B752" i="5" s="1"/>
  <c r="A752" i="5"/>
  <c r="C751" i="5"/>
  <c r="B751" i="5" s="1"/>
  <c r="A751" i="5"/>
  <c r="C750" i="5"/>
  <c r="B750" i="5" s="1"/>
  <c r="A750" i="5"/>
  <c r="C749" i="5"/>
  <c r="B749" i="5" s="1"/>
  <c r="A749" i="5"/>
  <c r="C748" i="5"/>
  <c r="B748" i="5" s="1"/>
  <c r="A748" i="5"/>
  <c r="C747" i="5"/>
  <c r="B747" i="5" s="1"/>
  <c r="A747" i="5"/>
  <c r="C746" i="5"/>
  <c r="B746" i="5"/>
  <c r="A746" i="5"/>
  <c r="C745" i="5"/>
  <c r="B745" i="5" s="1"/>
  <c r="A745" i="5"/>
  <c r="C744" i="5"/>
  <c r="B744" i="5" s="1"/>
  <c r="A744" i="5"/>
  <c r="C743" i="5"/>
  <c r="B743" i="5" s="1"/>
  <c r="A743" i="5"/>
  <c r="C742" i="5"/>
  <c r="B742" i="5" s="1"/>
  <c r="A742" i="5"/>
  <c r="C741" i="5"/>
  <c r="B741" i="5" s="1"/>
  <c r="A741" i="5"/>
  <c r="C740" i="5"/>
  <c r="B740" i="5" s="1"/>
  <c r="A740" i="5"/>
  <c r="C739" i="5"/>
  <c r="B739" i="5"/>
  <c r="A739" i="5"/>
  <c r="C738" i="5"/>
  <c r="B738" i="5" s="1"/>
  <c r="A738" i="5"/>
  <c r="C737" i="5"/>
  <c r="B737" i="5" s="1"/>
  <c r="A737" i="5"/>
  <c r="C736" i="5"/>
  <c r="B736" i="5" s="1"/>
  <c r="A736" i="5"/>
  <c r="C735" i="5"/>
  <c r="B735" i="5" s="1"/>
  <c r="A735" i="5"/>
  <c r="C734" i="5"/>
  <c r="B734" i="5" s="1"/>
  <c r="A734" i="5"/>
  <c r="C733" i="5"/>
  <c r="B733" i="5" s="1"/>
  <c r="A733" i="5"/>
  <c r="C732" i="5"/>
  <c r="B732" i="5" s="1"/>
  <c r="A732" i="5"/>
  <c r="C731" i="5"/>
  <c r="B731" i="5"/>
  <c r="A731" i="5"/>
  <c r="C730" i="5"/>
  <c r="B730" i="5" s="1"/>
  <c r="A730" i="5"/>
  <c r="C729" i="5"/>
  <c r="B729" i="5" s="1"/>
  <c r="A729" i="5"/>
  <c r="C728" i="5"/>
  <c r="B728" i="5"/>
  <c r="A728" i="5"/>
  <c r="C727" i="5"/>
  <c r="B727" i="5" s="1"/>
  <c r="A727" i="5"/>
  <c r="C726" i="5"/>
  <c r="B726" i="5"/>
  <c r="A726" i="5"/>
  <c r="C725" i="5"/>
  <c r="B725" i="5" s="1"/>
  <c r="A725" i="5"/>
  <c r="C724" i="5"/>
  <c r="B724" i="5" s="1"/>
  <c r="A724" i="5"/>
  <c r="C723" i="5"/>
  <c r="B723" i="5" s="1"/>
  <c r="A723" i="5"/>
  <c r="C722" i="5"/>
  <c r="B722" i="5" s="1"/>
  <c r="A722" i="5"/>
  <c r="C721" i="5"/>
  <c r="B721" i="5" s="1"/>
  <c r="A721" i="5"/>
  <c r="C720" i="5"/>
  <c r="B720" i="5" s="1"/>
  <c r="A720" i="5"/>
  <c r="C719" i="5"/>
  <c r="B719" i="5" s="1"/>
  <c r="A719" i="5"/>
  <c r="C718" i="5"/>
  <c r="B718" i="5"/>
  <c r="A718" i="5"/>
  <c r="C717" i="5"/>
  <c r="B717" i="5" s="1"/>
  <c r="A717" i="5"/>
  <c r="C716" i="5"/>
  <c r="B716" i="5" s="1"/>
  <c r="A716" i="5"/>
  <c r="C715" i="5"/>
  <c r="B715" i="5" s="1"/>
  <c r="A715" i="5"/>
  <c r="C714" i="5"/>
  <c r="B714" i="5"/>
  <c r="A714" i="5"/>
  <c r="C713" i="5"/>
  <c r="B713" i="5" s="1"/>
  <c r="A713" i="5"/>
  <c r="C712" i="5"/>
  <c r="B712" i="5" s="1"/>
  <c r="A712" i="5"/>
  <c r="C711" i="5"/>
  <c r="B711" i="5"/>
  <c r="A711" i="5"/>
  <c r="C710" i="5"/>
  <c r="B710" i="5" s="1"/>
  <c r="A710" i="5"/>
  <c r="C709" i="5"/>
  <c r="B709" i="5" s="1"/>
  <c r="A709" i="5"/>
  <c r="C708" i="5"/>
  <c r="B708" i="5" s="1"/>
  <c r="A708" i="5"/>
  <c r="C707" i="5"/>
  <c r="B707" i="5"/>
  <c r="A707" i="5"/>
  <c r="C706" i="5"/>
  <c r="B706" i="5" s="1"/>
  <c r="A706" i="5"/>
  <c r="C705" i="5"/>
  <c r="B705" i="5" s="1"/>
  <c r="A705" i="5"/>
  <c r="C704" i="5"/>
  <c r="B704" i="5"/>
  <c r="A704" i="5"/>
  <c r="C703" i="5"/>
  <c r="B703" i="5" s="1"/>
  <c r="A703" i="5"/>
  <c r="C702" i="5"/>
  <c r="B702" i="5" s="1"/>
  <c r="A702" i="5"/>
  <c r="C701" i="5"/>
  <c r="B701" i="5" s="1"/>
  <c r="A701" i="5"/>
  <c r="C700" i="5"/>
  <c r="B700" i="5" s="1"/>
  <c r="A700" i="5"/>
  <c r="C699" i="5"/>
  <c r="B699" i="5" s="1"/>
  <c r="A699" i="5"/>
  <c r="C698" i="5"/>
  <c r="B698" i="5" s="1"/>
  <c r="A698" i="5"/>
  <c r="C697" i="5"/>
  <c r="B697" i="5" s="1"/>
  <c r="A697" i="5"/>
  <c r="C696" i="5"/>
  <c r="B696" i="5" s="1"/>
  <c r="A696" i="5"/>
  <c r="C695" i="5"/>
  <c r="B695" i="5" s="1"/>
  <c r="A695" i="5"/>
  <c r="C694" i="5"/>
  <c r="B694" i="5" s="1"/>
  <c r="A694" i="5"/>
  <c r="C693" i="5"/>
  <c r="B693" i="5" s="1"/>
  <c r="A693" i="5"/>
  <c r="C692" i="5"/>
  <c r="B692" i="5" s="1"/>
  <c r="A692" i="5"/>
  <c r="C691" i="5"/>
  <c r="B691" i="5"/>
  <c r="A691" i="5"/>
  <c r="C690" i="5"/>
  <c r="B690" i="5" s="1"/>
  <c r="A690" i="5"/>
  <c r="C689" i="5"/>
  <c r="B689" i="5" s="1"/>
  <c r="A689" i="5"/>
  <c r="C688" i="5"/>
  <c r="B688" i="5" s="1"/>
  <c r="A688" i="5"/>
  <c r="C687" i="5"/>
  <c r="B687" i="5" s="1"/>
  <c r="A687" i="5"/>
  <c r="C686" i="5"/>
  <c r="B686" i="5" s="1"/>
  <c r="A686" i="5"/>
  <c r="C685" i="5"/>
  <c r="B685" i="5" s="1"/>
  <c r="A685" i="5"/>
  <c r="C684" i="5"/>
  <c r="B684" i="5" s="1"/>
  <c r="A684" i="5"/>
  <c r="C683" i="5"/>
  <c r="B683" i="5" s="1"/>
  <c r="A683" i="5"/>
  <c r="C682" i="5"/>
  <c r="B682" i="5"/>
  <c r="A682" i="5"/>
  <c r="C681" i="5"/>
  <c r="B681" i="5" s="1"/>
  <c r="A681" i="5"/>
  <c r="C680" i="5"/>
  <c r="B680" i="5" s="1"/>
  <c r="A680" i="5"/>
  <c r="C679" i="5"/>
  <c r="B679" i="5" s="1"/>
  <c r="A679" i="5"/>
  <c r="C678" i="5"/>
  <c r="B678" i="5" s="1"/>
  <c r="A678" i="5"/>
  <c r="C677" i="5"/>
  <c r="B677" i="5" s="1"/>
  <c r="A677" i="5"/>
  <c r="C676" i="5"/>
  <c r="B676" i="5" s="1"/>
  <c r="A676" i="5"/>
  <c r="C675" i="5"/>
  <c r="B675" i="5" s="1"/>
  <c r="A675" i="5"/>
  <c r="C674" i="5"/>
  <c r="B674" i="5"/>
  <c r="A674" i="5"/>
  <c r="C673" i="5"/>
  <c r="B673" i="5" s="1"/>
  <c r="A673" i="5"/>
  <c r="C672" i="5"/>
  <c r="B672" i="5" s="1"/>
  <c r="A672" i="5"/>
  <c r="C671" i="5"/>
  <c r="B671" i="5" s="1"/>
  <c r="A671" i="5"/>
  <c r="C670" i="5"/>
  <c r="B670" i="5" s="1"/>
  <c r="A670" i="5"/>
  <c r="C669" i="5"/>
  <c r="B669" i="5" s="1"/>
  <c r="A669" i="5"/>
  <c r="C668" i="5"/>
  <c r="B668" i="5"/>
  <c r="A668" i="5"/>
  <c r="C667" i="5"/>
  <c r="B667" i="5" s="1"/>
  <c r="A667" i="5"/>
  <c r="C666" i="5"/>
  <c r="B666" i="5" s="1"/>
  <c r="A666" i="5"/>
  <c r="C665" i="5"/>
  <c r="B665" i="5" s="1"/>
  <c r="A665" i="5"/>
  <c r="C664" i="5"/>
  <c r="B664" i="5" s="1"/>
  <c r="A664" i="5"/>
  <c r="C663" i="5"/>
  <c r="B663" i="5" s="1"/>
  <c r="A663" i="5"/>
  <c r="C662" i="5"/>
  <c r="B662" i="5" s="1"/>
  <c r="A662" i="5"/>
  <c r="C661" i="5"/>
  <c r="B661" i="5" s="1"/>
  <c r="A661" i="5"/>
  <c r="C660" i="5"/>
  <c r="B660" i="5" s="1"/>
  <c r="A660" i="5"/>
  <c r="C659" i="5"/>
  <c r="B659" i="5" s="1"/>
  <c r="A659" i="5"/>
  <c r="C658" i="5"/>
  <c r="B658" i="5" s="1"/>
  <c r="A658" i="5"/>
  <c r="C657" i="5"/>
  <c r="B657" i="5" s="1"/>
  <c r="A657" i="5"/>
  <c r="C656" i="5"/>
  <c r="B656" i="5" s="1"/>
  <c r="A656" i="5"/>
  <c r="C655" i="5"/>
  <c r="B655" i="5" s="1"/>
  <c r="A655" i="5"/>
  <c r="C654" i="5"/>
  <c r="B654" i="5"/>
  <c r="A654" i="5"/>
  <c r="C653" i="5"/>
  <c r="B653" i="5" s="1"/>
  <c r="A653" i="5"/>
  <c r="C652" i="5"/>
  <c r="B652" i="5" s="1"/>
  <c r="A652" i="5"/>
  <c r="C651" i="5"/>
  <c r="B651" i="5" s="1"/>
  <c r="A651" i="5"/>
  <c r="C650" i="5"/>
  <c r="B650" i="5" s="1"/>
  <c r="A650" i="5"/>
  <c r="C649" i="5"/>
  <c r="B649" i="5" s="1"/>
  <c r="A649" i="5"/>
  <c r="C648" i="5"/>
  <c r="B648" i="5" s="1"/>
  <c r="A648" i="5"/>
  <c r="C647" i="5"/>
  <c r="B647" i="5" s="1"/>
  <c r="A647" i="5"/>
  <c r="C646" i="5"/>
  <c r="B646" i="5" s="1"/>
  <c r="A646" i="5"/>
  <c r="C645" i="5"/>
  <c r="B645" i="5" s="1"/>
  <c r="A645" i="5"/>
  <c r="C644" i="5"/>
  <c r="B644" i="5" s="1"/>
  <c r="A644" i="5"/>
  <c r="C643" i="5"/>
  <c r="B643" i="5" s="1"/>
  <c r="A643" i="5"/>
  <c r="C642" i="5"/>
  <c r="B642" i="5"/>
  <c r="A642" i="5"/>
  <c r="C641" i="5"/>
  <c r="B641" i="5" s="1"/>
  <c r="A641" i="5"/>
  <c r="C640" i="5"/>
  <c r="B640" i="5" s="1"/>
  <c r="A640" i="5"/>
  <c r="C639" i="5"/>
  <c r="B639" i="5" s="1"/>
  <c r="A639" i="5"/>
  <c r="C638" i="5"/>
  <c r="B638" i="5" s="1"/>
  <c r="A638" i="5"/>
  <c r="C637" i="5"/>
  <c r="B637" i="5" s="1"/>
  <c r="A637" i="5"/>
  <c r="C636" i="5"/>
  <c r="B636" i="5" s="1"/>
  <c r="A636" i="5"/>
  <c r="C635" i="5"/>
  <c r="B635" i="5" s="1"/>
  <c r="A635" i="5"/>
  <c r="C634" i="5"/>
  <c r="B634" i="5" s="1"/>
  <c r="A634" i="5"/>
  <c r="C633" i="5"/>
  <c r="B633" i="5" s="1"/>
  <c r="A633" i="5"/>
  <c r="C632" i="5"/>
  <c r="B632" i="5" s="1"/>
  <c r="A632" i="5"/>
  <c r="C631" i="5"/>
  <c r="B631" i="5" s="1"/>
  <c r="A631" i="5"/>
  <c r="C630" i="5"/>
  <c r="B630" i="5"/>
  <c r="A630" i="5"/>
  <c r="C629" i="5"/>
  <c r="B629" i="5" s="1"/>
  <c r="A629" i="5"/>
  <c r="C628" i="5"/>
  <c r="B628" i="5" s="1"/>
  <c r="A628" i="5"/>
  <c r="C627" i="5"/>
  <c r="B627" i="5" s="1"/>
  <c r="A627" i="5"/>
  <c r="C626" i="5"/>
  <c r="B626" i="5" s="1"/>
  <c r="A626" i="5"/>
  <c r="C625" i="5"/>
  <c r="B625" i="5" s="1"/>
  <c r="A625" i="5"/>
  <c r="C624" i="5"/>
  <c r="B624" i="5" s="1"/>
  <c r="A624" i="5"/>
  <c r="C623" i="5"/>
  <c r="B623" i="5" s="1"/>
  <c r="A623" i="5"/>
  <c r="C622" i="5"/>
  <c r="B622" i="5"/>
  <c r="A622" i="5"/>
  <c r="C621" i="5"/>
  <c r="B621" i="5" s="1"/>
  <c r="A621" i="5"/>
  <c r="C620" i="5"/>
  <c r="B620" i="5" s="1"/>
  <c r="A620" i="5"/>
  <c r="C619" i="5"/>
  <c r="B619" i="5" s="1"/>
  <c r="A619" i="5"/>
  <c r="C618" i="5"/>
  <c r="B618" i="5"/>
  <c r="A618" i="5"/>
  <c r="C617" i="5"/>
  <c r="B617" i="5" s="1"/>
  <c r="A617" i="5"/>
  <c r="C616" i="5"/>
  <c r="B616" i="5" s="1"/>
  <c r="A616" i="5"/>
  <c r="C615" i="5"/>
  <c r="B615" i="5" s="1"/>
  <c r="A615" i="5"/>
  <c r="C614" i="5"/>
  <c r="B614" i="5" s="1"/>
  <c r="A614" i="5"/>
  <c r="C613" i="5"/>
  <c r="B613" i="5" s="1"/>
  <c r="A613" i="5"/>
  <c r="C612" i="5"/>
  <c r="B612" i="5" s="1"/>
  <c r="A612" i="5"/>
  <c r="C611" i="5"/>
  <c r="B611" i="5" s="1"/>
  <c r="A611" i="5"/>
  <c r="C610" i="5"/>
  <c r="B610" i="5" s="1"/>
  <c r="A610" i="5"/>
  <c r="C609" i="5"/>
  <c r="B609" i="5" s="1"/>
  <c r="A609" i="5"/>
  <c r="C608" i="5"/>
  <c r="B608" i="5" s="1"/>
  <c r="A608" i="5"/>
  <c r="C607" i="5"/>
  <c r="B607" i="5" s="1"/>
  <c r="A607" i="5"/>
  <c r="C606" i="5"/>
  <c r="B606" i="5" s="1"/>
  <c r="A606" i="5"/>
  <c r="C605" i="5"/>
  <c r="B605" i="5" s="1"/>
  <c r="A605" i="5"/>
  <c r="C604" i="5"/>
  <c r="B604" i="5"/>
  <c r="A604" i="5"/>
  <c r="C603" i="5"/>
  <c r="B603" i="5" s="1"/>
  <c r="A603" i="5"/>
  <c r="C602" i="5"/>
  <c r="B602" i="5" s="1"/>
  <c r="A602" i="5"/>
  <c r="C601" i="5"/>
  <c r="B601" i="5" s="1"/>
  <c r="A601" i="5"/>
  <c r="C600" i="5"/>
  <c r="B600" i="5" s="1"/>
  <c r="A600" i="5"/>
  <c r="C599" i="5"/>
  <c r="B599" i="5" s="1"/>
  <c r="A599" i="5"/>
  <c r="C598" i="5"/>
  <c r="B598" i="5" s="1"/>
  <c r="A598" i="5"/>
  <c r="C597" i="5"/>
  <c r="B597" i="5" s="1"/>
  <c r="A597" i="5"/>
  <c r="C596" i="5"/>
  <c r="B596" i="5" s="1"/>
  <c r="A596" i="5"/>
  <c r="C595" i="5"/>
  <c r="B595" i="5" s="1"/>
  <c r="A595" i="5"/>
  <c r="C594" i="5"/>
  <c r="B594" i="5" s="1"/>
  <c r="A594" i="5"/>
  <c r="C593" i="5"/>
  <c r="B593" i="5" s="1"/>
  <c r="A593" i="5"/>
  <c r="C592" i="5"/>
  <c r="B592" i="5" s="1"/>
  <c r="A592" i="5"/>
  <c r="C591" i="5"/>
  <c r="B591" i="5" s="1"/>
  <c r="A591" i="5"/>
  <c r="C590" i="5"/>
  <c r="B590" i="5"/>
  <c r="A590" i="5"/>
  <c r="C589" i="5"/>
  <c r="B589" i="5" s="1"/>
  <c r="A589" i="5"/>
  <c r="C588" i="5"/>
  <c r="B588" i="5" s="1"/>
  <c r="A588" i="5"/>
  <c r="C587" i="5"/>
  <c r="B587" i="5" s="1"/>
  <c r="A587" i="5"/>
  <c r="C586" i="5"/>
  <c r="B586" i="5" s="1"/>
  <c r="A586" i="5"/>
  <c r="C585" i="5"/>
  <c r="B585" i="5" s="1"/>
  <c r="A585" i="5"/>
  <c r="C584" i="5"/>
  <c r="B584" i="5" s="1"/>
  <c r="A584" i="5"/>
  <c r="C583" i="5"/>
  <c r="B583" i="5" s="1"/>
  <c r="A583" i="5"/>
  <c r="C582" i="5"/>
  <c r="B582" i="5" s="1"/>
  <c r="A582" i="5"/>
  <c r="C581" i="5"/>
  <c r="B581" i="5" s="1"/>
  <c r="A581" i="5"/>
  <c r="C580" i="5"/>
  <c r="B580" i="5" s="1"/>
  <c r="A580" i="5"/>
  <c r="C579" i="5"/>
  <c r="B579" i="5" s="1"/>
  <c r="A579" i="5"/>
  <c r="C578" i="5"/>
  <c r="B578" i="5"/>
  <c r="A578" i="5"/>
  <c r="C577" i="5"/>
  <c r="B577" i="5" s="1"/>
  <c r="A577" i="5"/>
  <c r="C576" i="5"/>
  <c r="B576" i="5" s="1"/>
  <c r="A576" i="5"/>
  <c r="C575" i="5"/>
  <c r="B575" i="5" s="1"/>
  <c r="A575" i="5"/>
  <c r="C574" i="5"/>
  <c r="B574" i="5" s="1"/>
  <c r="A574" i="5"/>
  <c r="C573" i="5"/>
  <c r="B573" i="5" s="1"/>
  <c r="A573" i="5"/>
  <c r="C572" i="5"/>
  <c r="B572" i="5" s="1"/>
  <c r="A572" i="5"/>
  <c r="C571" i="5"/>
  <c r="B571" i="5" s="1"/>
  <c r="A571" i="5"/>
  <c r="C570" i="5"/>
  <c r="B570" i="5" s="1"/>
  <c r="A570" i="5"/>
  <c r="C569" i="5"/>
  <c r="B569" i="5" s="1"/>
  <c r="A569" i="5"/>
  <c r="C568" i="5"/>
  <c r="B568" i="5" s="1"/>
  <c r="A568" i="5"/>
  <c r="C567" i="5"/>
  <c r="B567" i="5" s="1"/>
  <c r="A567" i="5"/>
  <c r="C566" i="5"/>
  <c r="B566" i="5"/>
  <c r="A566" i="5"/>
  <c r="C565" i="5"/>
  <c r="B565" i="5" s="1"/>
  <c r="A565" i="5"/>
  <c r="C564" i="5"/>
  <c r="B564" i="5" s="1"/>
  <c r="A564" i="5"/>
  <c r="C563" i="5"/>
  <c r="B563" i="5" s="1"/>
  <c r="A563" i="5"/>
  <c r="C562" i="5"/>
  <c r="B562" i="5" s="1"/>
  <c r="A562" i="5"/>
  <c r="C561" i="5"/>
  <c r="B561" i="5" s="1"/>
  <c r="A561" i="5"/>
  <c r="C560" i="5"/>
  <c r="B560" i="5" s="1"/>
  <c r="A560" i="5"/>
  <c r="C559" i="5"/>
  <c r="B559" i="5" s="1"/>
  <c r="A559" i="5"/>
  <c r="C558" i="5"/>
  <c r="B558" i="5" s="1"/>
  <c r="A558" i="5"/>
  <c r="C557" i="5"/>
  <c r="B557" i="5" s="1"/>
  <c r="A557" i="5"/>
  <c r="C556" i="5"/>
  <c r="B556" i="5" s="1"/>
  <c r="A556" i="5"/>
  <c r="C555" i="5"/>
  <c r="B555" i="5" s="1"/>
  <c r="A555" i="5"/>
  <c r="C554" i="5"/>
  <c r="B554" i="5"/>
  <c r="A554" i="5"/>
  <c r="C553" i="5"/>
  <c r="B553" i="5" s="1"/>
  <c r="A553" i="5"/>
  <c r="C552" i="5"/>
  <c r="B552" i="5" s="1"/>
  <c r="A552" i="5"/>
  <c r="C551" i="5"/>
  <c r="B551" i="5" s="1"/>
  <c r="A551" i="5"/>
  <c r="C550" i="5"/>
  <c r="B550" i="5" s="1"/>
  <c r="A550" i="5"/>
  <c r="C549" i="5"/>
  <c r="B549" i="5" s="1"/>
  <c r="A549" i="5"/>
  <c r="C548" i="5"/>
  <c r="B548" i="5" s="1"/>
  <c r="A548" i="5"/>
  <c r="C547" i="5"/>
  <c r="B547" i="5" s="1"/>
  <c r="A547" i="5"/>
  <c r="C546" i="5"/>
  <c r="B546" i="5" s="1"/>
  <c r="A546" i="5"/>
  <c r="C545" i="5"/>
  <c r="B545" i="5" s="1"/>
  <c r="A545" i="5"/>
  <c r="C544" i="5"/>
  <c r="B544" i="5" s="1"/>
  <c r="A544" i="5"/>
  <c r="C543" i="5"/>
  <c r="B543" i="5" s="1"/>
  <c r="A543" i="5"/>
  <c r="C542" i="5"/>
  <c r="B542" i="5" s="1"/>
  <c r="A542" i="5"/>
  <c r="C541" i="5"/>
  <c r="B541" i="5" s="1"/>
  <c r="A541" i="5"/>
  <c r="C540" i="5"/>
  <c r="B540" i="5"/>
  <c r="A540" i="5"/>
  <c r="C539" i="5"/>
  <c r="B539" i="5" s="1"/>
  <c r="A539" i="5"/>
  <c r="C538" i="5"/>
  <c r="B538" i="5" s="1"/>
  <c r="A538" i="5"/>
  <c r="C537" i="5"/>
  <c r="B537" i="5" s="1"/>
  <c r="A537" i="5"/>
  <c r="C536" i="5"/>
  <c r="B536" i="5" s="1"/>
  <c r="A536" i="5"/>
  <c r="C535" i="5"/>
  <c r="B535" i="5" s="1"/>
  <c r="A535" i="5"/>
  <c r="C534" i="5"/>
  <c r="B534" i="5" s="1"/>
  <c r="A534" i="5"/>
  <c r="C533" i="5"/>
  <c r="B533" i="5" s="1"/>
  <c r="A533" i="5"/>
  <c r="C532" i="5"/>
  <c r="B532" i="5" s="1"/>
  <c r="A532" i="5"/>
  <c r="C531" i="5"/>
  <c r="B531" i="5" s="1"/>
  <c r="A531" i="5"/>
  <c r="C530" i="5"/>
  <c r="B530" i="5" s="1"/>
  <c r="A530" i="5"/>
  <c r="C529" i="5"/>
  <c r="B529" i="5" s="1"/>
  <c r="A529" i="5"/>
  <c r="C528" i="5"/>
  <c r="B528" i="5" s="1"/>
  <c r="A528" i="5"/>
  <c r="C527" i="5"/>
  <c r="B527" i="5" s="1"/>
  <c r="A527" i="5"/>
  <c r="C526" i="5"/>
  <c r="B526" i="5"/>
  <c r="A526" i="5"/>
  <c r="C525" i="5"/>
  <c r="B525" i="5" s="1"/>
  <c r="A525" i="5"/>
  <c r="C524" i="5"/>
  <c r="B524" i="5" s="1"/>
  <c r="A524" i="5"/>
  <c r="C523" i="5"/>
  <c r="B523" i="5" s="1"/>
  <c r="A523" i="5"/>
  <c r="C522" i="5"/>
  <c r="B522" i="5"/>
  <c r="A522" i="5"/>
  <c r="C521" i="5"/>
  <c r="B521" i="5" s="1"/>
  <c r="A521" i="5"/>
  <c r="C520" i="5"/>
  <c r="B520" i="5" s="1"/>
  <c r="A520" i="5"/>
  <c r="C519" i="5"/>
  <c r="B519" i="5" s="1"/>
  <c r="A519" i="5"/>
  <c r="C518" i="5"/>
  <c r="B518" i="5" s="1"/>
  <c r="A518" i="5"/>
  <c r="C517" i="5"/>
  <c r="B517" i="5" s="1"/>
  <c r="A517" i="5"/>
  <c r="C516" i="5"/>
  <c r="B516" i="5" s="1"/>
  <c r="A516" i="5"/>
  <c r="C515" i="5"/>
  <c r="B515" i="5" s="1"/>
  <c r="A515" i="5"/>
  <c r="C514" i="5"/>
  <c r="B514" i="5"/>
  <c r="A514" i="5"/>
  <c r="C513" i="5"/>
  <c r="B513" i="5" s="1"/>
  <c r="A513" i="5"/>
  <c r="C512" i="5"/>
  <c r="B512" i="5" s="1"/>
  <c r="A512" i="5"/>
  <c r="C511" i="5"/>
  <c r="B511" i="5" s="1"/>
  <c r="A511" i="5"/>
  <c r="C510" i="5"/>
  <c r="B510" i="5" s="1"/>
  <c r="A510" i="5"/>
  <c r="C509" i="5"/>
  <c r="B509" i="5" s="1"/>
  <c r="A509" i="5"/>
  <c r="C508" i="5"/>
  <c r="B508" i="5" s="1"/>
  <c r="A508" i="5"/>
  <c r="C507" i="5"/>
  <c r="B507" i="5" s="1"/>
  <c r="A507" i="5"/>
  <c r="C506" i="5"/>
  <c r="B506" i="5" s="1"/>
  <c r="A506" i="5"/>
  <c r="C505" i="5"/>
  <c r="B505" i="5" s="1"/>
  <c r="A505" i="5"/>
  <c r="C504" i="5"/>
  <c r="B504" i="5" s="1"/>
  <c r="A504" i="5"/>
  <c r="C503" i="5"/>
  <c r="B503" i="5" s="1"/>
  <c r="A503" i="5"/>
  <c r="C502" i="5"/>
  <c r="B502" i="5" s="1"/>
  <c r="A502" i="5"/>
  <c r="C501" i="5"/>
  <c r="B501" i="5" s="1"/>
  <c r="A501" i="5"/>
  <c r="C500" i="5"/>
  <c r="B500" i="5" s="1"/>
  <c r="A500" i="5"/>
  <c r="C499" i="5"/>
  <c r="B499" i="5" s="1"/>
  <c r="A499" i="5"/>
  <c r="C498" i="5"/>
  <c r="B498" i="5"/>
  <c r="A498" i="5"/>
  <c r="C497" i="5"/>
  <c r="B497" i="5" s="1"/>
  <c r="A497" i="5"/>
  <c r="C496" i="5"/>
  <c r="B496" i="5" s="1"/>
  <c r="A496" i="5"/>
  <c r="C495" i="5"/>
  <c r="B495" i="5" s="1"/>
  <c r="A495" i="5"/>
  <c r="C494" i="5"/>
  <c r="B494" i="5" s="1"/>
  <c r="A494" i="5"/>
  <c r="C493" i="5"/>
  <c r="B493" i="5" s="1"/>
  <c r="A493" i="5"/>
  <c r="C492" i="5"/>
  <c r="B492" i="5" s="1"/>
  <c r="A492" i="5"/>
  <c r="C491" i="5"/>
  <c r="B491" i="5" s="1"/>
  <c r="A491" i="5"/>
  <c r="C490" i="5"/>
  <c r="B490" i="5" s="1"/>
  <c r="A490" i="5"/>
  <c r="C489" i="5"/>
  <c r="B489" i="5" s="1"/>
  <c r="A489" i="5"/>
  <c r="C488" i="5"/>
  <c r="B488" i="5" s="1"/>
  <c r="A488" i="5"/>
  <c r="C487" i="5"/>
  <c r="B487" i="5"/>
  <c r="A487" i="5"/>
  <c r="C486" i="5"/>
  <c r="B486" i="5" s="1"/>
  <c r="A486" i="5"/>
  <c r="C485" i="5"/>
  <c r="B485" i="5" s="1"/>
  <c r="A485" i="5"/>
  <c r="C484" i="5"/>
  <c r="B484" i="5" s="1"/>
  <c r="A484" i="5"/>
  <c r="C483" i="5"/>
  <c r="B483" i="5" s="1"/>
  <c r="A483" i="5"/>
  <c r="C482" i="5"/>
  <c r="B482" i="5" s="1"/>
  <c r="A482" i="5"/>
  <c r="C481" i="5"/>
  <c r="B481" i="5" s="1"/>
  <c r="A481" i="5"/>
  <c r="C480" i="5"/>
  <c r="B480" i="5" s="1"/>
  <c r="A480" i="5"/>
  <c r="C479" i="5"/>
  <c r="B479" i="5" s="1"/>
  <c r="A479" i="5"/>
  <c r="C478" i="5"/>
  <c r="B478" i="5" s="1"/>
  <c r="A478" i="5"/>
  <c r="C477" i="5"/>
  <c r="B477" i="5" s="1"/>
  <c r="A477" i="5"/>
  <c r="C476" i="5"/>
  <c r="B476" i="5" s="1"/>
  <c r="A476" i="5"/>
  <c r="C475" i="5"/>
  <c r="B475" i="5" s="1"/>
  <c r="A475" i="5"/>
  <c r="C474" i="5"/>
  <c r="B474" i="5"/>
  <c r="A474" i="5"/>
  <c r="C473" i="5"/>
  <c r="B473" i="5" s="1"/>
  <c r="A473" i="5"/>
  <c r="C472" i="5"/>
  <c r="B472" i="5" s="1"/>
  <c r="A472" i="5"/>
  <c r="C471" i="5"/>
  <c r="B471" i="5" s="1"/>
  <c r="A471" i="5"/>
  <c r="C470" i="5"/>
  <c r="B470" i="5" s="1"/>
  <c r="A470" i="5"/>
  <c r="C469" i="5"/>
  <c r="B469" i="5" s="1"/>
  <c r="A469" i="5"/>
  <c r="C468" i="5"/>
  <c r="B468" i="5" s="1"/>
  <c r="A468" i="5"/>
  <c r="C467" i="5"/>
  <c r="B467" i="5" s="1"/>
  <c r="A467" i="5"/>
  <c r="C466" i="5"/>
  <c r="B466" i="5"/>
  <c r="A466" i="5"/>
  <c r="C465" i="5"/>
  <c r="B465" i="5" s="1"/>
  <c r="A465" i="5"/>
  <c r="C464" i="5"/>
  <c r="B464" i="5" s="1"/>
  <c r="A464" i="5"/>
  <c r="C463" i="5"/>
  <c r="B463" i="5"/>
  <c r="A463" i="5"/>
  <c r="C462" i="5"/>
  <c r="B462" i="5" s="1"/>
  <c r="A462" i="5"/>
  <c r="C461" i="5"/>
  <c r="B461" i="5" s="1"/>
  <c r="A461" i="5"/>
  <c r="C460" i="5"/>
  <c r="B460" i="5" s="1"/>
  <c r="A460" i="5"/>
  <c r="C459" i="5"/>
  <c r="B459" i="5" s="1"/>
  <c r="A459" i="5"/>
  <c r="C458" i="5"/>
  <c r="B458" i="5" s="1"/>
  <c r="A458" i="5"/>
  <c r="C457" i="5"/>
  <c r="B457" i="5" s="1"/>
  <c r="A457" i="5"/>
  <c r="C456" i="5"/>
  <c r="B456" i="5" s="1"/>
  <c r="M456" i="5" s="1"/>
  <c r="A456" i="5"/>
  <c r="A4" i="5"/>
  <c r="Q4" i="5" s="1"/>
  <c r="C4" i="5"/>
  <c r="B4" i="5" s="1"/>
  <c r="A6" i="5"/>
  <c r="Q6" i="5" s="1"/>
  <c r="C6" i="5"/>
  <c r="B6" i="5" s="1"/>
  <c r="A8" i="5"/>
  <c r="C8" i="5"/>
  <c r="B8" i="5" s="1"/>
  <c r="E8" i="5" s="1"/>
  <c r="A10" i="5"/>
  <c r="U10" i="5" s="1"/>
  <c r="C10" i="5"/>
  <c r="B10" i="5" s="1"/>
  <c r="A12" i="5"/>
  <c r="P12" i="5" s="1"/>
  <c r="C12" i="5"/>
  <c r="B12" i="5" s="1"/>
  <c r="A14" i="5"/>
  <c r="I14" i="5" s="1"/>
  <c r="C14" i="5"/>
  <c r="B14" i="5" s="1"/>
  <c r="A16" i="5"/>
  <c r="C16" i="5"/>
  <c r="B16" i="5" s="1"/>
  <c r="E16" i="5" s="1"/>
  <c r="A17" i="5"/>
  <c r="V17" i="5" s="1"/>
  <c r="C17" i="5"/>
  <c r="B17" i="5" s="1"/>
  <c r="A18" i="5"/>
  <c r="M18" i="5" s="1"/>
  <c r="C18" i="5"/>
  <c r="B18" i="5" s="1"/>
  <c r="A19" i="5"/>
  <c r="T19" i="5" s="1"/>
  <c r="C19" i="5"/>
  <c r="B19" i="5" s="1"/>
  <c r="A21" i="5"/>
  <c r="C21" i="5"/>
  <c r="B21" i="5" s="1"/>
  <c r="P21" i="5" s="1"/>
  <c r="A23" i="5"/>
  <c r="P23" i="5" s="1"/>
  <c r="C23" i="5"/>
  <c r="B23" i="5" s="1"/>
  <c r="A25" i="5"/>
  <c r="S25" i="5" s="1"/>
  <c r="C25" i="5"/>
  <c r="B25" i="5" s="1"/>
  <c r="A27" i="5"/>
  <c r="C27" i="5"/>
  <c r="B27" i="5" s="1"/>
  <c r="A29" i="5"/>
  <c r="C29" i="5"/>
  <c r="B29" i="5" s="1"/>
  <c r="K29" i="5" s="1"/>
  <c r="A31" i="5"/>
  <c r="C31" i="5"/>
  <c r="B31" i="5" s="1"/>
  <c r="T31" i="5" s="1"/>
  <c r="A33" i="5"/>
  <c r="C33" i="5"/>
  <c r="B33" i="5" s="1"/>
  <c r="A35" i="5"/>
  <c r="C35" i="5"/>
  <c r="B35" i="5" s="1"/>
  <c r="A37" i="5"/>
  <c r="C37" i="5"/>
  <c r="B37" i="5" s="1"/>
  <c r="S37" i="5" s="1"/>
  <c r="A39" i="5"/>
  <c r="C39" i="5"/>
  <c r="B39" i="5" s="1"/>
  <c r="M39" i="5" s="1"/>
  <c r="A40" i="5"/>
  <c r="C40" i="5"/>
  <c r="B40" i="5" s="1"/>
  <c r="S40" i="5" s="1"/>
  <c r="A41" i="5"/>
  <c r="C41" i="5"/>
  <c r="B41" i="5" s="1"/>
  <c r="K41" i="5" s="1"/>
  <c r="A42" i="5"/>
  <c r="C42" i="5"/>
  <c r="B42" i="5" s="1"/>
  <c r="A43" i="5"/>
  <c r="C43" i="5"/>
  <c r="B43" i="5" s="1"/>
  <c r="V43" i="5" s="1"/>
  <c r="A44" i="5"/>
  <c r="C44" i="5"/>
  <c r="B44" i="5" s="1"/>
  <c r="O44" i="5" s="1"/>
  <c r="A45" i="5"/>
  <c r="C45" i="5"/>
  <c r="B45" i="5" s="1"/>
  <c r="T45" i="5" s="1"/>
  <c r="A46" i="5"/>
  <c r="C46" i="5"/>
  <c r="B46" i="5" s="1"/>
  <c r="V46" i="5" s="1"/>
  <c r="A47" i="5"/>
  <c r="C47" i="5"/>
  <c r="B47" i="5" s="1"/>
  <c r="R47" i="5" s="1"/>
  <c r="A48" i="5"/>
  <c r="C48" i="5"/>
  <c r="B48" i="5" s="1"/>
  <c r="K48" i="5" s="1"/>
  <c r="A49" i="5"/>
  <c r="C49" i="5"/>
  <c r="B49" i="5" s="1"/>
  <c r="A50" i="5"/>
  <c r="C50" i="5"/>
  <c r="B50" i="5" s="1"/>
  <c r="A51" i="5"/>
  <c r="B51" i="5"/>
  <c r="U51" i="5" s="1"/>
  <c r="C51" i="5"/>
  <c r="A52" i="5"/>
  <c r="C52" i="5"/>
  <c r="B52" i="5" s="1"/>
  <c r="A53" i="5"/>
  <c r="C53" i="5"/>
  <c r="B53" i="5" s="1"/>
  <c r="K53" i="5" s="1"/>
  <c r="A54" i="5"/>
  <c r="C54" i="5"/>
  <c r="B54" i="5" s="1"/>
  <c r="A55" i="5"/>
  <c r="C55" i="5"/>
  <c r="B55" i="5" s="1"/>
  <c r="A56" i="5"/>
  <c r="C56" i="5"/>
  <c r="B56" i="5" s="1"/>
  <c r="A57" i="5"/>
  <c r="C57" i="5"/>
  <c r="B57" i="5" s="1"/>
  <c r="A58" i="5"/>
  <c r="C58" i="5"/>
  <c r="B58" i="5" s="1"/>
  <c r="A59" i="5"/>
  <c r="C59" i="5"/>
  <c r="B59" i="5" s="1"/>
  <c r="A60" i="5"/>
  <c r="C60" i="5"/>
  <c r="B60" i="5" s="1"/>
  <c r="A61" i="5"/>
  <c r="C61" i="5"/>
  <c r="B61" i="5" s="1"/>
  <c r="A62" i="5"/>
  <c r="C62" i="5"/>
  <c r="B62" i="5" s="1"/>
  <c r="A63" i="5"/>
  <c r="C63" i="5"/>
  <c r="B63" i="5" s="1"/>
  <c r="A64" i="5"/>
  <c r="C64" i="5"/>
  <c r="B64" i="5" s="1"/>
  <c r="A65" i="5"/>
  <c r="C65" i="5"/>
  <c r="B65" i="5" s="1"/>
  <c r="A66" i="5"/>
  <c r="N66" i="5" s="1"/>
  <c r="C66" i="5"/>
  <c r="B66" i="5" s="1"/>
  <c r="A67" i="5"/>
  <c r="C67" i="5"/>
  <c r="B67" i="5" s="1"/>
  <c r="A68" i="5"/>
  <c r="C68" i="5"/>
  <c r="B68" i="5" s="1"/>
  <c r="A69" i="5"/>
  <c r="C69" i="5"/>
  <c r="B69" i="5" s="1"/>
  <c r="N69" i="5" s="1"/>
  <c r="A70" i="5"/>
  <c r="C70" i="5"/>
  <c r="B70" i="5" s="1"/>
  <c r="A71" i="5"/>
  <c r="C71" i="5"/>
  <c r="B71" i="5" s="1"/>
  <c r="A72" i="5"/>
  <c r="C72" i="5"/>
  <c r="B72" i="5" s="1"/>
  <c r="A73" i="5"/>
  <c r="C73" i="5"/>
  <c r="B73" i="5" s="1"/>
  <c r="A74" i="5"/>
  <c r="C74" i="5"/>
  <c r="B74" i="5" s="1"/>
  <c r="A75" i="5"/>
  <c r="C75" i="5"/>
  <c r="B75" i="5" s="1"/>
  <c r="A76" i="5"/>
  <c r="C76" i="5"/>
  <c r="B76" i="5" s="1"/>
  <c r="A77" i="5"/>
  <c r="C77" i="5"/>
  <c r="B77" i="5" s="1"/>
  <c r="A78" i="5"/>
  <c r="C78" i="5"/>
  <c r="B78" i="5" s="1"/>
  <c r="U78" i="5" s="1"/>
  <c r="A79" i="5"/>
  <c r="C79" i="5"/>
  <c r="B79" i="5" s="1"/>
  <c r="L79" i="5" s="1"/>
  <c r="A80" i="5"/>
  <c r="C80" i="5"/>
  <c r="B80" i="5" s="1"/>
  <c r="A81" i="5"/>
  <c r="C81" i="5"/>
  <c r="B81" i="5" s="1"/>
  <c r="A82" i="5"/>
  <c r="C82" i="5"/>
  <c r="B82" i="5" s="1"/>
  <c r="A83" i="5"/>
  <c r="C83" i="5"/>
  <c r="B83" i="5" s="1"/>
  <c r="A84" i="5"/>
  <c r="C84" i="5"/>
  <c r="B84" i="5" s="1"/>
  <c r="A85" i="5"/>
  <c r="C85" i="5"/>
  <c r="B85" i="5" s="1"/>
  <c r="A86" i="5"/>
  <c r="C86" i="5"/>
  <c r="B86" i="5" s="1"/>
  <c r="A87" i="5"/>
  <c r="C87" i="5"/>
  <c r="B87" i="5" s="1"/>
  <c r="Q87" i="5" s="1"/>
  <c r="A88" i="5"/>
  <c r="C88" i="5"/>
  <c r="B88" i="5" s="1"/>
  <c r="A89" i="5"/>
  <c r="C89" i="5"/>
  <c r="B89" i="5" s="1"/>
  <c r="A90" i="5"/>
  <c r="C90" i="5"/>
  <c r="B90" i="5" s="1"/>
  <c r="A91" i="5"/>
  <c r="C91" i="5"/>
  <c r="B91" i="5" s="1"/>
  <c r="M91" i="5" s="1"/>
  <c r="A92" i="5"/>
  <c r="C92" i="5"/>
  <c r="B92" i="5" s="1"/>
  <c r="A93" i="5"/>
  <c r="C93" i="5"/>
  <c r="B93" i="5" s="1"/>
  <c r="A94" i="5"/>
  <c r="C94" i="5"/>
  <c r="B94" i="5" s="1"/>
  <c r="A95" i="5"/>
  <c r="C95" i="5"/>
  <c r="B95" i="5" s="1"/>
  <c r="V95" i="5" s="1"/>
  <c r="A96" i="5"/>
  <c r="C96" i="5"/>
  <c r="B96" i="5" s="1"/>
  <c r="R96" i="5" s="1"/>
  <c r="A97" i="5"/>
  <c r="C97" i="5"/>
  <c r="B97" i="5" s="1"/>
  <c r="A98" i="5"/>
  <c r="C98" i="5"/>
  <c r="B98" i="5" s="1"/>
  <c r="A99" i="5"/>
  <c r="C99" i="5"/>
  <c r="B99" i="5" s="1"/>
  <c r="A100" i="5"/>
  <c r="C100" i="5"/>
  <c r="B100" i="5" s="1"/>
  <c r="A101" i="5"/>
  <c r="C101" i="5"/>
  <c r="B101" i="5" s="1"/>
  <c r="A102" i="5"/>
  <c r="C102" i="5"/>
  <c r="B102" i="5" s="1"/>
  <c r="A103" i="5"/>
  <c r="C103" i="5"/>
  <c r="B103" i="5" s="1"/>
  <c r="N103" i="5" s="1"/>
  <c r="A104" i="5"/>
  <c r="C104" i="5"/>
  <c r="B104" i="5" s="1"/>
  <c r="A105" i="5"/>
  <c r="C105" i="5"/>
  <c r="B105" i="5" s="1"/>
  <c r="A106" i="5"/>
  <c r="C106" i="5"/>
  <c r="B106" i="5" s="1"/>
  <c r="A107" i="5"/>
  <c r="C107" i="5"/>
  <c r="B107" i="5" s="1"/>
  <c r="A108" i="5"/>
  <c r="C108" i="5"/>
  <c r="B108" i="5" s="1"/>
  <c r="A109" i="5"/>
  <c r="C109" i="5"/>
  <c r="B109" i="5" s="1"/>
  <c r="A110" i="5"/>
  <c r="C110" i="5"/>
  <c r="B110" i="5" s="1"/>
  <c r="G110" i="5" s="1"/>
  <c r="A111" i="5"/>
  <c r="C111" i="5"/>
  <c r="B111" i="5" s="1"/>
  <c r="K111" i="5" s="1"/>
  <c r="A112" i="5"/>
  <c r="C112" i="5"/>
  <c r="B112" i="5" s="1"/>
  <c r="A113" i="5"/>
  <c r="C113" i="5"/>
  <c r="B113" i="5" s="1"/>
  <c r="A114" i="5"/>
  <c r="C114" i="5"/>
  <c r="B114" i="5" s="1"/>
  <c r="A115" i="5"/>
  <c r="C115" i="5"/>
  <c r="B115" i="5" s="1"/>
  <c r="A116" i="5"/>
  <c r="C116" i="5"/>
  <c r="B116" i="5" s="1"/>
  <c r="A117" i="5"/>
  <c r="C117" i="5"/>
  <c r="B117" i="5" s="1"/>
  <c r="A118" i="5"/>
  <c r="C118" i="5"/>
  <c r="B118" i="5" s="1"/>
  <c r="A119" i="5"/>
  <c r="C119" i="5"/>
  <c r="B119" i="5" s="1"/>
  <c r="A120" i="5"/>
  <c r="C120" i="5"/>
  <c r="B120" i="5" s="1"/>
  <c r="H120" i="5" s="1"/>
  <c r="A121" i="5"/>
  <c r="C121" i="5"/>
  <c r="B121" i="5" s="1"/>
  <c r="A122" i="5"/>
  <c r="C122" i="5"/>
  <c r="B122" i="5" s="1"/>
  <c r="A123" i="5"/>
  <c r="C123" i="5"/>
  <c r="B123" i="5" s="1"/>
  <c r="A124" i="5"/>
  <c r="C124" i="5"/>
  <c r="B124" i="5" s="1"/>
  <c r="A125" i="5"/>
  <c r="C125" i="5"/>
  <c r="B125" i="5" s="1"/>
  <c r="A126" i="5"/>
  <c r="C126" i="5"/>
  <c r="B126" i="5" s="1"/>
  <c r="A127" i="5"/>
  <c r="C127" i="5"/>
  <c r="B127" i="5" s="1"/>
  <c r="A128" i="5"/>
  <c r="C128" i="5"/>
  <c r="B128" i="5" s="1"/>
  <c r="A129" i="5"/>
  <c r="C129" i="5"/>
  <c r="B129" i="5" s="1"/>
  <c r="A130" i="5"/>
  <c r="C130" i="5"/>
  <c r="B130" i="5" s="1"/>
  <c r="L130" i="5" s="1"/>
  <c r="A131" i="5"/>
  <c r="C131" i="5"/>
  <c r="B131" i="5" s="1"/>
  <c r="A132" i="5"/>
  <c r="C132" i="5"/>
  <c r="B132" i="5" s="1"/>
  <c r="A133" i="5"/>
  <c r="C133" i="5"/>
  <c r="B133" i="5" s="1"/>
  <c r="A134" i="5"/>
  <c r="C134" i="5"/>
  <c r="B134" i="5" s="1"/>
  <c r="A135" i="5"/>
  <c r="C135" i="5"/>
  <c r="B135" i="5" s="1"/>
  <c r="A136" i="5"/>
  <c r="C136" i="5"/>
  <c r="B136" i="5" s="1"/>
  <c r="K136" i="5" s="1"/>
  <c r="A137" i="5"/>
  <c r="C137" i="5"/>
  <c r="B137" i="5" s="1"/>
  <c r="A138" i="5"/>
  <c r="C138" i="5"/>
  <c r="B138" i="5" s="1"/>
  <c r="A139" i="5"/>
  <c r="C139" i="5"/>
  <c r="B139" i="5" s="1"/>
  <c r="A140" i="5"/>
  <c r="C140" i="5"/>
  <c r="B140" i="5" s="1"/>
  <c r="A141" i="5"/>
  <c r="C141" i="5"/>
  <c r="B141" i="5" s="1"/>
  <c r="A142" i="5"/>
  <c r="C142" i="5"/>
  <c r="B142" i="5" s="1"/>
  <c r="L142" i="5" s="1"/>
  <c r="A143" i="5"/>
  <c r="C143" i="5"/>
  <c r="B143" i="5" s="1"/>
  <c r="A144" i="5"/>
  <c r="C144" i="5"/>
  <c r="B144" i="5" s="1"/>
  <c r="A145" i="5"/>
  <c r="B145" i="5"/>
  <c r="C145" i="5"/>
  <c r="A146" i="5"/>
  <c r="C146" i="5"/>
  <c r="B146" i="5" s="1"/>
  <c r="A147" i="5"/>
  <c r="C147" i="5"/>
  <c r="B147" i="5" s="1"/>
  <c r="A148" i="5"/>
  <c r="C148" i="5"/>
  <c r="B148" i="5" s="1"/>
  <c r="A149" i="5"/>
  <c r="C149" i="5"/>
  <c r="B149" i="5" s="1"/>
  <c r="A150" i="5"/>
  <c r="C150" i="5"/>
  <c r="B150" i="5" s="1"/>
  <c r="A151" i="5"/>
  <c r="C151" i="5"/>
  <c r="B151" i="5" s="1"/>
  <c r="A152" i="5"/>
  <c r="C152" i="5"/>
  <c r="B152" i="5" s="1"/>
  <c r="A153" i="5"/>
  <c r="C153" i="5"/>
  <c r="B153" i="5" s="1"/>
  <c r="A154" i="5"/>
  <c r="C154" i="5"/>
  <c r="B154" i="5" s="1"/>
  <c r="A155" i="5"/>
  <c r="C155" i="5"/>
  <c r="B155" i="5" s="1"/>
  <c r="A156" i="5"/>
  <c r="C156" i="5"/>
  <c r="B156" i="5" s="1"/>
  <c r="A157" i="5"/>
  <c r="C157" i="5"/>
  <c r="B157" i="5" s="1"/>
  <c r="A158" i="5"/>
  <c r="C158" i="5"/>
  <c r="B158" i="5" s="1"/>
  <c r="A159" i="5"/>
  <c r="C159" i="5"/>
  <c r="B159" i="5" s="1"/>
  <c r="A160" i="5"/>
  <c r="C160" i="5"/>
  <c r="B160" i="5" s="1"/>
  <c r="A161" i="5"/>
  <c r="C161" i="5"/>
  <c r="B161" i="5" s="1"/>
  <c r="A162" i="5"/>
  <c r="C162" i="5"/>
  <c r="B162" i="5" s="1"/>
  <c r="A163" i="5"/>
  <c r="C163" i="5"/>
  <c r="B163" i="5" s="1"/>
  <c r="A164" i="5"/>
  <c r="C164" i="5"/>
  <c r="B164" i="5" s="1"/>
  <c r="A165" i="5"/>
  <c r="C165" i="5"/>
  <c r="B165" i="5" s="1"/>
  <c r="A166" i="5"/>
  <c r="C166" i="5"/>
  <c r="B166" i="5" s="1"/>
  <c r="A167" i="5"/>
  <c r="C167" i="5"/>
  <c r="B167" i="5" s="1"/>
  <c r="A168" i="5"/>
  <c r="C168" i="5"/>
  <c r="B168" i="5" s="1"/>
  <c r="A169" i="5"/>
  <c r="C169" i="5"/>
  <c r="B169" i="5" s="1"/>
  <c r="A170" i="5"/>
  <c r="C170" i="5"/>
  <c r="B170" i="5" s="1"/>
  <c r="A171" i="5"/>
  <c r="C171" i="5"/>
  <c r="B171" i="5" s="1"/>
  <c r="A172" i="5"/>
  <c r="C172" i="5"/>
  <c r="B172" i="5" s="1"/>
  <c r="A173" i="5"/>
  <c r="C173" i="5"/>
  <c r="B173" i="5" s="1"/>
  <c r="A174" i="5"/>
  <c r="C174" i="5"/>
  <c r="B174" i="5" s="1"/>
  <c r="A175" i="5"/>
  <c r="C175" i="5"/>
  <c r="B175" i="5" s="1"/>
  <c r="A176" i="5"/>
  <c r="C176" i="5"/>
  <c r="B176" i="5" s="1"/>
  <c r="A177" i="5"/>
  <c r="C177" i="5"/>
  <c r="B177" i="5" s="1"/>
  <c r="A178" i="5"/>
  <c r="C178" i="5"/>
  <c r="B178" i="5" s="1"/>
  <c r="A179" i="5"/>
  <c r="C179" i="5"/>
  <c r="B179" i="5" s="1"/>
  <c r="A180" i="5"/>
  <c r="C180" i="5"/>
  <c r="B180" i="5" s="1"/>
  <c r="A181" i="5"/>
  <c r="C181" i="5"/>
  <c r="B181" i="5" s="1"/>
  <c r="A182" i="5"/>
  <c r="C182" i="5"/>
  <c r="B182" i="5" s="1"/>
  <c r="A183" i="5"/>
  <c r="C183" i="5"/>
  <c r="B183" i="5" s="1"/>
  <c r="A184" i="5"/>
  <c r="C184" i="5"/>
  <c r="B184" i="5" s="1"/>
  <c r="A185" i="5"/>
  <c r="C185" i="5"/>
  <c r="B185" i="5" s="1"/>
  <c r="E185" i="5" s="1"/>
  <c r="A186" i="5"/>
  <c r="C186" i="5"/>
  <c r="B186" i="5" s="1"/>
  <c r="A187" i="5"/>
  <c r="C187" i="5"/>
  <c r="B187" i="5" s="1"/>
  <c r="A188" i="5"/>
  <c r="C188" i="5"/>
  <c r="B188" i="5" s="1"/>
  <c r="A189" i="5"/>
  <c r="C189" i="5"/>
  <c r="B189" i="5" s="1"/>
  <c r="A190" i="5"/>
  <c r="C190" i="5"/>
  <c r="B190" i="5" s="1"/>
  <c r="A191" i="5"/>
  <c r="C191" i="5"/>
  <c r="B191" i="5" s="1"/>
  <c r="A192" i="5"/>
  <c r="C192" i="5"/>
  <c r="B192" i="5" s="1"/>
  <c r="A193" i="5"/>
  <c r="C193" i="5"/>
  <c r="B193" i="5" s="1"/>
  <c r="E193" i="5" s="1"/>
  <c r="A194" i="5"/>
  <c r="C194" i="5"/>
  <c r="B194" i="5" s="1"/>
  <c r="A195" i="5"/>
  <c r="C195" i="5"/>
  <c r="B195" i="5" s="1"/>
  <c r="A196" i="5"/>
  <c r="C196" i="5"/>
  <c r="B196" i="5" s="1"/>
  <c r="A197" i="5"/>
  <c r="C197" i="5"/>
  <c r="B197" i="5" s="1"/>
  <c r="A198" i="5"/>
  <c r="C198" i="5"/>
  <c r="B198" i="5" s="1"/>
  <c r="A199" i="5"/>
  <c r="C199" i="5"/>
  <c r="B199" i="5" s="1"/>
  <c r="A200" i="5"/>
  <c r="C200" i="5"/>
  <c r="B200" i="5" s="1"/>
  <c r="A201" i="5"/>
  <c r="C201" i="5"/>
  <c r="B201" i="5" s="1"/>
  <c r="E201" i="5" s="1"/>
  <c r="A202" i="5"/>
  <c r="C202" i="5"/>
  <c r="B202" i="5" s="1"/>
  <c r="A203" i="5"/>
  <c r="C203" i="5"/>
  <c r="B203" i="5" s="1"/>
  <c r="A204" i="5"/>
  <c r="C204" i="5"/>
  <c r="B204" i="5" s="1"/>
  <c r="A205" i="5"/>
  <c r="C205" i="5"/>
  <c r="B205" i="5" s="1"/>
  <c r="A206" i="5"/>
  <c r="C206" i="5"/>
  <c r="B206" i="5" s="1"/>
  <c r="A207" i="5"/>
  <c r="C207" i="5"/>
  <c r="B207" i="5" s="1"/>
  <c r="A208" i="5"/>
  <c r="C208" i="5"/>
  <c r="B208" i="5" s="1"/>
  <c r="A209" i="5"/>
  <c r="C209" i="5"/>
  <c r="B209" i="5" s="1"/>
  <c r="A210" i="5"/>
  <c r="C210" i="5"/>
  <c r="B210" i="5" s="1"/>
  <c r="A211" i="5"/>
  <c r="C211" i="5"/>
  <c r="B211" i="5" s="1"/>
  <c r="A212" i="5"/>
  <c r="C212" i="5"/>
  <c r="B212" i="5" s="1"/>
  <c r="A213" i="5"/>
  <c r="C213" i="5"/>
  <c r="B213" i="5" s="1"/>
  <c r="A214" i="5"/>
  <c r="C214" i="5"/>
  <c r="B214" i="5" s="1"/>
  <c r="A215" i="5"/>
  <c r="C215" i="5"/>
  <c r="B215" i="5" s="1"/>
  <c r="A216" i="5"/>
  <c r="C216" i="5"/>
  <c r="B216" i="5" s="1"/>
  <c r="A217" i="5"/>
  <c r="C217" i="5"/>
  <c r="B217" i="5" s="1"/>
  <c r="E217" i="5" s="1"/>
  <c r="A218" i="5"/>
  <c r="C218" i="5"/>
  <c r="B218" i="5" s="1"/>
  <c r="A219" i="5"/>
  <c r="C219" i="5"/>
  <c r="B219" i="5" s="1"/>
  <c r="A220" i="5"/>
  <c r="C220" i="5"/>
  <c r="B220" i="5" s="1"/>
  <c r="A221" i="5"/>
  <c r="C221" i="5"/>
  <c r="B221" i="5" s="1"/>
  <c r="A222" i="5"/>
  <c r="C222" i="5"/>
  <c r="B222" i="5" s="1"/>
  <c r="A223" i="5"/>
  <c r="C223" i="5"/>
  <c r="B223" i="5" s="1"/>
  <c r="A224" i="5"/>
  <c r="C224" i="5"/>
  <c r="B224" i="5" s="1"/>
  <c r="A225" i="5"/>
  <c r="C225" i="5"/>
  <c r="B225" i="5" s="1"/>
  <c r="E225" i="5" s="1"/>
  <c r="A226" i="5"/>
  <c r="C226" i="5"/>
  <c r="B226" i="5" s="1"/>
  <c r="A227" i="5"/>
  <c r="C227" i="5"/>
  <c r="B227" i="5" s="1"/>
  <c r="A228" i="5"/>
  <c r="C228" i="5"/>
  <c r="B228" i="5" s="1"/>
  <c r="A229" i="5"/>
  <c r="C229" i="5"/>
  <c r="B229" i="5" s="1"/>
  <c r="A230" i="5"/>
  <c r="C230" i="5"/>
  <c r="B230" i="5" s="1"/>
  <c r="A231" i="5"/>
  <c r="C231" i="5"/>
  <c r="B231" i="5" s="1"/>
  <c r="A232" i="5"/>
  <c r="C232" i="5"/>
  <c r="B232" i="5" s="1"/>
  <c r="A233" i="5"/>
  <c r="C233" i="5"/>
  <c r="B233" i="5" s="1"/>
  <c r="E233" i="5" s="1"/>
  <c r="A234" i="5"/>
  <c r="C234" i="5"/>
  <c r="B234" i="5" s="1"/>
  <c r="A235" i="5"/>
  <c r="C235" i="5"/>
  <c r="B235" i="5" s="1"/>
  <c r="A236" i="5"/>
  <c r="C236" i="5"/>
  <c r="B236" i="5" s="1"/>
  <c r="A237" i="5"/>
  <c r="C237" i="5"/>
  <c r="B237" i="5" s="1"/>
  <c r="A238" i="5"/>
  <c r="C238" i="5"/>
  <c r="B238" i="5" s="1"/>
  <c r="A239" i="5"/>
  <c r="C239" i="5"/>
  <c r="B239" i="5" s="1"/>
  <c r="A240" i="5"/>
  <c r="C240" i="5"/>
  <c r="B240" i="5" s="1"/>
  <c r="A241" i="5"/>
  <c r="C241" i="5"/>
  <c r="B241" i="5" s="1"/>
  <c r="A242" i="5"/>
  <c r="C242" i="5"/>
  <c r="B242" i="5" s="1"/>
  <c r="A243" i="5"/>
  <c r="C243" i="5"/>
  <c r="B243" i="5" s="1"/>
  <c r="A244" i="5"/>
  <c r="C244" i="5"/>
  <c r="B244" i="5" s="1"/>
  <c r="A245" i="5"/>
  <c r="C245" i="5"/>
  <c r="B245" i="5" s="1"/>
  <c r="A246" i="5"/>
  <c r="C246" i="5"/>
  <c r="B246" i="5" s="1"/>
  <c r="A247" i="5"/>
  <c r="C247" i="5"/>
  <c r="B247" i="5" s="1"/>
  <c r="A248" i="5"/>
  <c r="C248" i="5"/>
  <c r="B248" i="5" s="1"/>
  <c r="A249" i="5"/>
  <c r="C249" i="5"/>
  <c r="B249" i="5" s="1"/>
  <c r="A250" i="5"/>
  <c r="C250" i="5"/>
  <c r="B250" i="5" s="1"/>
  <c r="A251" i="5"/>
  <c r="C251" i="5"/>
  <c r="B251" i="5" s="1"/>
  <c r="A252" i="5"/>
  <c r="C252" i="5"/>
  <c r="B252" i="5" s="1"/>
  <c r="A253" i="5"/>
  <c r="C253" i="5"/>
  <c r="B253" i="5" s="1"/>
  <c r="A254" i="5"/>
  <c r="C254" i="5"/>
  <c r="B254" i="5" s="1"/>
  <c r="A255" i="5"/>
  <c r="C255" i="5"/>
  <c r="B255" i="5" s="1"/>
  <c r="A256" i="5"/>
  <c r="C256" i="5"/>
  <c r="B256" i="5" s="1"/>
  <c r="A257" i="5"/>
  <c r="C257" i="5"/>
  <c r="B257" i="5" s="1"/>
  <c r="A258" i="5"/>
  <c r="C258" i="5"/>
  <c r="B258" i="5" s="1"/>
  <c r="A259" i="5"/>
  <c r="C259" i="5"/>
  <c r="B259" i="5" s="1"/>
  <c r="A260" i="5"/>
  <c r="C260" i="5"/>
  <c r="B260" i="5" s="1"/>
  <c r="A261" i="5"/>
  <c r="C261" i="5"/>
  <c r="B261" i="5" s="1"/>
  <c r="A262" i="5"/>
  <c r="C262" i="5"/>
  <c r="B262" i="5" s="1"/>
  <c r="A263" i="5"/>
  <c r="C263" i="5"/>
  <c r="B263" i="5" s="1"/>
  <c r="A264" i="5"/>
  <c r="C264" i="5"/>
  <c r="B264" i="5" s="1"/>
  <c r="A265" i="5"/>
  <c r="C265" i="5"/>
  <c r="B265" i="5" s="1"/>
  <c r="A266" i="5"/>
  <c r="C266" i="5"/>
  <c r="B266" i="5" s="1"/>
  <c r="A267" i="5"/>
  <c r="C267" i="5"/>
  <c r="B267" i="5" s="1"/>
  <c r="A268" i="5"/>
  <c r="C268" i="5"/>
  <c r="B268" i="5" s="1"/>
  <c r="A269" i="5"/>
  <c r="C269" i="5"/>
  <c r="B269" i="5" s="1"/>
  <c r="A270" i="5"/>
  <c r="C270" i="5"/>
  <c r="B270" i="5" s="1"/>
  <c r="A271" i="5"/>
  <c r="C271" i="5"/>
  <c r="B271" i="5" s="1"/>
  <c r="A272" i="5"/>
  <c r="C272" i="5"/>
  <c r="B272" i="5" s="1"/>
  <c r="A273" i="5"/>
  <c r="C273" i="5"/>
  <c r="B273" i="5" s="1"/>
  <c r="A274" i="5"/>
  <c r="C274" i="5"/>
  <c r="B274" i="5" s="1"/>
  <c r="A275" i="5"/>
  <c r="C275" i="5"/>
  <c r="B275" i="5" s="1"/>
  <c r="A276" i="5"/>
  <c r="C276" i="5"/>
  <c r="B276" i="5" s="1"/>
  <c r="A277" i="5"/>
  <c r="C277" i="5"/>
  <c r="B277" i="5" s="1"/>
  <c r="A278" i="5"/>
  <c r="C278" i="5"/>
  <c r="B278" i="5" s="1"/>
  <c r="A279" i="5"/>
  <c r="C279" i="5"/>
  <c r="B279" i="5" s="1"/>
  <c r="A280" i="5"/>
  <c r="C280" i="5"/>
  <c r="B280" i="5" s="1"/>
  <c r="A281" i="5"/>
  <c r="C281" i="5"/>
  <c r="B281" i="5" s="1"/>
  <c r="A282" i="5"/>
  <c r="C282" i="5"/>
  <c r="B282" i="5" s="1"/>
  <c r="A283" i="5"/>
  <c r="C283" i="5"/>
  <c r="B283" i="5" s="1"/>
  <c r="A284" i="5"/>
  <c r="C284" i="5"/>
  <c r="B284" i="5" s="1"/>
  <c r="A285" i="5"/>
  <c r="C285" i="5"/>
  <c r="B285" i="5" s="1"/>
  <c r="A286" i="5"/>
  <c r="C286" i="5"/>
  <c r="B286" i="5" s="1"/>
  <c r="A287" i="5"/>
  <c r="C287" i="5"/>
  <c r="B287" i="5" s="1"/>
  <c r="A288" i="5"/>
  <c r="C288" i="5"/>
  <c r="B288" i="5" s="1"/>
  <c r="A289" i="5"/>
  <c r="C289" i="5"/>
  <c r="B289" i="5" s="1"/>
  <c r="A290" i="5"/>
  <c r="C290" i="5"/>
  <c r="B290" i="5" s="1"/>
  <c r="A291" i="5"/>
  <c r="C291" i="5"/>
  <c r="B291" i="5" s="1"/>
  <c r="A292" i="5"/>
  <c r="C292" i="5"/>
  <c r="B292" i="5" s="1"/>
  <c r="A293" i="5"/>
  <c r="C293" i="5"/>
  <c r="B293" i="5" s="1"/>
  <c r="A294" i="5"/>
  <c r="C294" i="5"/>
  <c r="B294" i="5" s="1"/>
  <c r="A295" i="5"/>
  <c r="C295" i="5"/>
  <c r="B295" i="5" s="1"/>
  <c r="A296" i="5"/>
  <c r="C296" i="5"/>
  <c r="B296" i="5" s="1"/>
  <c r="A297" i="5"/>
  <c r="C297" i="5"/>
  <c r="B297" i="5" s="1"/>
  <c r="A298" i="5"/>
  <c r="C298" i="5"/>
  <c r="B298" i="5" s="1"/>
  <c r="A299" i="5"/>
  <c r="C299" i="5"/>
  <c r="B299" i="5" s="1"/>
  <c r="A300" i="5"/>
  <c r="C300" i="5"/>
  <c r="B300" i="5" s="1"/>
  <c r="A301" i="5"/>
  <c r="C301" i="5"/>
  <c r="B301" i="5" s="1"/>
  <c r="A302" i="5"/>
  <c r="C302" i="5"/>
  <c r="B302" i="5" s="1"/>
  <c r="A303" i="5"/>
  <c r="C303" i="5"/>
  <c r="B303" i="5" s="1"/>
  <c r="A304" i="5"/>
  <c r="C304" i="5"/>
  <c r="B304" i="5" s="1"/>
  <c r="A305" i="5"/>
  <c r="C305" i="5"/>
  <c r="B305" i="5" s="1"/>
  <c r="A306" i="5"/>
  <c r="C306" i="5"/>
  <c r="B306" i="5" s="1"/>
  <c r="A307" i="5"/>
  <c r="C307" i="5"/>
  <c r="B307" i="5" s="1"/>
  <c r="A308" i="5"/>
  <c r="C308" i="5"/>
  <c r="B308" i="5" s="1"/>
  <c r="A309" i="5"/>
  <c r="C309" i="5"/>
  <c r="B309" i="5" s="1"/>
  <c r="A310" i="5"/>
  <c r="C310" i="5"/>
  <c r="B310" i="5" s="1"/>
  <c r="A311" i="5"/>
  <c r="C311" i="5"/>
  <c r="B311" i="5" s="1"/>
  <c r="A312" i="5"/>
  <c r="C312" i="5"/>
  <c r="B312" i="5" s="1"/>
  <c r="A313" i="5"/>
  <c r="C313" i="5"/>
  <c r="B313" i="5" s="1"/>
  <c r="A314" i="5"/>
  <c r="C314" i="5"/>
  <c r="B314" i="5" s="1"/>
  <c r="A315" i="5"/>
  <c r="C315" i="5"/>
  <c r="B315" i="5" s="1"/>
  <c r="A316" i="5"/>
  <c r="C316" i="5"/>
  <c r="B316" i="5" s="1"/>
  <c r="A317" i="5"/>
  <c r="C317" i="5"/>
  <c r="B317" i="5" s="1"/>
  <c r="A318" i="5"/>
  <c r="C318" i="5"/>
  <c r="B318" i="5" s="1"/>
  <c r="A319" i="5"/>
  <c r="C319" i="5"/>
  <c r="B319" i="5" s="1"/>
  <c r="A320" i="5"/>
  <c r="B320" i="5"/>
  <c r="C320" i="5"/>
  <c r="A321" i="5"/>
  <c r="C321" i="5"/>
  <c r="B321" i="5" s="1"/>
  <c r="A322" i="5"/>
  <c r="C322" i="5"/>
  <c r="B322" i="5" s="1"/>
  <c r="A323" i="5"/>
  <c r="C323" i="5"/>
  <c r="B323" i="5" s="1"/>
  <c r="A324" i="5"/>
  <c r="C324" i="5"/>
  <c r="B324" i="5" s="1"/>
  <c r="A325" i="5"/>
  <c r="C325" i="5"/>
  <c r="B325" i="5" s="1"/>
  <c r="A326" i="5"/>
  <c r="C326" i="5"/>
  <c r="B326" i="5" s="1"/>
  <c r="A327" i="5"/>
  <c r="C327" i="5"/>
  <c r="B327" i="5" s="1"/>
  <c r="A328" i="5"/>
  <c r="B328" i="5"/>
  <c r="C328" i="5"/>
  <c r="A329" i="5"/>
  <c r="C329" i="5"/>
  <c r="B329" i="5" s="1"/>
  <c r="A330" i="5"/>
  <c r="C330" i="5"/>
  <c r="B330" i="5" s="1"/>
  <c r="A331" i="5"/>
  <c r="C331" i="5"/>
  <c r="B331" i="5" s="1"/>
  <c r="A332" i="5"/>
  <c r="C332" i="5"/>
  <c r="B332" i="5" s="1"/>
  <c r="A333" i="5"/>
  <c r="C333" i="5"/>
  <c r="B333" i="5" s="1"/>
  <c r="A334" i="5"/>
  <c r="C334" i="5"/>
  <c r="B334" i="5" s="1"/>
  <c r="A335" i="5"/>
  <c r="C335" i="5"/>
  <c r="B335" i="5" s="1"/>
  <c r="A336" i="5"/>
  <c r="C336" i="5"/>
  <c r="B336" i="5" s="1"/>
  <c r="A337" i="5"/>
  <c r="C337" i="5"/>
  <c r="B337" i="5" s="1"/>
  <c r="A338" i="5"/>
  <c r="C338" i="5"/>
  <c r="B338" i="5" s="1"/>
  <c r="A339" i="5"/>
  <c r="C339" i="5"/>
  <c r="B339" i="5" s="1"/>
  <c r="A340" i="5"/>
  <c r="C340" i="5"/>
  <c r="B340" i="5" s="1"/>
  <c r="A341" i="5"/>
  <c r="C341" i="5"/>
  <c r="B341" i="5" s="1"/>
  <c r="A342" i="5"/>
  <c r="C342" i="5"/>
  <c r="B342" i="5" s="1"/>
  <c r="A343" i="5"/>
  <c r="C343" i="5"/>
  <c r="B343" i="5" s="1"/>
  <c r="A344" i="5"/>
  <c r="B344" i="5"/>
  <c r="C344" i="5"/>
  <c r="A345" i="5"/>
  <c r="C345" i="5"/>
  <c r="B345" i="5" s="1"/>
  <c r="A346" i="5"/>
  <c r="C346" i="5"/>
  <c r="B346" i="5" s="1"/>
  <c r="A347" i="5"/>
  <c r="C347" i="5"/>
  <c r="B347" i="5" s="1"/>
  <c r="A348" i="5"/>
  <c r="C348" i="5"/>
  <c r="B348" i="5" s="1"/>
  <c r="A349" i="5"/>
  <c r="C349" i="5"/>
  <c r="B349" i="5" s="1"/>
  <c r="A350" i="5"/>
  <c r="C350" i="5"/>
  <c r="B350" i="5" s="1"/>
  <c r="A351" i="5"/>
  <c r="C351" i="5"/>
  <c r="B351" i="5" s="1"/>
  <c r="A352" i="5"/>
  <c r="B352" i="5"/>
  <c r="C352" i="5"/>
  <c r="A353" i="5"/>
  <c r="C353" i="5"/>
  <c r="B353" i="5" s="1"/>
  <c r="A354" i="5"/>
  <c r="C354" i="5"/>
  <c r="B354" i="5" s="1"/>
  <c r="A355" i="5"/>
  <c r="C355" i="5"/>
  <c r="B355" i="5" s="1"/>
  <c r="A356" i="5"/>
  <c r="C356" i="5"/>
  <c r="B356" i="5" s="1"/>
  <c r="A357" i="5"/>
  <c r="C357" i="5"/>
  <c r="B357" i="5" s="1"/>
  <c r="A358" i="5"/>
  <c r="C358" i="5"/>
  <c r="B358" i="5" s="1"/>
  <c r="A359" i="5"/>
  <c r="C359" i="5"/>
  <c r="B359" i="5" s="1"/>
  <c r="A360" i="5"/>
  <c r="B360" i="5"/>
  <c r="C360" i="5"/>
  <c r="A361" i="5"/>
  <c r="C361" i="5"/>
  <c r="B361" i="5" s="1"/>
  <c r="A362" i="5"/>
  <c r="C362" i="5"/>
  <c r="B362" i="5" s="1"/>
  <c r="A363" i="5"/>
  <c r="C363" i="5"/>
  <c r="B363" i="5" s="1"/>
  <c r="A364" i="5"/>
  <c r="C364" i="5"/>
  <c r="B364" i="5" s="1"/>
  <c r="A365" i="5"/>
  <c r="C365" i="5"/>
  <c r="B365" i="5" s="1"/>
  <c r="A366" i="5"/>
  <c r="C366" i="5"/>
  <c r="B366" i="5" s="1"/>
  <c r="A367" i="5"/>
  <c r="C367" i="5"/>
  <c r="B367" i="5" s="1"/>
  <c r="A368" i="5"/>
  <c r="C368" i="5"/>
  <c r="B368" i="5" s="1"/>
  <c r="A369" i="5"/>
  <c r="C369" i="5"/>
  <c r="B369" i="5" s="1"/>
  <c r="A370" i="5"/>
  <c r="C370" i="5"/>
  <c r="B370" i="5" s="1"/>
  <c r="A371" i="5"/>
  <c r="C371" i="5"/>
  <c r="B371" i="5" s="1"/>
  <c r="A372" i="5"/>
  <c r="C372" i="5"/>
  <c r="B372" i="5" s="1"/>
  <c r="A373" i="5"/>
  <c r="C373" i="5"/>
  <c r="B373" i="5" s="1"/>
  <c r="A374" i="5"/>
  <c r="C374" i="5"/>
  <c r="B374" i="5" s="1"/>
  <c r="A375" i="5"/>
  <c r="C375" i="5"/>
  <c r="B375" i="5" s="1"/>
  <c r="A376" i="5"/>
  <c r="B376" i="5"/>
  <c r="C376" i="5"/>
  <c r="A377" i="5"/>
  <c r="C377" i="5"/>
  <c r="B377" i="5" s="1"/>
  <c r="A378" i="5"/>
  <c r="C378" i="5"/>
  <c r="B378" i="5" s="1"/>
  <c r="A379" i="5"/>
  <c r="C379" i="5"/>
  <c r="B379" i="5" s="1"/>
  <c r="A380" i="5"/>
  <c r="C380" i="5"/>
  <c r="B380" i="5" s="1"/>
  <c r="A381" i="5"/>
  <c r="C381" i="5"/>
  <c r="B381" i="5" s="1"/>
  <c r="A382" i="5"/>
  <c r="C382" i="5"/>
  <c r="B382" i="5" s="1"/>
  <c r="A383" i="5"/>
  <c r="C383" i="5"/>
  <c r="B383" i="5" s="1"/>
  <c r="A384" i="5"/>
  <c r="B384" i="5"/>
  <c r="C384" i="5"/>
  <c r="A385" i="5"/>
  <c r="C385" i="5"/>
  <c r="B385" i="5" s="1"/>
  <c r="A386" i="5"/>
  <c r="C386" i="5"/>
  <c r="B386" i="5" s="1"/>
  <c r="A387" i="5"/>
  <c r="C387" i="5"/>
  <c r="B387" i="5" s="1"/>
  <c r="A388" i="5"/>
  <c r="C388" i="5"/>
  <c r="B388" i="5" s="1"/>
  <c r="A389" i="5"/>
  <c r="C389" i="5"/>
  <c r="B389" i="5" s="1"/>
  <c r="A390" i="5"/>
  <c r="C390" i="5"/>
  <c r="B390" i="5" s="1"/>
  <c r="A391" i="5"/>
  <c r="C391" i="5"/>
  <c r="B391" i="5" s="1"/>
  <c r="A392" i="5"/>
  <c r="B392" i="5"/>
  <c r="C392" i="5"/>
  <c r="A393" i="5"/>
  <c r="C393" i="5"/>
  <c r="B393" i="5" s="1"/>
  <c r="A394" i="5"/>
  <c r="C394" i="5"/>
  <c r="B394" i="5" s="1"/>
  <c r="A395" i="5"/>
  <c r="C395" i="5"/>
  <c r="B395" i="5" s="1"/>
  <c r="A396" i="5"/>
  <c r="C396" i="5"/>
  <c r="B396" i="5" s="1"/>
  <c r="A397" i="5"/>
  <c r="C397" i="5"/>
  <c r="B397" i="5" s="1"/>
  <c r="A398" i="5"/>
  <c r="C398" i="5"/>
  <c r="B398" i="5" s="1"/>
  <c r="A399" i="5"/>
  <c r="C399" i="5"/>
  <c r="B399" i="5" s="1"/>
  <c r="A400" i="5"/>
  <c r="C400" i="5"/>
  <c r="B400" i="5" s="1"/>
  <c r="A401" i="5"/>
  <c r="C401" i="5"/>
  <c r="B401" i="5" s="1"/>
  <c r="A402" i="5"/>
  <c r="C402" i="5"/>
  <c r="B402" i="5" s="1"/>
  <c r="A403" i="5"/>
  <c r="C403" i="5"/>
  <c r="B403" i="5" s="1"/>
  <c r="A404" i="5"/>
  <c r="C404" i="5"/>
  <c r="B404" i="5" s="1"/>
  <c r="A405" i="5"/>
  <c r="C405" i="5"/>
  <c r="B405" i="5" s="1"/>
  <c r="A406" i="5"/>
  <c r="C406" i="5"/>
  <c r="B406" i="5" s="1"/>
  <c r="A407" i="5"/>
  <c r="C407" i="5"/>
  <c r="B407" i="5" s="1"/>
  <c r="A408" i="5"/>
  <c r="B408" i="5"/>
  <c r="C408" i="5"/>
  <c r="A409" i="5"/>
  <c r="C409" i="5"/>
  <c r="B409" i="5" s="1"/>
  <c r="A410" i="5"/>
  <c r="C410" i="5"/>
  <c r="B410" i="5" s="1"/>
  <c r="A411" i="5"/>
  <c r="C411" i="5"/>
  <c r="B411" i="5" s="1"/>
  <c r="A412" i="5"/>
  <c r="C412" i="5"/>
  <c r="B412" i="5" s="1"/>
  <c r="A413" i="5"/>
  <c r="C413" i="5"/>
  <c r="B413" i="5" s="1"/>
  <c r="A414" i="5"/>
  <c r="C414" i="5"/>
  <c r="B414" i="5" s="1"/>
  <c r="A415" i="5"/>
  <c r="C415" i="5"/>
  <c r="B415" i="5" s="1"/>
  <c r="A416" i="5"/>
  <c r="B416" i="5"/>
  <c r="C416" i="5"/>
  <c r="A417" i="5"/>
  <c r="C417" i="5"/>
  <c r="B417" i="5" s="1"/>
  <c r="A418" i="5"/>
  <c r="C418" i="5"/>
  <c r="B418" i="5" s="1"/>
  <c r="A419" i="5"/>
  <c r="C419" i="5"/>
  <c r="B419" i="5" s="1"/>
  <c r="A420" i="5"/>
  <c r="C420" i="5"/>
  <c r="B420" i="5" s="1"/>
  <c r="A421" i="5"/>
  <c r="C421" i="5"/>
  <c r="B421" i="5" s="1"/>
  <c r="A422" i="5"/>
  <c r="C422" i="5"/>
  <c r="B422" i="5" s="1"/>
  <c r="A423" i="5"/>
  <c r="C423" i="5"/>
  <c r="B423" i="5" s="1"/>
  <c r="A424" i="5"/>
  <c r="B424" i="5"/>
  <c r="C424" i="5"/>
  <c r="A425" i="5"/>
  <c r="C425" i="5"/>
  <c r="B425" i="5" s="1"/>
  <c r="A426" i="5"/>
  <c r="C426" i="5"/>
  <c r="B426" i="5" s="1"/>
  <c r="A427" i="5"/>
  <c r="C427" i="5"/>
  <c r="B427" i="5" s="1"/>
  <c r="A428" i="5"/>
  <c r="C428" i="5"/>
  <c r="B428" i="5" s="1"/>
  <c r="A429" i="5"/>
  <c r="C429" i="5"/>
  <c r="B429" i="5" s="1"/>
  <c r="A430" i="5"/>
  <c r="C430" i="5"/>
  <c r="B430" i="5" s="1"/>
  <c r="A431" i="5"/>
  <c r="C431" i="5"/>
  <c r="B431" i="5" s="1"/>
  <c r="A432" i="5"/>
  <c r="C432" i="5"/>
  <c r="B432" i="5" s="1"/>
  <c r="A433" i="5"/>
  <c r="C433" i="5"/>
  <c r="B433" i="5" s="1"/>
  <c r="A434" i="5"/>
  <c r="C434" i="5"/>
  <c r="B434" i="5" s="1"/>
  <c r="A435" i="5"/>
  <c r="C435" i="5"/>
  <c r="B435" i="5" s="1"/>
  <c r="A436" i="5"/>
  <c r="C436" i="5"/>
  <c r="B436" i="5" s="1"/>
  <c r="A437" i="5"/>
  <c r="C437" i="5"/>
  <c r="B437" i="5" s="1"/>
  <c r="A438" i="5"/>
  <c r="C438" i="5"/>
  <c r="B438" i="5" s="1"/>
  <c r="A439" i="5"/>
  <c r="C439" i="5"/>
  <c r="B439" i="5" s="1"/>
  <c r="A440" i="5"/>
  <c r="B440" i="5"/>
  <c r="C440" i="5"/>
  <c r="A441" i="5"/>
  <c r="C441" i="5"/>
  <c r="B441" i="5" s="1"/>
  <c r="A442" i="5"/>
  <c r="C442" i="5"/>
  <c r="B442" i="5" s="1"/>
  <c r="A443" i="5"/>
  <c r="C443" i="5"/>
  <c r="B443" i="5" s="1"/>
  <c r="A444" i="5"/>
  <c r="C444" i="5"/>
  <c r="B444" i="5" s="1"/>
  <c r="A445" i="5"/>
  <c r="C445" i="5"/>
  <c r="B445" i="5" s="1"/>
  <c r="A446" i="5"/>
  <c r="C446" i="5"/>
  <c r="B446" i="5" s="1"/>
  <c r="A447" i="5"/>
  <c r="C447" i="5"/>
  <c r="B447" i="5" s="1"/>
  <c r="A448" i="5"/>
  <c r="B448" i="5"/>
  <c r="C448" i="5"/>
  <c r="A449" i="5"/>
  <c r="C449" i="5"/>
  <c r="B449" i="5" s="1"/>
  <c r="A450" i="5"/>
  <c r="C450" i="5"/>
  <c r="B450" i="5" s="1"/>
  <c r="A451" i="5"/>
  <c r="C451" i="5"/>
  <c r="B451" i="5" s="1"/>
  <c r="A452" i="5"/>
  <c r="C452" i="5"/>
  <c r="B452" i="5" s="1"/>
  <c r="A453" i="5"/>
  <c r="C453" i="5"/>
  <c r="B453" i="5" s="1"/>
  <c r="A454" i="5"/>
  <c r="C454" i="5"/>
  <c r="B454" i="5" s="1"/>
  <c r="A455" i="5"/>
  <c r="C455" i="5"/>
  <c r="B455" i="5" s="1"/>
  <c r="L45" i="6"/>
  <c r="J45" i="6"/>
  <c r="I45" i="6" s="1"/>
  <c r="H45" i="6" s="1"/>
  <c r="G45" i="6" s="1"/>
  <c r="F45" i="6" s="1"/>
  <c r="E45" i="6" s="1"/>
  <c r="D45" i="6" s="1"/>
  <c r="L43" i="6"/>
  <c r="J43" i="6"/>
  <c r="I43" i="6" s="1"/>
  <c r="H43" i="6" s="1"/>
  <c r="G43" i="6" s="1"/>
  <c r="F43" i="6" s="1"/>
  <c r="E43" i="6" s="1"/>
  <c r="D43" i="6" s="1"/>
  <c r="L41" i="6"/>
  <c r="J41" i="6"/>
  <c r="I41" i="6" s="1"/>
  <c r="H41" i="6" s="1"/>
  <c r="G41" i="6" s="1"/>
  <c r="F41" i="6" s="1"/>
  <c r="E41" i="6" s="1"/>
  <c r="D41" i="6" s="1"/>
  <c r="L39" i="6"/>
  <c r="J39" i="6"/>
  <c r="I39" i="6" s="1"/>
  <c r="H39" i="6" s="1"/>
  <c r="G39" i="6" s="1"/>
  <c r="F39" i="6" s="1"/>
  <c r="E39" i="6" s="1"/>
  <c r="D39" i="6" s="1"/>
  <c r="L37" i="6"/>
  <c r="J37" i="6"/>
  <c r="I37" i="6" s="1"/>
  <c r="H37" i="6" s="1"/>
  <c r="G37" i="6" s="1"/>
  <c r="F37" i="6" s="1"/>
  <c r="E37" i="6" s="1"/>
  <c r="D37" i="6" s="1"/>
  <c r="L35" i="6"/>
  <c r="J35" i="6"/>
  <c r="I35" i="6" s="1"/>
  <c r="H35" i="6" s="1"/>
  <c r="G35" i="6" s="1"/>
  <c r="F35" i="6" s="1"/>
  <c r="E35" i="6" s="1"/>
  <c r="D35" i="6" s="1"/>
  <c r="L33" i="6"/>
  <c r="J33" i="6"/>
  <c r="I33" i="6" s="1"/>
  <c r="H33" i="6" s="1"/>
  <c r="G33" i="6" s="1"/>
  <c r="F33" i="6" s="1"/>
  <c r="E33" i="6" s="1"/>
  <c r="D33" i="6" s="1"/>
  <c r="L31" i="6"/>
  <c r="J31" i="6"/>
  <c r="I31" i="6" s="1"/>
  <c r="H31" i="6" s="1"/>
  <c r="G31" i="6" s="1"/>
  <c r="F31" i="6" s="1"/>
  <c r="E31" i="6" s="1"/>
  <c r="D31" i="6" s="1"/>
  <c r="L29" i="6"/>
  <c r="J29" i="6"/>
  <c r="I29" i="6" s="1"/>
  <c r="H29" i="6" s="1"/>
  <c r="G29" i="6" s="1"/>
  <c r="F29" i="6" s="1"/>
  <c r="E29" i="6" s="1"/>
  <c r="D29" i="6" s="1"/>
  <c r="L27" i="6"/>
  <c r="J27" i="6"/>
  <c r="I27" i="6" s="1"/>
  <c r="H27" i="6" s="1"/>
  <c r="G27" i="6" s="1"/>
  <c r="F27" i="6" s="1"/>
  <c r="E27" i="6" s="1"/>
  <c r="D27" i="6" s="1"/>
  <c r="L22" i="6"/>
  <c r="J22" i="6"/>
  <c r="I22" i="6" s="1"/>
  <c r="H22" i="6" s="1"/>
  <c r="G22" i="6" s="1"/>
  <c r="F22" i="6" s="1"/>
  <c r="E22" i="6" s="1"/>
  <c r="D22" i="6" s="1"/>
  <c r="L20" i="6"/>
  <c r="J20" i="6"/>
  <c r="I20" i="6" s="1"/>
  <c r="H20" i="6" s="1"/>
  <c r="G20" i="6" s="1"/>
  <c r="F20" i="6" s="1"/>
  <c r="E20" i="6" s="1"/>
  <c r="D20" i="6" s="1"/>
  <c r="L18" i="6"/>
  <c r="J18" i="6"/>
  <c r="I18" i="6" s="1"/>
  <c r="H18" i="6" s="1"/>
  <c r="G18" i="6" s="1"/>
  <c r="F18" i="6" s="1"/>
  <c r="E18" i="6" s="1"/>
  <c r="D18" i="6" s="1"/>
  <c r="L16" i="6"/>
  <c r="J16" i="6"/>
  <c r="I16" i="6" s="1"/>
  <c r="H16" i="6" s="1"/>
  <c r="G16" i="6" s="1"/>
  <c r="F16" i="6" s="1"/>
  <c r="E16" i="6" s="1"/>
  <c r="D16" i="6" s="1"/>
  <c r="L14" i="6"/>
  <c r="J14" i="6"/>
  <c r="I14" i="6" s="1"/>
  <c r="H14" i="6" s="1"/>
  <c r="G14" i="6" s="1"/>
  <c r="F14" i="6" s="1"/>
  <c r="E14" i="6" s="1"/>
  <c r="D14" i="6" s="1"/>
  <c r="L10" i="6"/>
  <c r="J10" i="6"/>
  <c r="I10" i="6" s="1"/>
  <c r="H10" i="6" s="1"/>
  <c r="G10" i="6" s="1"/>
  <c r="F10" i="6" s="1"/>
  <c r="E10" i="6" s="1"/>
  <c r="D10" i="6" s="1"/>
  <c r="L8" i="6"/>
  <c r="J8" i="6"/>
  <c r="I8" i="6" s="1"/>
  <c r="H8" i="6" s="1"/>
  <c r="G8" i="6" s="1"/>
  <c r="F8" i="6" s="1"/>
  <c r="E8" i="6" s="1"/>
  <c r="D8" i="6" s="1"/>
  <c r="C38" i="5"/>
  <c r="B38" i="5" s="1"/>
  <c r="A38" i="5"/>
  <c r="C36" i="5"/>
  <c r="B36" i="5" s="1"/>
  <c r="A36" i="5"/>
  <c r="C34" i="5"/>
  <c r="B34" i="5" s="1"/>
  <c r="A34" i="5"/>
  <c r="N34" i="5" s="1"/>
  <c r="C32" i="5"/>
  <c r="B32" i="5" s="1"/>
  <c r="A32" i="5"/>
  <c r="C30" i="5"/>
  <c r="B30" i="5" s="1"/>
  <c r="A30" i="5"/>
  <c r="C28" i="5"/>
  <c r="B28" i="5" s="1"/>
  <c r="A28" i="5"/>
  <c r="C26" i="5"/>
  <c r="B26" i="5" s="1"/>
  <c r="U26" i="5" s="1"/>
  <c r="A26" i="5"/>
  <c r="E26" i="5" s="1"/>
  <c r="C24" i="5"/>
  <c r="B24" i="5" s="1"/>
  <c r="A24" i="5"/>
  <c r="C22" i="5"/>
  <c r="B22" i="5" s="1"/>
  <c r="A22" i="5"/>
  <c r="C20" i="5"/>
  <c r="B20" i="5" s="1"/>
  <c r="A20" i="5"/>
  <c r="C15" i="5"/>
  <c r="B15" i="5" s="1"/>
  <c r="A15" i="5"/>
  <c r="C13" i="5"/>
  <c r="B13" i="5" s="1"/>
  <c r="A13" i="5"/>
  <c r="C11" i="5"/>
  <c r="B11" i="5" s="1"/>
  <c r="A11" i="5"/>
  <c r="C9" i="5"/>
  <c r="B9" i="5" s="1"/>
  <c r="A9" i="5"/>
  <c r="C7" i="5"/>
  <c r="B7" i="5" s="1"/>
  <c r="A7" i="5"/>
  <c r="C5" i="5"/>
  <c r="B5" i="5" s="1"/>
  <c r="A5" i="5"/>
  <c r="C3" i="5"/>
  <c r="B3" i="5" s="1"/>
  <c r="L3" i="5" s="1"/>
  <c r="A3" i="5"/>
  <c r="A2" i="5"/>
  <c r="C2" i="5"/>
  <c r="B2" i="5" s="1"/>
  <c r="U2" i="5" s="1"/>
  <c r="AO9" i="4"/>
  <c r="AL9" i="4" s="1"/>
  <c r="AO8" i="4"/>
  <c r="AI8" i="4" s="1"/>
  <c r="AO7" i="4"/>
  <c r="AL7" i="4" s="1"/>
  <c r="AO6" i="4"/>
  <c r="AK6" i="4" s="1"/>
  <c r="AO5" i="4"/>
  <c r="AL5" i="4" s="1"/>
  <c r="AO4" i="4"/>
  <c r="AL19" i="4"/>
  <c r="AK19" i="4"/>
  <c r="AJ19" i="4"/>
  <c r="AI19" i="4"/>
  <c r="AL18" i="4"/>
  <c r="AK18" i="4"/>
  <c r="AJ18" i="4"/>
  <c r="AI18" i="4"/>
  <c r="AL17" i="4"/>
  <c r="AK17" i="4"/>
  <c r="AJ17" i="4"/>
  <c r="AI17" i="4"/>
  <c r="AL16" i="4"/>
  <c r="AK16" i="4"/>
  <c r="AJ16" i="4"/>
  <c r="AI16" i="4"/>
  <c r="AL15" i="4"/>
  <c r="AK15" i="4"/>
  <c r="AJ15" i="4"/>
  <c r="AI15" i="4"/>
  <c r="AL14" i="4"/>
  <c r="AK14" i="4"/>
  <c r="AJ14" i="4"/>
  <c r="AI14" i="4"/>
  <c r="AL13" i="4"/>
  <c r="AK13" i="4"/>
  <c r="AJ13" i="4"/>
  <c r="AI13" i="4"/>
  <c r="AL12" i="4"/>
  <c r="AK12" i="4"/>
  <c r="AJ12" i="4"/>
  <c r="AI12" i="4"/>
  <c r="AL11" i="4"/>
  <c r="AK11" i="4"/>
  <c r="AJ11" i="4"/>
  <c r="AI11" i="4"/>
  <c r="AL10" i="4"/>
  <c r="AK10" i="4"/>
  <c r="AJ10" i="4"/>
  <c r="AI10" i="4"/>
  <c r="AL4" i="4"/>
  <c r="AK4" i="4"/>
  <c r="AJ4" i="4"/>
  <c r="AI4" i="4"/>
  <c r="AL3" i="4"/>
  <c r="AK3" i="4"/>
  <c r="AJ3" i="4"/>
  <c r="AI3" i="4"/>
  <c r="AG20" i="4"/>
  <c r="AH19" i="4"/>
  <c r="AM19" i="4" s="1"/>
  <c r="AH18" i="4"/>
  <c r="AM18" i="4" s="1"/>
  <c r="AH17" i="4"/>
  <c r="AM17" i="4" s="1"/>
  <c r="AH16" i="4"/>
  <c r="AM16" i="4" s="1"/>
  <c r="AH15" i="4"/>
  <c r="AM15" i="4" s="1"/>
  <c r="AH14" i="4"/>
  <c r="AM14" i="4" s="1"/>
  <c r="AH13" i="4"/>
  <c r="AM13" i="4" s="1"/>
  <c r="AH12" i="4"/>
  <c r="AM12" i="4" s="1"/>
  <c r="AH11" i="4"/>
  <c r="AM11" i="4" s="1"/>
  <c r="AH10" i="4"/>
  <c r="AM10" i="4" s="1"/>
  <c r="AH9" i="4"/>
  <c r="AH8" i="4"/>
  <c r="AH7" i="4"/>
  <c r="AM7" i="4" s="1"/>
  <c r="AH6" i="4"/>
  <c r="AH5" i="4"/>
  <c r="AH4" i="4"/>
  <c r="AM4" i="4" s="1"/>
  <c r="AH3" i="4"/>
  <c r="AM3" i="4" s="1"/>
  <c r="I20" i="4"/>
  <c r="E209" i="5" l="1"/>
  <c r="R102" i="5"/>
  <c r="Q90" i="5"/>
  <c r="V66" i="5"/>
  <c r="F62" i="5"/>
  <c r="J58" i="5"/>
  <c r="N54" i="5"/>
  <c r="H23" i="5"/>
  <c r="N17" i="5"/>
  <c r="J10" i="5"/>
  <c r="N43" i="5"/>
  <c r="M51" i="5"/>
  <c r="Q36" i="5"/>
  <c r="E315" i="5"/>
  <c r="M148" i="5"/>
  <c r="O8" i="5"/>
  <c r="T9" i="5"/>
  <c r="Q28" i="5"/>
  <c r="F9" i="5"/>
  <c r="V20" i="5"/>
  <c r="Q3" i="5"/>
  <c r="R11" i="5"/>
  <c r="O22" i="5"/>
  <c r="M30" i="5"/>
  <c r="R38" i="5"/>
  <c r="Q84" i="5"/>
  <c r="G60" i="5"/>
  <c r="K56" i="5"/>
  <c r="T52" i="5"/>
  <c r="G16" i="5"/>
  <c r="S20" i="5"/>
  <c r="P5" i="5"/>
  <c r="P13" i="5"/>
  <c r="E24" i="5"/>
  <c r="Q32" i="5"/>
  <c r="E297" i="5"/>
  <c r="E289" i="5"/>
  <c r="E281" i="5"/>
  <c r="E265" i="5"/>
  <c r="E257" i="5"/>
  <c r="E249" i="5"/>
  <c r="T63" i="5"/>
  <c r="I59" i="5"/>
  <c r="M55" i="5"/>
  <c r="M35" i="5"/>
  <c r="I35" i="5"/>
  <c r="V35" i="5"/>
  <c r="E27" i="5"/>
  <c r="L27" i="5"/>
  <c r="T27" i="5"/>
  <c r="R10" i="5"/>
  <c r="E307" i="5"/>
  <c r="V15" i="5"/>
  <c r="O34" i="5"/>
  <c r="E299" i="5"/>
  <c r="E241" i="5"/>
  <c r="T3" i="5"/>
  <c r="N9" i="5"/>
  <c r="L11" i="5"/>
  <c r="F17" i="5"/>
  <c r="R21" i="5"/>
  <c r="I44" i="5"/>
  <c r="I55" i="5"/>
  <c r="E303" i="5"/>
  <c r="V7" i="5"/>
  <c r="S26" i="5"/>
  <c r="S2" i="5"/>
  <c r="E313" i="5"/>
  <c r="T118" i="5"/>
  <c r="V98" i="5"/>
  <c r="M78" i="5"/>
  <c r="Q74" i="5"/>
  <c r="U70" i="5"/>
  <c r="K33" i="5"/>
  <c r="E19" i="5"/>
  <c r="E14" i="5"/>
  <c r="E6" i="5"/>
  <c r="I6" i="5"/>
  <c r="V9" i="5"/>
  <c r="T11" i="5"/>
  <c r="I22" i="5"/>
  <c r="M28" i="5"/>
  <c r="F45" i="5"/>
  <c r="L56" i="5"/>
  <c r="H10" i="5"/>
  <c r="Q22" i="5"/>
  <c r="H29" i="5"/>
  <c r="J38" i="5"/>
  <c r="S45" i="5"/>
  <c r="V58" i="5"/>
  <c r="P29" i="5"/>
  <c r="J21" i="5"/>
  <c r="P52" i="5"/>
  <c r="M166" i="5"/>
  <c r="L121" i="5"/>
  <c r="R105" i="5"/>
  <c r="U89" i="5"/>
  <c r="T25" i="5"/>
  <c r="H7" i="5"/>
  <c r="Q14" i="5"/>
  <c r="L19" i="5"/>
  <c r="V29" i="5"/>
  <c r="V38" i="5"/>
  <c r="J47" i="5"/>
  <c r="H60" i="5"/>
  <c r="J41" i="5"/>
  <c r="U456" i="5"/>
  <c r="P7" i="5"/>
  <c r="M10" i="5"/>
  <c r="H15" i="5"/>
  <c r="R30" i="5"/>
  <c r="R39" i="5"/>
  <c r="V47" i="5"/>
  <c r="R62" i="5"/>
  <c r="O16" i="5"/>
  <c r="L116" i="5"/>
  <c r="T108" i="5"/>
  <c r="V104" i="5"/>
  <c r="I92" i="5"/>
  <c r="U80" i="5"/>
  <c r="O76" i="5"/>
  <c r="S72" i="5"/>
  <c r="N61" i="5"/>
  <c r="R57" i="5"/>
  <c r="I50" i="5"/>
  <c r="E23" i="5"/>
  <c r="E17" i="5"/>
  <c r="E10" i="5"/>
  <c r="M2" i="5"/>
  <c r="G8" i="5"/>
  <c r="P10" i="5"/>
  <c r="P15" i="5"/>
  <c r="K20" i="5"/>
  <c r="M26" i="5"/>
  <c r="R33" i="5"/>
  <c r="M40" i="5"/>
  <c r="T48" i="5"/>
  <c r="U63" i="5"/>
  <c r="E420" i="5"/>
  <c r="S420" i="5"/>
  <c r="K420" i="5"/>
  <c r="Q420" i="5"/>
  <c r="I420" i="5"/>
  <c r="O420" i="5"/>
  <c r="G420" i="5"/>
  <c r="V420" i="5"/>
  <c r="J420" i="5"/>
  <c r="T420" i="5"/>
  <c r="F420" i="5"/>
  <c r="P420" i="5"/>
  <c r="M420" i="5"/>
  <c r="R420" i="5"/>
  <c r="H420" i="5"/>
  <c r="U420" i="5"/>
  <c r="N420" i="5"/>
  <c r="L420" i="5"/>
  <c r="E388" i="5"/>
  <c r="V388" i="5"/>
  <c r="N388" i="5"/>
  <c r="F388" i="5"/>
  <c r="S388" i="5"/>
  <c r="J388" i="5"/>
  <c r="R388" i="5"/>
  <c r="I388" i="5"/>
  <c r="Q388" i="5"/>
  <c r="H388" i="5"/>
  <c r="O388" i="5"/>
  <c r="U388" i="5"/>
  <c r="L388" i="5"/>
  <c r="M388" i="5"/>
  <c r="G388" i="5"/>
  <c r="T388" i="5"/>
  <c r="P388" i="5"/>
  <c r="K388" i="5"/>
  <c r="E434" i="5"/>
  <c r="U434" i="5"/>
  <c r="M434" i="5"/>
  <c r="S434" i="5"/>
  <c r="K434" i="5"/>
  <c r="Q434" i="5"/>
  <c r="I434" i="5"/>
  <c r="O434" i="5"/>
  <c r="L434" i="5"/>
  <c r="V434" i="5"/>
  <c r="H434" i="5"/>
  <c r="R434" i="5"/>
  <c r="F434" i="5"/>
  <c r="J434" i="5"/>
  <c r="G434" i="5"/>
  <c r="T434" i="5"/>
  <c r="N434" i="5"/>
  <c r="P434" i="5"/>
  <c r="E386" i="5"/>
  <c r="P386" i="5"/>
  <c r="H386" i="5"/>
  <c r="Q386" i="5"/>
  <c r="G386" i="5"/>
  <c r="O386" i="5"/>
  <c r="F386" i="5"/>
  <c r="N386" i="5"/>
  <c r="U386" i="5"/>
  <c r="L386" i="5"/>
  <c r="S386" i="5"/>
  <c r="J386" i="5"/>
  <c r="V386" i="5"/>
  <c r="R386" i="5"/>
  <c r="M386" i="5"/>
  <c r="K386" i="5"/>
  <c r="I386" i="5"/>
  <c r="T386" i="5"/>
  <c r="E437" i="5"/>
  <c r="R437" i="5"/>
  <c r="J437" i="5"/>
  <c r="P437" i="5"/>
  <c r="H437" i="5"/>
  <c r="V437" i="5"/>
  <c r="N437" i="5"/>
  <c r="F437" i="5"/>
  <c r="O437" i="5"/>
  <c r="L437" i="5"/>
  <c r="U437" i="5"/>
  <c r="I437" i="5"/>
  <c r="S437" i="5"/>
  <c r="K437" i="5"/>
  <c r="T437" i="5"/>
  <c r="Q437" i="5"/>
  <c r="M437" i="5"/>
  <c r="G437" i="5"/>
  <c r="E405" i="5"/>
  <c r="T405" i="5"/>
  <c r="L405" i="5"/>
  <c r="P405" i="5"/>
  <c r="H405" i="5"/>
  <c r="V405" i="5"/>
  <c r="N405" i="5"/>
  <c r="F405" i="5"/>
  <c r="S405" i="5"/>
  <c r="G405" i="5"/>
  <c r="O405" i="5"/>
  <c r="M405" i="5"/>
  <c r="R405" i="5"/>
  <c r="Q405" i="5"/>
  <c r="K405" i="5"/>
  <c r="J405" i="5"/>
  <c r="I405" i="5"/>
  <c r="U405" i="5"/>
  <c r="E373" i="5"/>
  <c r="S373" i="5"/>
  <c r="K373" i="5"/>
  <c r="R373" i="5"/>
  <c r="J373" i="5"/>
  <c r="Q373" i="5"/>
  <c r="I373" i="5"/>
  <c r="O373" i="5"/>
  <c r="G373" i="5"/>
  <c r="U373" i="5"/>
  <c r="P373" i="5"/>
  <c r="M373" i="5"/>
  <c r="L373" i="5"/>
  <c r="H373" i="5"/>
  <c r="V373" i="5"/>
  <c r="T373" i="5"/>
  <c r="N373" i="5"/>
  <c r="F373" i="5"/>
  <c r="E341" i="5"/>
  <c r="O341" i="5"/>
  <c r="G341" i="5"/>
  <c r="T341" i="5"/>
  <c r="L341" i="5"/>
  <c r="S341" i="5"/>
  <c r="K341" i="5"/>
  <c r="V341" i="5"/>
  <c r="I341" i="5"/>
  <c r="U341" i="5"/>
  <c r="H341" i="5"/>
  <c r="R341" i="5"/>
  <c r="F341" i="5"/>
  <c r="P341" i="5"/>
  <c r="N341" i="5"/>
  <c r="M341" i="5"/>
  <c r="J341" i="5"/>
  <c r="Q341" i="5"/>
  <c r="E325" i="5"/>
  <c r="R325" i="5"/>
  <c r="J325" i="5"/>
  <c r="Q325" i="5"/>
  <c r="I325" i="5"/>
  <c r="P325" i="5"/>
  <c r="H325" i="5"/>
  <c r="V325" i="5"/>
  <c r="N325" i="5"/>
  <c r="F325" i="5"/>
  <c r="U325" i="5"/>
  <c r="M325" i="5"/>
  <c r="K325" i="5"/>
  <c r="G325" i="5"/>
  <c r="S325" i="5"/>
  <c r="O325" i="5"/>
  <c r="T325" i="5"/>
  <c r="L325" i="5"/>
  <c r="E169" i="5"/>
  <c r="T169" i="5"/>
  <c r="L169" i="5"/>
  <c r="S169" i="5"/>
  <c r="K169" i="5"/>
  <c r="Q169" i="5"/>
  <c r="O169" i="5"/>
  <c r="G169" i="5"/>
  <c r="J169" i="5"/>
  <c r="I169" i="5"/>
  <c r="V169" i="5"/>
  <c r="H169" i="5"/>
  <c r="U169" i="5"/>
  <c r="F169" i="5"/>
  <c r="R169" i="5"/>
  <c r="P169" i="5"/>
  <c r="M169" i="5"/>
  <c r="N169" i="5"/>
  <c r="E292" i="5"/>
  <c r="S292" i="5"/>
  <c r="K292" i="5"/>
  <c r="R292" i="5"/>
  <c r="J292" i="5"/>
  <c r="Q292" i="5"/>
  <c r="I292" i="5"/>
  <c r="V292" i="5"/>
  <c r="N292" i="5"/>
  <c r="F292" i="5"/>
  <c r="T292" i="5"/>
  <c r="M292" i="5"/>
  <c r="H292" i="5"/>
  <c r="G292" i="5"/>
  <c r="U292" i="5"/>
  <c r="P292" i="5"/>
  <c r="L292" i="5"/>
  <c r="O292" i="5"/>
  <c r="E284" i="5"/>
  <c r="S284" i="5"/>
  <c r="K284" i="5"/>
  <c r="R284" i="5"/>
  <c r="J284" i="5"/>
  <c r="Q284" i="5"/>
  <c r="I284" i="5"/>
  <c r="V284" i="5"/>
  <c r="N284" i="5"/>
  <c r="F284" i="5"/>
  <c r="L284" i="5"/>
  <c r="U284" i="5"/>
  <c r="P284" i="5"/>
  <c r="O284" i="5"/>
  <c r="T284" i="5"/>
  <c r="M284" i="5"/>
  <c r="H284" i="5"/>
  <c r="G284" i="5"/>
  <c r="E131" i="5"/>
  <c r="R131" i="5"/>
  <c r="J131" i="5"/>
  <c r="Q131" i="5"/>
  <c r="I131" i="5"/>
  <c r="U131" i="5"/>
  <c r="M131" i="5"/>
  <c r="P131" i="5"/>
  <c r="O131" i="5"/>
  <c r="N131" i="5"/>
  <c r="L131" i="5"/>
  <c r="K131" i="5"/>
  <c r="V131" i="5"/>
  <c r="H131" i="5"/>
  <c r="S131" i="5"/>
  <c r="F131" i="5"/>
  <c r="T131" i="5"/>
  <c r="G131" i="5"/>
  <c r="E49" i="5"/>
  <c r="P49" i="5"/>
  <c r="H49" i="5"/>
  <c r="V49" i="5"/>
  <c r="N49" i="5"/>
  <c r="F49" i="5"/>
  <c r="U49" i="5"/>
  <c r="M49" i="5"/>
  <c r="T49" i="5"/>
  <c r="L49" i="5"/>
  <c r="Q49" i="5"/>
  <c r="I49" i="5"/>
  <c r="S49" i="5"/>
  <c r="R49" i="5"/>
  <c r="O49" i="5"/>
  <c r="K49" i="5"/>
  <c r="J49" i="5"/>
  <c r="G49" i="5"/>
  <c r="E414" i="5"/>
  <c r="Q414" i="5"/>
  <c r="I414" i="5"/>
  <c r="U414" i="5"/>
  <c r="M414" i="5"/>
  <c r="N414" i="5"/>
  <c r="V414" i="5"/>
  <c r="K414" i="5"/>
  <c r="S414" i="5"/>
  <c r="H414" i="5"/>
  <c r="P414" i="5"/>
  <c r="F414" i="5"/>
  <c r="J414" i="5"/>
  <c r="T414" i="5"/>
  <c r="R414" i="5"/>
  <c r="O414" i="5"/>
  <c r="L414" i="5"/>
  <c r="G414" i="5"/>
  <c r="E324" i="5"/>
  <c r="S324" i="5"/>
  <c r="K324" i="5"/>
  <c r="R324" i="5"/>
  <c r="J324" i="5"/>
  <c r="Q324" i="5"/>
  <c r="I324" i="5"/>
  <c r="O324" i="5"/>
  <c r="G324" i="5"/>
  <c r="V324" i="5"/>
  <c r="N324" i="5"/>
  <c r="F324" i="5"/>
  <c r="U324" i="5"/>
  <c r="T324" i="5"/>
  <c r="M324" i="5"/>
  <c r="L324" i="5"/>
  <c r="P324" i="5"/>
  <c r="H324" i="5"/>
  <c r="E442" i="5"/>
  <c r="T442" i="5"/>
  <c r="L442" i="5"/>
  <c r="P442" i="5"/>
  <c r="N442" i="5"/>
  <c r="V442" i="5"/>
  <c r="K442" i="5"/>
  <c r="S442" i="5"/>
  <c r="I442" i="5"/>
  <c r="G442" i="5"/>
  <c r="R442" i="5"/>
  <c r="O442" i="5"/>
  <c r="J442" i="5"/>
  <c r="U442" i="5"/>
  <c r="Q442" i="5"/>
  <c r="M442" i="5"/>
  <c r="H442" i="5"/>
  <c r="F442" i="5"/>
  <c r="E410" i="5"/>
  <c r="O410" i="5"/>
  <c r="G410" i="5"/>
  <c r="S410" i="5"/>
  <c r="K410" i="5"/>
  <c r="Q410" i="5"/>
  <c r="I410" i="5"/>
  <c r="L410" i="5"/>
  <c r="T410" i="5"/>
  <c r="F410" i="5"/>
  <c r="R410" i="5"/>
  <c r="N410" i="5"/>
  <c r="M410" i="5"/>
  <c r="J410" i="5"/>
  <c r="H410" i="5"/>
  <c r="V410" i="5"/>
  <c r="P410" i="5"/>
  <c r="U410" i="5"/>
  <c r="E378" i="5"/>
  <c r="P378" i="5"/>
  <c r="H378" i="5"/>
  <c r="O378" i="5"/>
  <c r="F378" i="5"/>
  <c r="N378" i="5"/>
  <c r="V378" i="5"/>
  <c r="M378" i="5"/>
  <c r="T378" i="5"/>
  <c r="K378" i="5"/>
  <c r="R378" i="5"/>
  <c r="I378" i="5"/>
  <c r="L378" i="5"/>
  <c r="G378" i="5"/>
  <c r="U378" i="5"/>
  <c r="S378" i="5"/>
  <c r="Q378" i="5"/>
  <c r="J378" i="5"/>
  <c r="E346" i="5"/>
  <c r="T346" i="5"/>
  <c r="L346" i="5"/>
  <c r="R346" i="5"/>
  <c r="J346" i="5"/>
  <c r="U346" i="5"/>
  <c r="I346" i="5"/>
  <c r="P346" i="5"/>
  <c r="F346" i="5"/>
  <c r="O346" i="5"/>
  <c r="H346" i="5"/>
  <c r="G346" i="5"/>
  <c r="V346" i="5"/>
  <c r="Q346" i="5"/>
  <c r="N346" i="5"/>
  <c r="S346" i="5"/>
  <c r="M346" i="5"/>
  <c r="K346" i="5"/>
  <c r="E149" i="5"/>
  <c r="P149" i="5"/>
  <c r="H149" i="5"/>
  <c r="O149" i="5"/>
  <c r="G149" i="5"/>
  <c r="S149" i="5"/>
  <c r="K149" i="5"/>
  <c r="R149" i="5"/>
  <c r="Q149" i="5"/>
  <c r="N149" i="5"/>
  <c r="M149" i="5"/>
  <c r="L149" i="5"/>
  <c r="V149" i="5"/>
  <c r="J149" i="5"/>
  <c r="T149" i="5"/>
  <c r="F149" i="5"/>
  <c r="U149" i="5"/>
  <c r="I149" i="5"/>
  <c r="E67" i="5"/>
  <c r="V67" i="5"/>
  <c r="N67" i="5"/>
  <c r="F67" i="5"/>
  <c r="U67" i="5"/>
  <c r="T67" i="5"/>
  <c r="L67" i="5"/>
  <c r="S67" i="5"/>
  <c r="K67" i="5"/>
  <c r="R67" i="5"/>
  <c r="J67" i="5"/>
  <c r="O67" i="5"/>
  <c r="G67" i="5"/>
  <c r="M67" i="5"/>
  <c r="I67" i="5"/>
  <c r="H67" i="5"/>
  <c r="Q67" i="5"/>
  <c r="P67" i="5"/>
  <c r="E436" i="5"/>
  <c r="S436" i="5"/>
  <c r="K436" i="5"/>
  <c r="Q436" i="5"/>
  <c r="I436" i="5"/>
  <c r="O436" i="5"/>
  <c r="G436" i="5"/>
  <c r="T436" i="5"/>
  <c r="F436" i="5"/>
  <c r="P436" i="5"/>
  <c r="M436" i="5"/>
  <c r="V436" i="5"/>
  <c r="J436" i="5"/>
  <c r="R436" i="5"/>
  <c r="N436" i="5"/>
  <c r="L436" i="5"/>
  <c r="H436" i="5"/>
  <c r="U436" i="5"/>
  <c r="E382" i="5"/>
  <c r="T382" i="5"/>
  <c r="L382" i="5"/>
  <c r="U382" i="5"/>
  <c r="K382" i="5"/>
  <c r="S382" i="5"/>
  <c r="J382" i="5"/>
  <c r="R382" i="5"/>
  <c r="I382" i="5"/>
  <c r="P382" i="5"/>
  <c r="G382" i="5"/>
  <c r="N382" i="5"/>
  <c r="Q382" i="5"/>
  <c r="M382" i="5"/>
  <c r="H382" i="5"/>
  <c r="F382" i="5"/>
  <c r="V382" i="5"/>
  <c r="O382" i="5"/>
  <c r="E350" i="5"/>
  <c r="P350" i="5"/>
  <c r="H350" i="5"/>
  <c r="V350" i="5"/>
  <c r="N350" i="5"/>
  <c r="F350" i="5"/>
  <c r="Q350" i="5"/>
  <c r="L350" i="5"/>
  <c r="U350" i="5"/>
  <c r="K350" i="5"/>
  <c r="I350" i="5"/>
  <c r="G350" i="5"/>
  <c r="T350" i="5"/>
  <c r="R350" i="5"/>
  <c r="O350" i="5"/>
  <c r="S350" i="5"/>
  <c r="M350" i="5"/>
  <c r="J350" i="5"/>
  <c r="E268" i="5"/>
  <c r="T268" i="5"/>
  <c r="L268" i="5"/>
  <c r="S268" i="5"/>
  <c r="K268" i="5"/>
  <c r="M268" i="5"/>
  <c r="V268" i="5"/>
  <c r="J268" i="5"/>
  <c r="U268" i="5"/>
  <c r="I268" i="5"/>
  <c r="Q268" i="5"/>
  <c r="G268" i="5"/>
  <c r="O268" i="5"/>
  <c r="N268" i="5"/>
  <c r="H268" i="5"/>
  <c r="F268" i="5"/>
  <c r="P268" i="5"/>
  <c r="R268" i="5"/>
  <c r="E99" i="5"/>
  <c r="V99" i="5"/>
  <c r="N99" i="5"/>
  <c r="F99" i="5"/>
  <c r="T99" i="5"/>
  <c r="L99" i="5"/>
  <c r="Q99" i="5"/>
  <c r="I99" i="5"/>
  <c r="O99" i="5"/>
  <c r="M99" i="5"/>
  <c r="K99" i="5"/>
  <c r="J99" i="5"/>
  <c r="U99" i="5"/>
  <c r="H99" i="5"/>
  <c r="S99" i="5"/>
  <c r="G99" i="5"/>
  <c r="P99" i="5"/>
  <c r="R99" i="5"/>
  <c r="E83" i="5"/>
  <c r="V83" i="5"/>
  <c r="N83" i="5"/>
  <c r="F83" i="5"/>
  <c r="T83" i="5"/>
  <c r="L83" i="5"/>
  <c r="Q83" i="5"/>
  <c r="I83" i="5"/>
  <c r="R83" i="5"/>
  <c r="P83" i="5"/>
  <c r="O83" i="5"/>
  <c r="M83" i="5"/>
  <c r="K83" i="5"/>
  <c r="J83" i="5"/>
  <c r="S83" i="5"/>
  <c r="G83" i="5"/>
  <c r="H83" i="5"/>
  <c r="U83" i="5"/>
  <c r="E426" i="5"/>
  <c r="U426" i="5"/>
  <c r="M426" i="5"/>
  <c r="S426" i="5"/>
  <c r="K426" i="5"/>
  <c r="Q426" i="5"/>
  <c r="I426" i="5"/>
  <c r="J426" i="5"/>
  <c r="T426" i="5"/>
  <c r="G426" i="5"/>
  <c r="P426" i="5"/>
  <c r="N426" i="5"/>
  <c r="R426" i="5"/>
  <c r="H426" i="5"/>
  <c r="F426" i="5"/>
  <c r="V426" i="5"/>
  <c r="O426" i="5"/>
  <c r="L426" i="5"/>
  <c r="E394" i="5"/>
  <c r="S394" i="5"/>
  <c r="K394" i="5"/>
  <c r="P394" i="5"/>
  <c r="H394" i="5"/>
  <c r="O394" i="5"/>
  <c r="L394" i="5"/>
  <c r="V394" i="5"/>
  <c r="J394" i="5"/>
  <c r="U394" i="5"/>
  <c r="I394" i="5"/>
  <c r="R394" i="5"/>
  <c r="F394" i="5"/>
  <c r="N394" i="5"/>
  <c r="M394" i="5"/>
  <c r="T394" i="5"/>
  <c r="Q394" i="5"/>
  <c r="G394" i="5"/>
  <c r="E362" i="5"/>
  <c r="T362" i="5"/>
  <c r="L362" i="5"/>
  <c r="R362" i="5"/>
  <c r="J362" i="5"/>
  <c r="O362" i="5"/>
  <c r="V362" i="5"/>
  <c r="K362" i="5"/>
  <c r="U362" i="5"/>
  <c r="I362" i="5"/>
  <c r="H362" i="5"/>
  <c r="G362" i="5"/>
  <c r="F362" i="5"/>
  <c r="Q362" i="5"/>
  <c r="P362" i="5"/>
  <c r="S362" i="5"/>
  <c r="N362" i="5"/>
  <c r="M362" i="5"/>
  <c r="E330" i="5"/>
  <c r="U330" i="5"/>
  <c r="M330" i="5"/>
  <c r="T330" i="5"/>
  <c r="L330" i="5"/>
  <c r="S330" i="5"/>
  <c r="K330" i="5"/>
  <c r="Q330" i="5"/>
  <c r="I330" i="5"/>
  <c r="P330" i="5"/>
  <c r="H330" i="5"/>
  <c r="J330" i="5"/>
  <c r="G330" i="5"/>
  <c r="F330" i="5"/>
  <c r="R330" i="5"/>
  <c r="O330" i="5"/>
  <c r="V330" i="5"/>
  <c r="N330" i="5"/>
  <c r="E260" i="5"/>
  <c r="P260" i="5"/>
  <c r="H260" i="5"/>
  <c r="O260" i="5"/>
  <c r="G260" i="5"/>
  <c r="V260" i="5"/>
  <c r="N260" i="5"/>
  <c r="F260" i="5"/>
  <c r="T260" i="5"/>
  <c r="L260" i="5"/>
  <c r="J260" i="5"/>
  <c r="I260" i="5"/>
  <c r="U260" i="5"/>
  <c r="S260" i="5"/>
  <c r="R260" i="5"/>
  <c r="Q260" i="5"/>
  <c r="K260" i="5"/>
  <c r="M260" i="5"/>
  <c r="E252" i="5"/>
  <c r="P252" i="5"/>
  <c r="H252" i="5"/>
  <c r="O252" i="5"/>
  <c r="G252" i="5"/>
  <c r="V252" i="5"/>
  <c r="N252" i="5"/>
  <c r="F252" i="5"/>
  <c r="T252" i="5"/>
  <c r="L252" i="5"/>
  <c r="R252" i="5"/>
  <c r="Q252" i="5"/>
  <c r="M252" i="5"/>
  <c r="K252" i="5"/>
  <c r="J252" i="5"/>
  <c r="I252" i="5"/>
  <c r="S252" i="5"/>
  <c r="U252" i="5"/>
  <c r="E445" i="5"/>
  <c r="Q445" i="5"/>
  <c r="I445" i="5"/>
  <c r="O445" i="5"/>
  <c r="G445" i="5"/>
  <c r="U445" i="5"/>
  <c r="M445" i="5"/>
  <c r="R445" i="5"/>
  <c r="L445" i="5"/>
  <c r="K445" i="5"/>
  <c r="V445" i="5"/>
  <c r="J445" i="5"/>
  <c r="S445" i="5"/>
  <c r="F445" i="5"/>
  <c r="T445" i="5"/>
  <c r="N445" i="5"/>
  <c r="P445" i="5"/>
  <c r="H445" i="5"/>
  <c r="E429" i="5"/>
  <c r="R429" i="5"/>
  <c r="J429" i="5"/>
  <c r="P429" i="5"/>
  <c r="H429" i="5"/>
  <c r="V429" i="5"/>
  <c r="N429" i="5"/>
  <c r="F429" i="5"/>
  <c r="K429" i="5"/>
  <c r="T429" i="5"/>
  <c r="G429" i="5"/>
  <c r="Q429" i="5"/>
  <c r="M429" i="5"/>
  <c r="S429" i="5"/>
  <c r="I429" i="5"/>
  <c r="L429" i="5"/>
  <c r="O429" i="5"/>
  <c r="U429" i="5"/>
  <c r="E413" i="5"/>
  <c r="R413" i="5"/>
  <c r="J413" i="5"/>
  <c r="V413" i="5"/>
  <c r="N413" i="5"/>
  <c r="F413" i="5"/>
  <c r="T413" i="5"/>
  <c r="I413" i="5"/>
  <c r="Q413" i="5"/>
  <c r="G413" i="5"/>
  <c r="O413" i="5"/>
  <c r="L413" i="5"/>
  <c r="S413" i="5"/>
  <c r="P413" i="5"/>
  <c r="M413" i="5"/>
  <c r="K413" i="5"/>
  <c r="H413" i="5"/>
  <c r="U413" i="5"/>
  <c r="E397" i="5"/>
  <c r="T397" i="5"/>
  <c r="L397" i="5"/>
  <c r="V397" i="5"/>
  <c r="N397" i="5"/>
  <c r="F397" i="5"/>
  <c r="S397" i="5"/>
  <c r="I397" i="5"/>
  <c r="P397" i="5"/>
  <c r="O397" i="5"/>
  <c r="J397" i="5"/>
  <c r="H397" i="5"/>
  <c r="G397" i="5"/>
  <c r="U397" i="5"/>
  <c r="Q397" i="5"/>
  <c r="K397" i="5"/>
  <c r="R397" i="5"/>
  <c r="M397" i="5"/>
  <c r="E381" i="5"/>
  <c r="U381" i="5"/>
  <c r="M381" i="5"/>
  <c r="S381" i="5"/>
  <c r="J381" i="5"/>
  <c r="R381" i="5"/>
  <c r="I381" i="5"/>
  <c r="Q381" i="5"/>
  <c r="H381" i="5"/>
  <c r="O381" i="5"/>
  <c r="F381" i="5"/>
  <c r="V381" i="5"/>
  <c r="L381" i="5"/>
  <c r="K381" i="5"/>
  <c r="T381" i="5"/>
  <c r="P381" i="5"/>
  <c r="N381" i="5"/>
  <c r="G381" i="5"/>
  <c r="E365" i="5"/>
  <c r="Q365" i="5"/>
  <c r="I365" i="5"/>
  <c r="O365" i="5"/>
  <c r="G365" i="5"/>
  <c r="R365" i="5"/>
  <c r="F365" i="5"/>
  <c r="M365" i="5"/>
  <c r="V365" i="5"/>
  <c r="L365" i="5"/>
  <c r="J365" i="5"/>
  <c r="H365" i="5"/>
  <c r="U365" i="5"/>
  <c r="S365" i="5"/>
  <c r="P365" i="5"/>
  <c r="N365" i="5"/>
  <c r="K365" i="5"/>
  <c r="T365" i="5"/>
  <c r="E349" i="5"/>
  <c r="Q349" i="5"/>
  <c r="I349" i="5"/>
  <c r="O349" i="5"/>
  <c r="G349" i="5"/>
  <c r="V349" i="5"/>
  <c r="L349" i="5"/>
  <c r="S349" i="5"/>
  <c r="H349" i="5"/>
  <c r="R349" i="5"/>
  <c r="F349" i="5"/>
  <c r="J349" i="5"/>
  <c r="U349" i="5"/>
  <c r="P349" i="5"/>
  <c r="N349" i="5"/>
  <c r="M349" i="5"/>
  <c r="K349" i="5"/>
  <c r="T349" i="5"/>
  <c r="E333" i="5"/>
  <c r="T333" i="5"/>
  <c r="R333" i="5"/>
  <c r="J333" i="5"/>
  <c r="Q333" i="5"/>
  <c r="I333" i="5"/>
  <c r="P333" i="5"/>
  <c r="H333" i="5"/>
  <c r="N333" i="5"/>
  <c r="F333" i="5"/>
  <c r="V333" i="5"/>
  <c r="M333" i="5"/>
  <c r="U333" i="5"/>
  <c r="S333" i="5"/>
  <c r="O333" i="5"/>
  <c r="K333" i="5"/>
  <c r="G333" i="5"/>
  <c r="L333" i="5"/>
  <c r="E317" i="5"/>
  <c r="R317" i="5"/>
  <c r="J317" i="5"/>
  <c r="Q317" i="5"/>
  <c r="I317" i="5"/>
  <c r="P317" i="5"/>
  <c r="H317" i="5"/>
  <c r="U317" i="5"/>
  <c r="M317" i="5"/>
  <c r="K317" i="5"/>
  <c r="G317" i="5"/>
  <c r="V317" i="5"/>
  <c r="F317" i="5"/>
  <c r="T317" i="5"/>
  <c r="O317" i="5"/>
  <c r="N317" i="5"/>
  <c r="S317" i="5"/>
  <c r="L317" i="5"/>
  <c r="E236" i="5"/>
  <c r="U236" i="5"/>
  <c r="M236" i="5"/>
  <c r="T236" i="5"/>
  <c r="L236" i="5"/>
  <c r="S236" i="5"/>
  <c r="K236" i="5"/>
  <c r="R236" i="5"/>
  <c r="J236" i="5"/>
  <c r="Q236" i="5"/>
  <c r="I236" i="5"/>
  <c r="P236" i="5"/>
  <c r="H236" i="5"/>
  <c r="V236" i="5"/>
  <c r="O236" i="5"/>
  <c r="N236" i="5"/>
  <c r="G236" i="5"/>
  <c r="F236" i="5"/>
  <c r="E167" i="5"/>
  <c r="V167" i="5"/>
  <c r="N167" i="5"/>
  <c r="F167" i="5"/>
  <c r="U167" i="5"/>
  <c r="M167" i="5"/>
  <c r="Q167" i="5"/>
  <c r="I167" i="5"/>
  <c r="S167" i="5"/>
  <c r="G167" i="5"/>
  <c r="R167" i="5"/>
  <c r="P167" i="5"/>
  <c r="O167" i="5"/>
  <c r="L167" i="5"/>
  <c r="K167" i="5"/>
  <c r="T167" i="5"/>
  <c r="H167" i="5"/>
  <c r="J167" i="5"/>
  <c r="E398" i="5"/>
  <c r="S398" i="5"/>
  <c r="K398" i="5"/>
  <c r="U398" i="5"/>
  <c r="M398" i="5"/>
  <c r="N398" i="5"/>
  <c r="T398" i="5"/>
  <c r="I398" i="5"/>
  <c r="R398" i="5"/>
  <c r="H398" i="5"/>
  <c r="J398" i="5"/>
  <c r="G398" i="5"/>
  <c r="F398" i="5"/>
  <c r="V398" i="5"/>
  <c r="P398" i="5"/>
  <c r="L398" i="5"/>
  <c r="Q398" i="5"/>
  <c r="O398" i="5"/>
  <c r="E356" i="5"/>
  <c r="R356" i="5"/>
  <c r="J356" i="5"/>
  <c r="P356" i="5"/>
  <c r="H356" i="5"/>
  <c r="U356" i="5"/>
  <c r="K356" i="5"/>
  <c r="Q356" i="5"/>
  <c r="F356" i="5"/>
  <c r="O356" i="5"/>
  <c r="I356" i="5"/>
  <c r="G356" i="5"/>
  <c r="V356" i="5"/>
  <c r="S356" i="5"/>
  <c r="N356" i="5"/>
  <c r="M356" i="5"/>
  <c r="L356" i="5"/>
  <c r="T356" i="5"/>
  <c r="E340" i="5"/>
  <c r="P340" i="5"/>
  <c r="H340" i="5"/>
  <c r="U340" i="5"/>
  <c r="M340" i="5"/>
  <c r="T340" i="5"/>
  <c r="L340" i="5"/>
  <c r="N340" i="5"/>
  <c r="K340" i="5"/>
  <c r="J340" i="5"/>
  <c r="S340" i="5"/>
  <c r="G340" i="5"/>
  <c r="R340" i="5"/>
  <c r="F340" i="5"/>
  <c r="V340" i="5"/>
  <c r="Q340" i="5"/>
  <c r="I340" i="5"/>
  <c r="O340" i="5"/>
  <c r="E115" i="5"/>
  <c r="P115" i="5"/>
  <c r="H115" i="5"/>
  <c r="V115" i="5"/>
  <c r="N115" i="5"/>
  <c r="F115" i="5"/>
  <c r="T115" i="5"/>
  <c r="L115" i="5"/>
  <c r="S115" i="5"/>
  <c r="K115" i="5"/>
  <c r="Q115" i="5"/>
  <c r="I115" i="5"/>
  <c r="U115" i="5"/>
  <c r="R115" i="5"/>
  <c r="O115" i="5"/>
  <c r="M115" i="5"/>
  <c r="J115" i="5"/>
  <c r="G115" i="5"/>
  <c r="E228" i="5"/>
  <c r="U228" i="5"/>
  <c r="M228" i="5"/>
  <c r="T228" i="5"/>
  <c r="L228" i="5"/>
  <c r="S228" i="5"/>
  <c r="K228" i="5"/>
  <c r="R228" i="5"/>
  <c r="J228" i="5"/>
  <c r="Q228" i="5"/>
  <c r="I228" i="5"/>
  <c r="P228" i="5"/>
  <c r="H228" i="5"/>
  <c r="F228" i="5"/>
  <c r="V228" i="5"/>
  <c r="O228" i="5"/>
  <c r="G228" i="5"/>
  <c r="N228" i="5"/>
  <c r="E133" i="5"/>
  <c r="P133" i="5"/>
  <c r="H133" i="5"/>
  <c r="O133" i="5"/>
  <c r="G133" i="5"/>
  <c r="S133" i="5"/>
  <c r="K133" i="5"/>
  <c r="U133" i="5"/>
  <c r="I133" i="5"/>
  <c r="T133" i="5"/>
  <c r="F133" i="5"/>
  <c r="R133" i="5"/>
  <c r="Q133" i="5"/>
  <c r="N133" i="5"/>
  <c r="M133" i="5"/>
  <c r="V133" i="5"/>
  <c r="J133" i="5"/>
  <c r="L133" i="5"/>
  <c r="E430" i="5"/>
  <c r="Q430" i="5"/>
  <c r="I430" i="5"/>
  <c r="O430" i="5"/>
  <c r="G430" i="5"/>
  <c r="U430" i="5"/>
  <c r="M430" i="5"/>
  <c r="S430" i="5"/>
  <c r="F430" i="5"/>
  <c r="P430" i="5"/>
  <c r="L430" i="5"/>
  <c r="V430" i="5"/>
  <c r="J430" i="5"/>
  <c r="R430" i="5"/>
  <c r="N430" i="5"/>
  <c r="T430" i="5"/>
  <c r="K430" i="5"/>
  <c r="H430" i="5"/>
  <c r="E366" i="5"/>
  <c r="R366" i="5"/>
  <c r="P366" i="5"/>
  <c r="H366" i="5"/>
  <c r="V366" i="5"/>
  <c r="N366" i="5"/>
  <c r="F366" i="5"/>
  <c r="K366" i="5"/>
  <c r="S366" i="5"/>
  <c r="G366" i="5"/>
  <c r="Q366" i="5"/>
  <c r="J366" i="5"/>
  <c r="I366" i="5"/>
  <c r="T366" i="5"/>
  <c r="O366" i="5"/>
  <c r="U366" i="5"/>
  <c r="M366" i="5"/>
  <c r="L366" i="5"/>
  <c r="E334" i="5"/>
  <c r="S334" i="5"/>
  <c r="K334" i="5"/>
  <c r="R334" i="5"/>
  <c r="J334" i="5"/>
  <c r="V334" i="5"/>
  <c r="L334" i="5"/>
  <c r="U334" i="5"/>
  <c r="I334" i="5"/>
  <c r="T334" i="5"/>
  <c r="H334" i="5"/>
  <c r="P334" i="5"/>
  <c r="F334" i="5"/>
  <c r="O334" i="5"/>
  <c r="G334" i="5"/>
  <c r="Q334" i="5"/>
  <c r="N334" i="5"/>
  <c r="M334" i="5"/>
  <c r="E220" i="5"/>
  <c r="U220" i="5"/>
  <c r="M220" i="5"/>
  <c r="T220" i="5"/>
  <c r="L220" i="5"/>
  <c r="S220" i="5"/>
  <c r="K220" i="5"/>
  <c r="R220" i="5"/>
  <c r="J220" i="5"/>
  <c r="Q220" i="5"/>
  <c r="I220" i="5"/>
  <c r="P220" i="5"/>
  <c r="H220" i="5"/>
  <c r="N220" i="5"/>
  <c r="G220" i="5"/>
  <c r="F220" i="5"/>
  <c r="O220" i="5"/>
  <c r="V220" i="5"/>
  <c r="E454" i="5"/>
  <c r="P454" i="5"/>
  <c r="H454" i="5"/>
  <c r="V454" i="5"/>
  <c r="N454" i="5"/>
  <c r="F454" i="5"/>
  <c r="T454" i="5"/>
  <c r="L454" i="5"/>
  <c r="R454" i="5"/>
  <c r="Q454" i="5"/>
  <c r="O454" i="5"/>
  <c r="M454" i="5"/>
  <c r="K454" i="5"/>
  <c r="J454" i="5"/>
  <c r="S454" i="5"/>
  <c r="G454" i="5"/>
  <c r="I454" i="5"/>
  <c r="U454" i="5"/>
  <c r="E444" i="5"/>
  <c r="R444" i="5"/>
  <c r="J444" i="5"/>
  <c r="P444" i="5"/>
  <c r="H444" i="5"/>
  <c r="V444" i="5"/>
  <c r="N444" i="5"/>
  <c r="F444" i="5"/>
  <c r="U444" i="5"/>
  <c r="I444" i="5"/>
  <c r="Q444" i="5"/>
  <c r="O444" i="5"/>
  <c r="M444" i="5"/>
  <c r="K444" i="5"/>
  <c r="L444" i="5"/>
  <c r="T444" i="5"/>
  <c r="S444" i="5"/>
  <c r="G444" i="5"/>
  <c r="E438" i="5"/>
  <c r="Q438" i="5"/>
  <c r="I438" i="5"/>
  <c r="O438" i="5"/>
  <c r="G438" i="5"/>
  <c r="U438" i="5"/>
  <c r="M438" i="5"/>
  <c r="K438" i="5"/>
  <c r="T438" i="5"/>
  <c r="H438" i="5"/>
  <c r="R438" i="5"/>
  <c r="N438" i="5"/>
  <c r="S438" i="5"/>
  <c r="J438" i="5"/>
  <c r="F438" i="5"/>
  <c r="V438" i="5"/>
  <c r="P438" i="5"/>
  <c r="L438" i="5"/>
  <c r="E428" i="5"/>
  <c r="S428" i="5"/>
  <c r="K428" i="5"/>
  <c r="Q428" i="5"/>
  <c r="I428" i="5"/>
  <c r="O428" i="5"/>
  <c r="G428" i="5"/>
  <c r="N428" i="5"/>
  <c r="L428" i="5"/>
  <c r="U428" i="5"/>
  <c r="H428" i="5"/>
  <c r="R428" i="5"/>
  <c r="J428" i="5"/>
  <c r="V428" i="5"/>
  <c r="T428" i="5"/>
  <c r="P428" i="5"/>
  <c r="M428" i="5"/>
  <c r="F428" i="5"/>
  <c r="E422" i="5"/>
  <c r="Q422" i="5"/>
  <c r="I422" i="5"/>
  <c r="O422" i="5"/>
  <c r="G422" i="5"/>
  <c r="U422" i="5"/>
  <c r="M422" i="5"/>
  <c r="N422" i="5"/>
  <c r="K422" i="5"/>
  <c r="T422" i="5"/>
  <c r="H422" i="5"/>
  <c r="R422" i="5"/>
  <c r="J422" i="5"/>
  <c r="V422" i="5"/>
  <c r="F422" i="5"/>
  <c r="S422" i="5"/>
  <c r="L422" i="5"/>
  <c r="P422" i="5"/>
  <c r="E412" i="5"/>
  <c r="S412" i="5"/>
  <c r="K412" i="5"/>
  <c r="O412" i="5"/>
  <c r="G412" i="5"/>
  <c r="P412" i="5"/>
  <c r="M412" i="5"/>
  <c r="U412" i="5"/>
  <c r="J412" i="5"/>
  <c r="R412" i="5"/>
  <c r="H412" i="5"/>
  <c r="V412" i="5"/>
  <c r="N412" i="5"/>
  <c r="L412" i="5"/>
  <c r="T412" i="5"/>
  <c r="Q412" i="5"/>
  <c r="I412" i="5"/>
  <c r="F412" i="5"/>
  <c r="E406" i="5"/>
  <c r="S406" i="5"/>
  <c r="K406" i="5"/>
  <c r="O406" i="5"/>
  <c r="G406" i="5"/>
  <c r="U406" i="5"/>
  <c r="M406" i="5"/>
  <c r="P406" i="5"/>
  <c r="J406" i="5"/>
  <c r="V406" i="5"/>
  <c r="I406" i="5"/>
  <c r="T406" i="5"/>
  <c r="R406" i="5"/>
  <c r="Q406" i="5"/>
  <c r="N406" i="5"/>
  <c r="L406" i="5"/>
  <c r="H406" i="5"/>
  <c r="F406" i="5"/>
  <c r="E396" i="5"/>
  <c r="U396" i="5"/>
  <c r="M396" i="5"/>
  <c r="O396" i="5"/>
  <c r="G396" i="5"/>
  <c r="P396" i="5"/>
  <c r="V396" i="5"/>
  <c r="K396" i="5"/>
  <c r="T396" i="5"/>
  <c r="J396" i="5"/>
  <c r="I396" i="5"/>
  <c r="H396" i="5"/>
  <c r="F396" i="5"/>
  <c r="S396" i="5"/>
  <c r="Q396" i="5"/>
  <c r="L396" i="5"/>
  <c r="R396" i="5"/>
  <c r="N396" i="5"/>
  <c r="E390" i="5"/>
  <c r="T390" i="5"/>
  <c r="L390" i="5"/>
  <c r="V390" i="5"/>
  <c r="M390" i="5"/>
  <c r="U390" i="5"/>
  <c r="K390" i="5"/>
  <c r="S390" i="5"/>
  <c r="J390" i="5"/>
  <c r="Q390" i="5"/>
  <c r="H390" i="5"/>
  <c r="O390" i="5"/>
  <c r="F390" i="5"/>
  <c r="R390" i="5"/>
  <c r="P390" i="5"/>
  <c r="N390" i="5"/>
  <c r="I390" i="5"/>
  <c r="G390" i="5"/>
  <c r="E380" i="5"/>
  <c r="V380" i="5"/>
  <c r="N380" i="5"/>
  <c r="F380" i="5"/>
  <c r="R380" i="5"/>
  <c r="I380" i="5"/>
  <c r="Q380" i="5"/>
  <c r="H380" i="5"/>
  <c r="P380" i="5"/>
  <c r="G380" i="5"/>
  <c r="M380" i="5"/>
  <c r="T380" i="5"/>
  <c r="K380" i="5"/>
  <c r="U380" i="5"/>
  <c r="S380" i="5"/>
  <c r="O380" i="5"/>
  <c r="L380" i="5"/>
  <c r="J380" i="5"/>
  <c r="E374" i="5"/>
  <c r="R374" i="5"/>
  <c r="J374" i="5"/>
  <c r="Q374" i="5"/>
  <c r="I374" i="5"/>
  <c r="P374" i="5"/>
  <c r="H374" i="5"/>
  <c r="V374" i="5"/>
  <c r="N374" i="5"/>
  <c r="F374" i="5"/>
  <c r="T374" i="5"/>
  <c r="O374" i="5"/>
  <c r="M374" i="5"/>
  <c r="L374" i="5"/>
  <c r="K374" i="5"/>
  <c r="G374" i="5"/>
  <c r="U374" i="5"/>
  <c r="S374" i="5"/>
  <c r="E364" i="5"/>
  <c r="R364" i="5"/>
  <c r="J364" i="5"/>
  <c r="P364" i="5"/>
  <c r="H364" i="5"/>
  <c r="M364" i="5"/>
  <c r="T364" i="5"/>
  <c r="I364" i="5"/>
  <c r="S364" i="5"/>
  <c r="G364" i="5"/>
  <c r="K364" i="5"/>
  <c r="F364" i="5"/>
  <c r="V364" i="5"/>
  <c r="Q364" i="5"/>
  <c r="O364" i="5"/>
  <c r="N364" i="5"/>
  <c r="L364" i="5"/>
  <c r="U364" i="5"/>
  <c r="E358" i="5"/>
  <c r="P358" i="5"/>
  <c r="H358" i="5"/>
  <c r="V358" i="5"/>
  <c r="N358" i="5"/>
  <c r="F358" i="5"/>
  <c r="S358" i="5"/>
  <c r="I358" i="5"/>
  <c r="O358" i="5"/>
  <c r="M358" i="5"/>
  <c r="J358" i="5"/>
  <c r="G358" i="5"/>
  <c r="U358" i="5"/>
  <c r="R358" i="5"/>
  <c r="Q358" i="5"/>
  <c r="T358" i="5"/>
  <c r="L358" i="5"/>
  <c r="K358" i="5"/>
  <c r="E348" i="5"/>
  <c r="R348" i="5"/>
  <c r="J348" i="5"/>
  <c r="P348" i="5"/>
  <c r="H348" i="5"/>
  <c r="S348" i="5"/>
  <c r="G348" i="5"/>
  <c r="N348" i="5"/>
  <c r="M348" i="5"/>
  <c r="I348" i="5"/>
  <c r="V348" i="5"/>
  <c r="F348" i="5"/>
  <c r="U348" i="5"/>
  <c r="Q348" i="5"/>
  <c r="O348" i="5"/>
  <c r="L348" i="5"/>
  <c r="K348" i="5"/>
  <c r="T348" i="5"/>
  <c r="E342" i="5"/>
  <c r="V342" i="5"/>
  <c r="N342" i="5"/>
  <c r="F342" i="5"/>
  <c r="S342" i="5"/>
  <c r="K342" i="5"/>
  <c r="R342" i="5"/>
  <c r="J342" i="5"/>
  <c r="Q342" i="5"/>
  <c r="P342" i="5"/>
  <c r="O342" i="5"/>
  <c r="L342" i="5"/>
  <c r="I342" i="5"/>
  <c r="U342" i="5"/>
  <c r="T342" i="5"/>
  <c r="H342" i="5"/>
  <c r="G342" i="5"/>
  <c r="M342" i="5"/>
  <c r="E332" i="5"/>
  <c r="S332" i="5"/>
  <c r="K332" i="5"/>
  <c r="R332" i="5"/>
  <c r="J332" i="5"/>
  <c r="Q332" i="5"/>
  <c r="I332" i="5"/>
  <c r="O332" i="5"/>
  <c r="G332" i="5"/>
  <c r="V332" i="5"/>
  <c r="N332" i="5"/>
  <c r="F332" i="5"/>
  <c r="T332" i="5"/>
  <c r="P332" i="5"/>
  <c r="M332" i="5"/>
  <c r="L332" i="5"/>
  <c r="U332" i="5"/>
  <c r="H332" i="5"/>
  <c r="E326" i="5"/>
  <c r="Q326" i="5"/>
  <c r="I326" i="5"/>
  <c r="P326" i="5"/>
  <c r="H326" i="5"/>
  <c r="O326" i="5"/>
  <c r="G326" i="5"/>
  <c r="U326" i="5"/>
  <c r="M326" i="5"/>
  <c r="T326" i="5"/>
  <c r="L326" i="5"/>
  <c r="N326" i="5"/>
  <c r="K326" i="5"/>
  <c r="J326" i="5"/>
  <c r="F326" i="5"/>
  <c r="V326" i="5"/>
  <c r="S326" i="5"/>
  <c r="R326" i="5"/>
  <c r="E316" i="5"/>
  <c r="S316" i="5"/>
  <c r="K316" i="5"/>
  <c r="R316" i="5"/>
  <c r="J316" i="5"/>
  <c r="Q316" i="5"/>
  <c r="I316" i="5"/>
  <c r="V316" i="5"/>
  <c r="N316" i="5"/>
  <c r="F316" i="5"/>
  <c r="L316" i="5"/>
  <c r="H316" i="5"/>
  <c r="G316" i="5"/>
  <c r="U316" i="5"/>
  <c r="P316" i="5"/>
  <c r="O316" i="5"/>
  <c r="M316" i="5"/>
  <c r="T316" i="5"/>
  <c r="E312" i="5"/>
  <c r="O312" i="5"/>
  <c r="G312" i="5"/>
  <c r="V312" i="5"/>
  <c r="N312" i="5"/>
  <c r="F312" i="5"/>
  <c r="U312" i="5"/>
  <c r="M312" i="5"/>
  <c r="R312" i="5"/>
  <c r="J312" i="5"/>
  <c r="P312" i="5"/>
  <c r="L312" i="5"/>
  <c r="K312" i="5"/>
  <c r="I312" i="5"/>
  <c r="T312" i="5"/>
  <c r="S312" i="5"/>
  <c r="H312" i="5"/>
  <c r="Q312" i="5"/>
  <c r="E204" i="5"/>
  <c r="U204" i="5"/>
  <c r="M204" i="5"/>
  <c r="T204" i="5"/>
  <c r="L204" i="5"/>
  <c r="R204" i="5"/>
  <c r="J204" i="5"/>
  <c r="Q204" i="5"/>
  <c r="I204" i="5"/>
  <c r="P204" i="5"/>
  <c r="H204" i="5"/>
  <c r="O204" i="5"/>
  <c r="N204" i="5"/>
  <c r="K204" i="5"/>
  <c r="G204" i="5"/>
  <c r="F204" i="5"/>
  <c r="S204" i="5"/>
  <c r="V204" i="5"/>
  <c r="E181" i="5"/>
  <c r="R181" i="5"/>
  <c r="J181" i="5"/>
  <c r="Q181" i="5"/>
  <c r="I181" i="5"/>
  <c r="P181" i="5"/>
  <c r="H181" i="5"/>
  <c r="O181" i="5"/>
  <c r="G181" i="5"/>
  <c r="V181" i="5"/>
  <c r="N181" i="5"/>
  <c r="F181" i="5"/>
  <c r="U181" i="5"/>
  <c r="M181" i="5"/>
  <c r="S181" i="5"/>
  <c r="K181" i="5"/>
  <c r="T181" i="5"/>
  <c r="L181" i="5"/>
  <c r="E117" i="5"/>
  <c r="V117" i="5"/>
  <c r="N117" i="5"/>
  <c r="F117" i="5"/>
  <c r="T117" i="5"/>
  <c r="L117" i="5"/>
  <c r="R117" i="5"/>
  <c r="J117" i="5"/>
  <c r="Q117" i="5"/>
  <c r="I117" i="5"/>
  <c r="O117" i="5"/>
  <c r="G117" i="5"/>
  <c r="K117" i="5"/>
  <c r="H117" i="5"/>
  <c r="U117" i="5"/>
  <c r="S117" i="5"/>
  <c r="M117" i="5"/>
  <c r="P117" i="5"/>
  <c r="E113" i="5"/>
  <c r="R113" i="5"/>
  <c r="J113" i="5"/>
  <c r="P113" i="5"/>
  <c r="H113" i="5"/>
  <c r="V113" i="5"/>
  <c r="N113" i="5"/>
  <c r="F113" i="5"/>
  <c r="U113" i="5"/>
  <c r="M113" i="5"/>
  <c r="S113" i="5"/>
  <c r="K113" i="5"/>
  <c r="O113" i="5"/>
  <c r="L113" i="5"/>
  <c r="I113" i="5"/>
  <c r="G113" i="5"/>
  <c r="Q113" i="5"/>
  <c r="T113" i="5"/>
  <c r="E101" i="5"/>
  <c r="T101" i="5"/>
  <c r="L101" i="5"/>
  <c r="R101" i="5"/>
  <c r="J101" i="5"/>
  <c r="O101" i="5"/>
  <c r="G101" i="5"/>
  <c r="S101" i="5"/>
  <c r="F101" i="5"/>
  <c r="Q101" i="5"/>
  <c r="P101" i="5"/>
  <c r="N101" i="5"/>
  <c r="M101" i="5"/>
  <c r="K101" i="5"/>
  <c r="U101" i="5"/>
  <c r="H101" i="5"/>
  <c r="I101" i="5"/>
  <c r="V101" i="5"/>
  <c r="E97" i="5"/>
  <c r="P97" i="5"/>
  <c r="H97" i="5"/>
  <c r="V97" i="5"/>
  <c r="N97" i="5"/>
  <c r="F97" i="5"/>
  <c r="S97" i="5"/>
  <c r="K97" i="5"/>
  <c r="J97" i="5"/>
  <c r="U97" i="5"/>
  <c r="I97" i="5"/>
  <c r="T97" i="5"/>
  <c r="G97" i="5"/>
  <c r="R97" i="5"/>
  <c r="Q97" i="5"/>
  <c r="O97" i="5"/>
  <c r="L97" i="5"/>
  <c r="M97" i="5"/>
  <c r="E85" i="5"/>
  <c r="T85" i="5"/>
  <c r="L85" i="5"/>
  <c r="R85" i="5"/>
  <c r="J85" i="5"/>
  <c r="O85" i="5"/>
  <c r="G85" i="5"/>
  <c r="V85" i="5"/>
  <c r="I85" i="5"/>
  <c r="U85" i="5"/>
  <c r="H85" i="5"/>
  <c r="S85" i="5"/>
  <c r="F85" i="5"/>
  <c r="Q85" i="5"/>
  <c r="P85" i="5"/>
  <c r="N85" i="5"/>
  <c r="K85" i="5"/>
  <c r="M85" i="5"/>
  <c r="E81" i="5"/>
  <c r="P81" i="5"/>
  <c r="H81" i="5"/>
  <c r="V81" i="5"/>
  <c r="N81" i="5"/>
  <c r="F81" i="5"/>
  <c r="S81" i="5"/>
  <c r="K81" i="5"/>
  <c r="M81" i="5"/>
  <c r="L81" i="5"/>
  <c r="J81" i="5"/>
  <c r="U81" i="5"/>
  <c r="I81" i="5"/>
  <c r="T81" i="5"/>
  <c r="G81" i="5"/>
  <c r="R81" i="5"/>
  <c r="O81" i="5"/>
  <c r="Q81" i="5"/>
  <c r="E446" i="5"/>
  <c r="P446" i="5"/>
  <c r="H446" i="5"/>
  <c r="V446" i="5"/>
  <c r="N446" i="5"/>
  <c r="F446" i="5"/>
  <c r="T446" i="5"/>
  <c r="L446" i="5"/>
  <c r="M446" i="5"/>
  <c r="U446" i="5"/>
  <c r="I446" i="5"/>
  <c r="S446" i="5"/>
  <c r="G446" i="5"/>
  <c r="R446" i="5"/>
  <c r="O446" i="5"/>
  <c r="K446" i="5"/>
  <c r="J446" i="5"/>
  <c r="Q446" i="5"/>
  <c r="E372" i="5"/>
  <c r="T372" i="5"/>
  <c r="L372" i="5"/>
  <c r="S372" i="5"/>
  <c r="K372" i="5"/>
  <c r="R372" i="5"/>
  <c r="J372" i="5"/>
  <c r="P372" i="5"/>
  <c r="H372" i="5"/>
  <c r="V372" i="5"/>
  <c r="F372" i="5"/>
  <c r="Q372" i="5"/>
  <c r="N372" i="5"/>
  <c r="M372" i="5"/>
  <c r="I372" i="5"/>
  <c r="U372" i="5"/>
  <c r="O372" i="5"/>
  <c r="G372" i="5"/>
  <c r="E418" i="5"/>
  <c r="U418" i="5"/>
  <c r="M418" i="5"/>
  <c r="Q418" i="5"/>
  <c r="I418" i="5"/>
  <c r="T418" i="5"/>
  <c r="J418" i="5"/>
  <c r="R418" i="5"/>
  <c r="G418" i="5"/>
  <c r="O418" i="5"/>
  <c r="L418" i="5"/>
  <c r="F418" i="5"/>
  <c r="S418" i="5"/>
  <c r="P418" i="5"/>
  <c r="V418" i="5"/>
  <c r="N418" i="5"/>
  <c r="K418" i="5"/>
  <c r="H418" i="5"/>
  <c r="E370" i="5"/>
  <c r="V370" i="5"/>
  <c r="N370" i="5"/>
  <c r="F370" i="5"/>
  <c r="U370" i="5"/>
  <c r="M370" i="5"/>
  <c r="T370" i="5"/>
  <c r="L370" i="5"/>
  <c r="R370" i="5"/>
  <c r="J370" i="5"/>
  <c r="S370" i="5"/>
  <c r="O370" i="5"/>
  <c r="K370" i="5"/>
  <c r="P370" i="5"/>
  <c r="I370" i="5"/>
  <c r="H370" i="5"/>
  <c r="Q370" i="5"/>
  <c r="G370" i="5"/>
  <c r="E196" i="5"/>
  <c r="T196" i="5"/>
  <c r="L196" i="5"/>
  <c r="R196" i="5"/>
  <c r="J196" i="5"/>
  <c r="Q196" i="5"/>
  <c r="I196" i="5"/>
  <c r="P196" i="5"/>
  <c r="H196" i="5"/>
  <c r="O196" i="5"/>
  <c r="N196" i="5"/>
  <c r="M196" i="5"/>
  <c r="K196" i="5"/>
  <c r="G196" i="5"/>
  <c r="V196" i="5"/>
  <c r="F196" i="5"/>
  <c r="S196" i="5"/>
  <c r="U196" i="5"/>
  <c r="E65" i="5"/>
  <c r="P65" i="5"/>
  <c r="H65" i="5"/>
  <c r="V65" i="5"/>
  <c r="N65" i="5"/>
  <c r="F65" i="5"/>
  <c r="U65" i="5"/>
  <c r="M65" i="5"/>
  <c r="T65" i="5"/>
  <c r="L65" i="5"/>
  <c r="Q65" i="5"/>
  <c r="I65" i="5"/>
  <c r="S65" i="5"/>
  <c r="R65" i="5"/>
  <c r="O65" i="5"/>
  <c r="J65" i="5"/>
  <c r="K65" i="5"/>
  <c r="G65" i="5"/>
  <c r="E452" i="5"/>
  <c r="R452" i="5"/>
  <c r="J452" i="5"/>
  <c r="P452" i="5"/>
  <c r="H452" i="5"/>
  <c r="V452" i="5"/>
  <c r="N452" i="5"/>
  <c r="F452" i="5"/>
  <c r="M452" i="5"/>
  <c r="K452" i="5"/>
  <c r="U452" i="5"/>
  <c r="I452" i="5"/>
  <c r="T452" i="5"/>
  <c r="G452" i="5"/>
  <c r="S452" i="5"/>
  <c r="O452" i="5"/>
  <c r="Q452" i="5"/>
  <c r="L452" i="5"/>
  <c r="E404" i="5"/>
  <c r="U404" i="5"/>
  <c r="M404" i="5"/>
  <c r="Q404" i="5"/>
  <c r="I404" i="5"/>
  <c r="O404" i="5"/>
  <c r="G404" i="5"/>
  <c r="K404" i="5"/>
  <c r="S404" i="5"/>
  <c r="F404" i="5"/>
  <c r="R404" i="5"/>
  <c r="N404" i="5"/>
  <c r="L404" i="5"/>
  <c r="J404" i="5"/>
  <c r="H404" i="5"/>
  <c r="V404" i="5"/>
  <c r="P404" i="5"/>
  <c r="T404" i="5"/>
  <c r="E318" i="5"/>
  <c r="Q318" i="5"/>
  <c r="I318" i="5"/>
  <c r="P318" i="5"/>
  <c r="H318" i="5"/>
  <c r="O318" i="5"/>
  <c r="G318" i="5"/>
  <c r="T318" i="5"/>
  <c r="L318" i="5"/>
  <c r="J318" i="5"/>
  <c r="V318" i="5"/>
  <c r="F318" i="5"/>
  <c r="U318" i="5"/>
  <c r="S318" i="5"/>
  <c r="N318" i="5"/>
  <c r="M318" i="5"/>
  <c r="R318" i="5"/>
  <c r="K318" i="5"/>
  <c r="E450" i="5"/>
  <c r="T450" i="5"/>
  <c r="L450" i="5"/>
  <c r="R450" i="5"/>
  <c r="J450" i="5"/>
  <c r="P450" i="5"/>
  <c r="H450" i="5"/>
  <c r="V450" i="5"/>
  <c r="I450" i="5"/>
  <c r="S450" i="5"/>
  <c r="F450" i="5"/>
  <c r="Q450" i="5"/>
  <c r="O450" i="5"/>
  <c r="N450" i="5"/>
  <c r="K450" i="5"/>
  <c r="M450" i="5"/>
  <c r="U450" i="5"/>
  <c r="G450" i="5"/>
  <c r="E402" i="5"/>
  <c r="O402" i="5"/>
  <c r="G402" i="5"/>
  <c r="Q402" i="5"/>
  <c r="I402" i="5"/>
  <c r="T402" i="5"/>
  <c r="J402" i="5"/>
  <c r="P402" i="5"/>
  <c r="N402" i="5"/>
  <c r="K402" i="5"/>
  <c r="H402" i="5"/>
  <c r="V402" i="5"/>
  <c r="F402" i="5"/>
  <c r="U402" i="5"/>
  <c r="R402" i="5"/>
  <c r="L402" i="5"/>
  <c r="S402" i="5"/>
  <c r="M402" i="5"/>
  <c r="E354" i="5"/>
  <c r="T354" i="5"/>
  <c r="L354" i="5"/>
  <c r="R354" i="5"/>
  <c r="J354" i="5"/>
  <c r="M354" i="5"/>
  <c r="S354" i="5"/>
  <c r="H354" i="5"/>
  <c r="Q354" i="5"/>
  <c r="G354" i="5"/>
  <c r="I354" i="5"/>
  <c r="F354" i="5"/>
  <c r="V354" i="5"/>
  <c r="P354" i="5"/>
  <c r="O354" i="5"/>
  <c r="U354" i="5"/>
  <c r="N354" i="5"/>
  <c r="K354" i="5"/>
  <c r="E338" i="5"/>
  <c r="R338" i="5"/>
  <c r="J338" i="5"/>
  <c r="O338" i="5"/>
  <c r="G338" i="5"/>
  <c r="V338" i="5"/>
  <c r="N338" i="5"/>
  <c r="F338" i="5"/>
  <c r="U338" i="5"/>
  <c r="I338" i="5"/>
  <c r="T338" i="5"/>
  <c r="H338" i="5"/>
  <c r="S338" i="5"/>
  <c r="P338" i="5"/>
  <c r="M338" i="5"/>
  <c r="Q338" i="5"/>
  <c r="K338" i="5"/>
  <c r="L338" i="5"/>
  <c r="E322" i="5"/>
  <c r="U322" i="5"/>
  <c r="M322" i="5"/>
  <c r="T322" i="5"/>
  <c r="L322" i="5"/>
  <c r="S322" i="5"/>
  <c r="K322" i="5"/>
  <c r="Q322" i="5"/>
  <c r="I322" i="5"/>
  <c r="P322" i="5"/>
  <c r="H322" i="5"/>
  <c r="R322" i="5"/>
  <c r="O322" i="5"/>
  <c r="N322" i="5"/>
  <c r="J322" i="5"/>
  <c r="F322" i="5"/>
  <c r="V322" i="5"/>
  <c r="G322" i="5"/>
  <c r="E453" i="5"/>
  <c r="Q453" i="5"/>
  <c r="I453" i="5"/>
  <c r="O453" i="5"/>
  <c r="G453" i="5"/>
  <c r="U453" i="5"/>
  <c r="M453" i="5"/>
  <c r="V453" i="5"/>
  <c r="J453" i="5"/>
  <c r="S453" i="5"/>
  <c r="F453" i="5"/>
  <c r="R453" i="5"/>
  <c r="P453" i="5"/>
  <c r="N453" i="5"/>
  <c r="K453" i="5"/>
  <c r="L453" i="5"/>
  <c r="T453" i="5"/>
  <c r="H453" i="5"/>
  <c r="E421" i="5"/>
  <c r="R421" i="5"/>
  <c r="J421" i="5"/>
  <c r="P421" i="5"/>
  <c r="H421" i="5"/>
  <c r="V421" i="5"/>
  <c r="N421" i="5"/>
  <c r="F421" i="5"/>
  <c r="S421" i="5"/>
  <c r="O421" i="5"/>
  <c r="L421" i="5"/>
  <c r="U421" i="5"/>
  <c r="I421" i="5"/>
  <c r="Q421" i="5"/>
  <c r="M421" i="5"/>
  <c r="T421" i="5"/>
  <c r="K421" i="5"/>
  <c r="G421" i="5"/>
  <c r="E389" i="5"/>
  <c r="U389" i="5"/>
  <c r="M389" i="5"/>
  <c r="T389" i="5"/>
  <c r="K389" i="5"/>
  <c r="S389" i="5"/>
  <c r="J389" i="5"/>
  <c r="R389" i="5"/>
  <c r="I389" i="5"/>
  <c r="P389" i="5"/>
  <c r="G389" i="5"/>
  <c r="N389" i="5"/>
  <c r="V389" i="5"/>
  <c r="O389" i="5"/>
  <c r="L389" i="5"/>
  <c r="H389" i="5"/>
  <c r="F389" i="5"/>
  <c r="Q389" i="5"/>
  <c r="E357" i="5"/>
  <c r="Q357" i="5"/>
  <c r="I357" i="5"/>
  <c r="O357" i="5"/>
  <c r="G357" i="5"/>
  <c r="N357" i="5"/>
  <c r="U357" i="5"/>
  <c r="K357" i="5"/>
  <c r="T357" i="5"/>
  <c r="J357" i="5"/>
  <c r="H357" i="5"/>
  <c r="F357" i="5"/>
  <c r="V357" i="5"/>
  <c r="R357" i="5"/>
  <c r="P357" i="5"/>
  <c r="M357" i="5"/>
  <c r="L357" i="5"/>
  <c r="S357" i="5"/>
  <c r="E300" i="5"/>
  <c r="S300" i="5"/>
  <c r="K300" i="5"/>
  <c r="R300" i="5"/>
  <c r="J300" i="5"/>
  <c r="Q300" i="5"/>
  <c r="I300" i="5"/>
  <c r="V300" i="5"/>
  <c r="N300" i="5"/>
  <c r="F300" i="5"/>
  <c r="L300" i="5"/>
  <c r="U300" i="5"/>
  <c r="P300" i="5"/>
  <c r="O300" i="5"/>
  <c r="T300" i="5"/>
  <c r="M300" i="5"/>
  <c r="H300" i="5"/>
  <c r="G300" i="5"/>
  <c r="E440" i="5"/>
  <c r="O440" i="5"/>
  <c r="G440" i="5"/>
  <c r="U440" i="5"/>
  <c r="M440" i="5"/>
  <c r="S440" i="5"/>
  <c r="K440" i="5"/>
  <c r="P440" i="5"/>
  <c r="L440" i="5"/>
  <c r="V440" i="5"/>
  <c r="I440" i="5"/>
  <c r="R440" i="5"/>
  <c r="F440" i="5"/>
  <c r="J440" i="5"/>
  <c r="T440" i="5"/>
  <c r="Q440" i="5"/>
  <c r="N440" i="5"/>
  <c r="H440" i="5"/>
  <c r="E352" i="5"/>
  <c r="V352" i="5"/>
  <c r="N352" i="5"/>
  <c r="F352" i="5"/>
  <c r="T352" i="5"/>
  <c r="L352" i="5"/>
  <c r="O352" i="5"/>
  <c r="U352" i="5"/>
  <c r="J352" i="5"/>
  <c r="S352" i="5"/>
  <c r="I352" i="5"/>
  <c r="H352" i="5"/>
  <c r="G352" i="5"/>
  <c r="Q352" i="5"/>
  <c r="P352" i="5"/>
  <c r="R352" i="5"/>
  <c r="K352" i="5"/>
  <c r="M352" i="5"/>
  <c r="E314" i="5"/>
  <c r="U314" i="5"/>
  <c r="M314" i="5"/>
  <c r="T314" i="5"/>
  <c r="L314" i="5"/>
  <c r="S314" i="5"/>
  <c r="K314" i="5"/>
  <c r="P314" i="5"/>
  <c r="H314" i="5"/>
  <c r="N314" i="5"/>
  <c r="J314" i="5"/>
  <c r="I314" i="5"/>
  <c r="G314" i="5"/>
  <c r="R314" i="5"/>
  <c r="Q314" i="5"/>
  <c r="V314" i="5"/>
  <c r="O314" i="5"/>
  <c r="F314" i="5"/>
  <c r="R173" i="5"/>
  <c r="J173" i="5"/>
  <c r="Q173" i="5"/>
  <c r="I173" i="5"/>
  <c r="P173" i="5"/>
  <c r="H173" i="5"/>
  <c r="O173" i="5"/>
  <c r="G173" i="5"/>
  <c r="V173" i="5"/>
  <c r="N173" i="5"/>
  <c r="F173" i="5"/>
  <c r="U173" i="5"/>
  <c r="M173" i="5"/>
  <c r="S173" i="5"/>
  <c r="K173" i="5"/>
  <c r="T173" i="5"/>
  <c r="L173" i="5"/>
  <c r="E71" i="5"/>
  <c r="R71" i="5"/>
  <c r="J71" i="5"/>
  <c r="Q71" i="5"/>
  <c r="I71" i="5"/>
  <c r="P71" i="5"/>
  <c r="H71" i="5"/>
  <c r="O71" i="5"/>
  <c r="G71" i="5"/>
  <c r="V71" i="5"/>
  <c r="N71" i="5"/>
  <c r="F71" i="5"/>
  <c r="U71" i="5"/>
  <c r="M71" i="5"/>
  <c r="S71" i="5"/>
  <c r="K71" i="5"/>
  <c r="E42" i="5"/>
  <c r="U42" i="5"/>
  <c r="M42" i="5"/>
  <c r="T42" i="5"/>
  <c r="L42" i="5"/>
  <c r="P42" i="5"/>
  <c r="H42" i="5"/>
  <c r="K12" i="5"/>
  <c r="O24" i="5"/>
  <c r="N25" i="5"/>
  <c r="M31" i="5"/>
  <c r="U32" i="5"/>
  <c r="N46" i="5"/>
  <c r="E447" i="5"/>
  <c r="O447" i="5"/>
  <c r="G447" i="5"/>
  <c r="U447" i="5"/>
  <c r="M447" i="5"/>
  <c r="S447" i="5"/>
  <c r="K447" i="5"/>
  <c r="V447" i="5"/>
  <c r="I447" i="5"/>
  <c r="Q447" i="5"/>
  <c r="P447" i="5"/>
  <c r="N447" i="5"/>
  <c r="J447" i="5"/>
  <c r="T447" i="5"/>
  <c r="L447" i="5"/>
  <c r="F447" i="5"/>
  <c r="R447" i="5"/>
  <c r="H447" i="5"/>
  <c r="E441" i="5"/>
  <c r="V441" i="5"/>
  <c r="N441" i="5"/>
  <c r="F441" i="5"/>
  <c r="T441" i="5"/>
  <c r="L441" i="5"/>
  <c r="R441" i="5"/>
  <c r="J441" i="5"/>
  <c r="K441" i="5"/>
  <c r="U441" i="5"/>
  <c r="H441" i="5"/>
  <c r="Q441" i="5"/>
  <c r="O441" i="5"/>
  <c r="S441" i="5"/>
  <c r="I441" i="5"/>
  <c r="G441" i="5"/>
  <c r="M441" i="5"/>
  <c r="P441" i="5"/>
  <c r="E425" i="5"/>
  <c r="V425" i="5"/>
  <c r="N425" i="5"/>
  <c r="F425" i="5"/>
  <c r="T425" i="5"/>
  <c r="L425" i="5"/>
  <c r="R425" i="5"/>
  <c r="J425" i="5"/>
  <c r="O425" i="5"/>
  <c r="K425" i="5"/>
  <c r="U425" i="5"/>
  <c r="H425" i="5"/>
  <c r="Q425" i="5"/>
  <c r="I425" i="5"/>
  <c r="S425" i="5"/>
  <c r="P425" i="5"/>
  <c r="M425" i="5"/>
  <c r="G425" i="5"/>
  <c r="E401" i="5"/>
  <c r="P401" i="5"/>
  <c r="H401" i="5"/>
  <c r="R401" i="5"/>
  <c r="J401" i="5"/>
  <c r="O401" i="5"/>
  <c r="V401" i="5"/>
  <c r="L401" i="5"/>
  <c r="U401" i="5"/>
  <c r="K401" i="5"/>
  <c r="I401" i="5"/>
  <c r="G401" i="5"/>
  <c r="F401" i="5"/>
  <c r="T401" i="5"/>
  <c r="Q401" i="5"/>
  <c r="M401" i="5"/>
  <c r="S401" i="5"/>
  <c r="N401" i="5"/>
  <c r="E377" i="5"/>
  <c r="O377" i="5"/>
  <c r="G377" i="5"/>
  <c r="V377" i="5"/>
  <c r="N377" i="5"/>
  <c r="F377" i="5"/>
  <c r="U377" i="5"/>
  <c r="M377" i="5"/>
  <c r="S377" i="5"/>
  <c r="K377" i="5"/>
  <c r="Q377" i="5"/>
  <c r="I377" i="5"/>
  <c r="H377" i="5"/>
  <c r="T377" i="5"/>
  <c r="R377" i="5"/>
  <c r="P377" i="5"/>
  <c r="L377" i="5"/>
  <c r="J377" i="5"/>
  <c r="E36" i="5"/>
  <c r="S36" i="5"/>
  <c r="K36" i="5"/>
  <c r="R36" i="5"/>
  <c r="J36" i="5"/>
  <c r="V36" i="5"/>
  <c r="N36" i="5"/>
  <c r="F36" i="5"/>
  <c r="E451" i="5"/>
  <c r="S451" i="5"/>
  <c r="K451" i="5"/>
  <c r="Q451" i="5"/>
  <c r="I451" i="5"/>
  <c r="O451" i="5"/>
  <c r="G451" i="5"/>
  <c r="R451" i="5"/>
  <c r="N451" i="5"/>
  <c r="M451" i="5"/>
  <c r="L451" i="5"/>
  <c r="V451" i="5"/>
  <c r="J451" i="5"/>
  <c r="T451" i="5"/>
  <c r="F451" i="5"/>
  <c r="H451" i="5"/>
  <c r="U451" i="5"/>
  <c r="P451" i="5"/>
  <c r="E443" i="5"/>
  <c r="S443" i="5"/>
  <c r="K443" i="5"/>
  <c r="Q443" i="5"/>
  <c r="I443" i="5"/>
  <c r="O443" i="5"/>
  <c r="G443" i="5"/>
  <c r="U443" i="5"/>
  <c r="H443" i="5"/>
  <c r="R443" i="5"/>
  <c r="N443" i="5"/>
  <c r="F443" i="5"/>
  <c r="V443" i="5"/>
  <c r="P443" i="5"/>
  <c r="L443" i="5"/>
  <c r="T443" i="5"/>
  <c r="M443" i="5"/>
  <c r="J443" i="5"/>
  <c r="E435" i="5"/>
  <c r="T435" i="5"/>
  <c r="L435" i="5"/>
  <c r="R435" i="5"/>
  <c r="J435" i="5"/>
  <c r="P435" i="5"/>
  <c r="H435" i="5"/>
  <c r="K435" i="5"/>
  <c r="U435" i="5"/>
  <c r="G435" i="5"/>
  <c r="Q435" i="5"/>
  <c r="N435" i="5"/>
  <c r="S435" i="5"/>
  <c r="I435" i="5"/>
  <c r="F435" i="5"/>
  <c r="V435" i="5"/>
  <c r="O435" i="5"/>
  <c r="M435" i="5"/>
  <c r="E427" i="5"/>
  <c r="T427" i="5"/>
  <c r="L427" i="5"/>
  <c r="R427" i="5"/>
  <c r="J427" i="5"/>
  <c r="P427" i="5"/>
  <c r="H427" i="5"/>
  <c r="S427" i="5"/>
  <c r="F427" i="5"/>
  <c r="O427" i="5"/>
  <c r="M427" i="5"/>
  <c r="V427" i="5"/>
  <c r="I427" i="5"/>
  <c r="Q427" i="5"/>
  <c r="N427" i="5"/>
  <c r="U427" i="5"/>
  <c r="G427" i="5"/>
  <c r="K427" i="5"/>
  <c r="E419" i="5"/>
  <c r="T419" i="5"/>
  <c r="L419" i="5"/>
  <c r="R419" i="5"/>
  <c r="P419" i="5"/>
  <c r="H419" i="5"/>
  <c r="N419" i="5"/>
  <c r="K419" i="5"/>
  <c r="U419" i="5"/>
  <c r="I419" i="5"/>
  <c r="Q419" i="5"/>
  <c r="F419" i="5"/>
  <c r="J419" i="5"/>
  <c r="V419" i="5"/>
  <c r="O419" i="5"/>
  <c r="M419" i="5"/>
  <c r="G419" i="5"/>
  <c r="S419" i="5"/>
  <c r="E411" i="5"/>
  <c r="V411" i="5"/>
  <c r="N411" i="5"/>
  <c r="F411" i="5"/>
  <c r="R411" i="5"/>
  <c r="J411" i="5"/>
  <c r="P411" i="5"/>
  <c r="H411" i="5"/>
  <c r="T411" i="5"/>
  <c r="G411" i="5"/>
  <c r="O411" i="5"/>
  <c r="M411" i="5"/>
  <c r="S411" i="5"/>
  <c r="Q411" i="5"/>
  <c r="L411" i="5"/>
  <c r="K411" i="5"/>
  <c r="I411" i="5"/>
  <c r="U411" i="5"/>
  <c r="E403" i="5"/>
  <c r="V403" i="5"/>
  <c r="N403" i="5"/>
  <c r="F403" i="5"/>
  <c r="R403" i="5"/>
  <c r="J403" i="5"/>
  <c r="P403" i="5"/>
  <c r="H403" i="5"/>
  <c r="O403" i="5"/>
  <c r="K403" i="5"/>
  <c r="U403" i="5"/>
  <c r="I403" i="5"/>
  <c r="L403" i="5"/>
  <c r="G403" i="5"/>
  <c r="T403" i="5"/>
  <c r="S403" i="5"/>
  <c r="M403" i="5"/>
  <c r="Q403" i="5"/>
  <c r="E395" i="5"/>
  <c r="V395" i="5"/>
  <c r="N395" i="5"/>
  <c r="F395" i="5"/>
  <c r="P395" i="5"/>
  <c r="U395" i="5"/>
  <c r="K395" i="5"/>
  <c r="R395" i="5"/>
  <c r="H395" i="5"/>
  <c r="Q395" i="5"/>
  <c r="G395" i="5"/>
  <c r="J395" i="5"/>
  <c r="I395" i="5"/>
  <c r="T395" i="5"/>
  <c r="O395" i="5"/>
  <c r="L395" i="5"/>
  <c r="S395" i="5"/>
  <c r="M395" i="5"/>
  <c r="E387" i="5"/>
  <c r="O387" i="5"/>
  <c r="G387" i="5"/>
  <c r="R387" i="5"/>
  <c r="I387" i="5"/>
  <c r="Q387" i="5"/>
  <c r="H387" i="5"/>
  <c r="P387" i="5"/>
  <c r="F387" i="5"/>
  <c r="V387" i="5"/>
  <c r="M387" i="5"/>
  <c r="T387" i="5"/>
  <c r="K387" i="5"/>
  <c r="U387" i="5"/>
  <c r="S387" i="5"/>
  <c r="N387" i="5"/>
  <c r="L387" i="5"/>
  <c r="J387" i="5"/>
  <c r="E379" i="5"/>
  <c r="O379" i="5"/>
  <c r="G379" i="5"/>
  <c r="Q379" i="5"/>
  <c r="H379" i="5"/>
  <c r="P379" i="5"/>
  <c r="F379" i="5"/>
  <c r="N379" i="5"/>
  <c r="U379" i="5"/>
  <c r="L379" i="5"/>
  <c r="S379" i="5"/>
  <c r="J379" i="5"/>
  <c r="T379" i="5"/>
  <c r="M379" i="5"/>
  <c r="K379" i="5"/>
  <c r="I379" i="5"/>
  <c r="V379" i="5"/>
  <c r="R379" i="5"/>
  <c r="E371" i="5"/>
  <c r="U371" i="5"/>
  <c r="M371" i="5"/>
  <c r="T371" i="5"/>
  <c r="L371" i="5"/>
  <c r="S371" i="5"/>
  <c r="K371" i="5"/>
  <c r="Q371" i="5"/>
  <c r="I371" i="5"/>
  <c r="G371" i="5"/>
  <c r="R371" i="5"/>
  <c r="O371" i="5"/>
  <c r="N371" i="5"/>
  <c r="J371" i="5"/>
  <c r="P371" i="5"/>
  <c r="H371" i="5"/>
  <c r="V371" i="5"/>
  <c r="F371" i="5"/>
  <c r="E363" i="5"/>
  <c r="S363" i="5"/>
  <c r="K363" i="5"/>
  <c r="Q363" i="5"/>
  <c r="I363" i="5"/>
  <c r="T363" i="5"/>
  <c r="H363" i="5"/>
  <c r="O363" i="5"/>
  <c r="N363" i="5"/>
  <c r="J363" i="5"/>
  <c r="G363" i="5"/>
  <c r="V363" i="5"/>
  <c r="F363" i="5"/>
  <c r="R363" i="5"/>
  <c r="P363" i="5"/>
  <c r="U363" i="5"/>
  <c r="M363" i="5"/>
  <c r="L363" i="5"/>
  <c r="E355" i="5"/>
  <c r="S355" i="5"/>
  <c r="K355" i="5"/>
  <c r="Q355" i="5"/>
  <c r="I355" i="5"/>
  <c r="P355" i="5"/>
  <c r="F355" i="5"/>
  <c r="M355" i="5"/>
  <c r="V355" i="5"/>
  <c r="L355" i="5"/>
  <c r="H355" i="5"/>
  <c r="G355" i="5"/>
  <c r="U355" i="5"/>
  <c r="R355" i="5"/>
  <c r="O355" i="5"/>
  <c r="T355" i="5"/>
  <c r="N355" i="5"/>
  <c r="J355" i="5"/>
  <c r="E347" i="5"/>
  <c r="S347" i="5"/>
  <c r="K347" i="5"/>
  <c r="Q347" i="5"/>
  <c r="I347" i="5"/>
  <c r="N347" i="5"/>
  <c r="U347" i="5"/>
  <c r="J347" i="5"/>
  <c r="T347" i="5"/>
  <c r="H347" i="5"/>
  <c r="G347" i="5"/>
  <c r="F347" i="5"/>
  <c r="V347" i="5"/>
  <c r="P347" i="5"/>
  <c r="O347" i="5"/>
  <c r="R347" i="5"/>
  <c r="M347" i="5"/>
  <c r="L347" i="5"/>
  <c r="E339" i="5"/>
  <c r="Q339" i="5"/>
  <c r="I339" i="5"/>
  <c r="V339" i="5"/>
  <c r="N339" i="5"/>
  <c r="F339" i="5"/>
  <c r="U339" i="5"/>
  <c r="M339" i="5"/>
  <c r="R339" i="5"/>
  <c r="P339" i="5"/>
  <c r="O339" i="5"/>
  <c r="K339" i="5"/>
  <c r="J339" i="5"/>
  <c r="L339" i="5"/>
  <c r="H339" i="5"/>
  <c r="G339" i="5"/>
  <c r="T339" i="5"/>
  <c r="S339" i="5"/>
  <c r="E331" i="5"/>
  <c r="T331" i="5"/>
  <c r="L331" i="5"/>
  <c r="S331" i="5"/>
  <c r="K331" i="5"/>
  <c r="R331" i="5"/>
  <c r="J331" i="5"/>
  <c r="P331" i="5"/>
  <c r="H331" i="5"/>
  <c r="O331" i="5"/>
  <c r="G331" i="5"/>
  <c r="N331" i="5"/>
  <c r="M331" i="5"/>
  <c r="I331" i="5"/>
  <c r="F331" i="5"/>
  <c r="V331" i="5"/>
  <c r="U331" i="5"/>
  <c r="Q331" i="5"/>
  <c r="E323" i="5"/>
  <c r="T323" i="5"/>
  <c r="L323" i="5"/>
  <c r="S323" i="5"/>
  <c r="K323" i="5"/>
  <c r="R323" i="5"/>
  <c r="J323" i="5"/>
  <c r="P323" i="5"/>
  <c r="H323" i="5"/>
  <c r="O323" i="5"/>
  <c r="G323" i="5"/>
  <c r="V323" i="5"/>
  <c r="U323" i="5"/>
  <c r="Q323" i="5"/>
  <c r="N323" i="5"/>
  <c r="I323" i="5"/>
  <c r="F323" i="5"/>
  <c r="M323" i="5"/>
  <c r="E308" i="5"/>
  <c r="S308" i="5"/>
  <c r="K308" i="5"/>
  <c r="R308" i="5"/>
  <c r="J308" i="5"/>
  <c r="Q308" i="5"/>
  <c r="I308" i="5"/>
  <c r="V308" i="5"/>
  <c r="N308" i="5"/>
  <c r="F308" i="5"/>
  <c r="T308" i="5"/>
  <c r="P308" i="5"/>
  <c r="O308" i="5"/>
  <c r="M308" i="5"/>
  <c r="H308" i="5"/>
  <c r="G308" i="5"/>
  <c r="L308" i="5"/>
  <c r="U308" i="5"/>
  <c r="E301" i="5"/>
  <c r="R301" i="5"/>
  <c r="J301" i="5"/>
  <c r="Q301" i="5"/>
  <c r="I301" i="5"/>
  <c r="P301" i="5"/>
  <c r="H301" i="5"/>
  <c r="U301" i="5"/>
  <c r="M301" i="5"/>
  <c r="K301" i="5"/>
  <c r="T301" i="5"/>
  <c r="O301" i="5"/>
  <c r="N301" i="5"/>
  <c r="S301" i="5"/>
  <c r="G301" i="5"/>
  <c r="F301" i="5"/>
  <c r="L301" i="5"/>
  <c r="V301" i="5"/>
  <c r="E294" i="5"/>
  <c r="Q294" i="5"/>
  <c r="I294" i="5"/>
  <c r="P294" i="5"/>
  <c r="H294" i="5"/>
  <c r="O294" i="5"/>
  <c r="G294" i="5"/>
  <c r="T294" i="5"/>
  <c r="L294" i="5"/>
  <c r="R294" i="5"/>
  <c r="K294" i="5"/>
  <c r="V294" i="5"/>
  <c r="F294" i="5"/>
  <c r="U294" i="5"/>
  <c r="S294" i="5"/>
  <c r="N294" i="5"/>
  <c r="J294" i="5"/>
  <c r="M294" i="5"/>
  <c r="E287" i="5"/>
  <c r="P287" i="5"/>
  <c r="H287" i="5"/>
  <c r="O287" i="5"/>
  <c r="G287" i="5"/>
  <c r="V287" i="5"/>
  <c r="N287" i="5"/>
  <c r="F287" i="5"/>
  <c r="S287" i="5"/>
  <c r="K287" i="5"/>
  <c r="I287" i="5"/>
  <c r="R287" i="5"/>
  <c r="M287" i="5"/>
  <c r="L287" i="5"/>
  <c r="Q287" i="5"/>
  <c r="J287" i="5"/>
  <c r="U287" i="5"/>
  <c r="T287" i="5"/>
  <c r="E280" i="5"/>
  <c r="V280" i="5"/>
  <c r="N280" i="5"/>
  <c r="F280" i="5"/>
  <c r="U280" i="5"/>
  <c r="M280" i="5"/>
  <c r="R280" i="5"/>
  <c r="J280" i="5"/>
  <c r="L280" i="5"/>
  <c r="T280" i="5"/>
  <c r="H280" i="5"/>
  <c r="Q280" i="5"/>
  <c r="P280" i="5"/>
  <c r="S280" i="5"/>
  <c r="O280" i="5"/>
  <c r="K280" i="5"/>
  <c r="G280" i="5"/>
  <c r="I280" i="5"/>
  <c r="T273" i="5"/>
  <c r="L273" i="5"/>
  <c r="Q273" i="5"/>
  <c r="I273" i="5"/>
  <c r="O273" i="5"/>
  <c r="G273" i="5"/>
  <c r="V273" i="5"/>
  <c r="N273" i="5"/>
  <c r="F273" i="5"/>
  <c r="H273" i="5"/>
  <c r="U273" i="5"/>
  <c r="S273" i="5"/>
  <c r="P273" i="5"/>
  <c r="R273" i="5"/>
  <c r="M273" i="5"/>
  <c r="K273" i="5"/>
  <c r="J273" i="5"/>
  <c r="E269" i="5"/>
  <c r="S269" i="5"/>
  <c r="K269" i="5"/>
  <c r="R269" i="5"/>
  <c r="J269" i="5"/>
  <c r="P269" i="5"/>
  <c r="F269" i="5"/>
  <c r="O269" i="5"/>
  <c r="N269" i="5"/>
  <c r="V269" i="5"/>
  <c r="L269" i="5"/>
  <c r="T269" i="5"/>
  <c r="Q269" i="5"/>
  <c r="M269" i="5"/>
  <c r="I269" i="5"/>
  <c r="H269" i="5"/>
  <c r="G269" i="5"/>
  <c r="U269" i="5"/>
  <c r="E262" i="5"/>
  <c r="V262" i="5"/>
  <c r="N262" i="5"/>
  <c r="F262" i="5"/>
  <c r="U262" i="5"/>
  <c r="M262" i="5"/>
  <c r="T262" i="5"/>
  <c r="L262" i="5"/>
  <c r="R262" i="5"/>
  <c r="J262" i="5"/>
  <c r="H262" i="5"/>
  <c r="G262" i="5"/>
  <c r="S262" i="5"/>
  <c r="Q262" i="5"/>
  <c r="P262" i="5"/>
  <c r="O262" i="5"/>
  <c r="I262" i="5"/>
  <c r="K262" i="5"/>
  <c r="E255" i="5"/>
  <c r="U255" i="5"/>
  <c r="M255" i="5"/>
  <c r="T255" i="5"/>
  <c r="L255" i="5"/>
  <c r="S255" i="5"/>
  <c r="K255" i="5"/>
  <c r="Q255" i="5"/>
  <c r="I255" i="5"/>
  <c r="O255" i="5"/>
  <c r="N255" i="5"/>
  <c r="J255" i="5"/>
  <c r="H255" i="5"/>
  <c r="G255" i="5"/>
  <c r="V255" i="5"/>
  <c r="F255" i="5"/>
  <c r="P255" i="5"/>
  <c r="R255" i="5"/>
  <c r="E248" i="5"/>
  <c r="T248" i="5"/>
  <c r="L248" i="5"/>
  <c r="R248" i="5"/>
  <c r="J248" i="5"/>
  <c r="P248" i="5"/>
  <c r="H248" i="5"/>
  <c r="O248" i="5"/>
  <c r="N248" i="5"/>
  <c r="M248" i="5"/>
  <c r="K248" i="5"/>
  <c r="V248" i="5"/>
  <c r="I248" i="5"/>
  <c r="U248" i="5"/>
  <c r="G248" i="5"/>
  <c r="Q248" i="5"/>
  <c r="S248" i="5"/>
  <c r="F248" i="5"/>
  <c r="P241" i="5"/>
  <c r="H241" i="5"/>
  <c r="O241" i="5"/>
  <c r="G241" i="5"/>
  <c r="V241" i="5"/>
  <c r="N241" i="5"/>
  <c r="F241" i="5"/>
  <c r="U241" i="5"/>
  <c r="M241" i="5"/>
  <c r="T241" i="5"/>
  <c r="L241" i="5"/>
  <c r="S241" i="5"/>
  <c r="K241" i="5"/>
  <c r="I241" i="5"/>
  <c r="R241" i="5"/>
  <c r="J241" i="5"/>
  <c r="Q241" i="5"/>
  <c r="E237" i="5"/>
  <c r="T237" i="5"/>
  <c r="L237" i="5"/>
  <c r="S237" i="5"/>
  <c r="K237" i="5"/>
  <c r="R237" i="5"/>
  <c r="J237" i="5"/>
  <c r="Q237" i="5"/>
  <c r="I237" i="5"/>
  <c r="P237" i="5"/>
  <c r="H237" i="5"/>
  <c r="O237" i="5"/>
  <c r="G237" i="5"/>
  <c r="M237" i="5"/>
  <c r="F237" i="5"/>
  <c r="V237" i="5"/>
  <c r="N237" i="5"/>
  <c r="U237" i="5"/>
  <c r="E230" i="5"/>
  <c r="S230" i="5"/>
  <c r="K230" i="5"/>
  <c r="R230" i="5"/>
  <c r="J230" i="5"/>
  <c r="Q230" i="5"/>
  <c r="I230" i="5"/>
  <c r="P230" i="5"/>
  <c r="H230" i="5"/>
  <c r="O230" i="5"/>
  <c r="G230" i="5"/>
  <c r="V230" i="5"/>
  <c r="N230" i="5"/>
  <c r="F230" i="5"/>
  <c r="U230" i="5"/>
  <c r="T230" i="5"/>
  <c r="M230" i="5"/>
  <c r="L230" i="5"/>
  <c r="E223" i="5"/>
  <c r="R223" i="5"/>
  <c r="J223" i="5"/>
  <c r="Q223" i="5"/>
  <c r="I223" i="5"/>
  <c r="P223" i="5"/>
  <c r="H223" i="5"/>
  <c r="O223" i="5"/>
  <c r="G223" i="5"/>
  <c r="V223" i="5"/>
  <c r="N223" i="5"/>
  <c r="F223" i="5"/>
  <c r="U223" i="5"/>
  <c r="M223" i="5"/>
  <c r="T223" i="5"/>
  <c r="S223" i="5"/>
  <c r="L223" i="5"/>
  <c r="K223" i="5"/>
  <c r="E216" i="5"/>
  <c r="Q216" i="5"/>
  <c r="I216" i="5"/>
  <c r="P216" i="5"/>
  <c r="H216" i="5"/>
  <c r="O216" i="5"/>
  <c r="G216" i="5"/>
  <c r="V216" i="5"/>
  <c r="N216" i="5"/>
  <c r="F216" i="5"/>
  <c r="U216" i="5"/>
  <c r="M216" i="5"/>
  <c r="T216" i="5"/>
  <c r="L216" i="5"/>
  <c r="R216" i="5"/>
  <c r="K216" i="5"/>
  <c r="J216" i="5"/>
  <c r="S216" i="5"/>
  <c r="P209" i="5"/>
  <c r="H209" i="5"/>
  <c r="O209" i="5"/>
  <c r="G209" i="5"/>
  <c r="U209" i="5"/>
  <c r="M209" i="5"/>
  <c r="T209" i="5"/>
  <c r="L209" i="5"/>
  <c r="S209" i="5"/>
  <c r="K209" i="5"/>
  <c r="Q209" i="5"/>
  <c r="N209" i="5"/>
  <c r="J209" i="5"/>
  <c r="I209" i="5"/>
  <c r="F209" i="5"/>
  <c r="R209" i="5"/>
  <c r="V209" i="5"/>
  <c r="E205" i="5"/>
  <c r="T205" i="5"/>
  <c r="L205" i="5"/>
  <c r="S205" i="5"/>
  <c r="K205" i="5"/>
  <c r="Q205" i="5"/>
  <c r="I205" i="5"/>
  <c r="P205" i="5"/>
  <c r="H205" i="5"/>
  <c r="O205" i="5"/>
  <c r="G205" i="5"/>
  <c r="U205" i="5"/>
  <c r="R205" i="5"/>
  <c r="N205" i="5"/>
  <c r="M205" i="5"/>
  <c r="J205" i="5"/>
  <c r="F205" i="5"/>
  <c r="V205" i="5"/>
  <c r="E198" i="5"/>
  <c r="R198" i="5"/>
  <c r="J198" i="5"/>
  <c r="P198" i="5"/>
  <c r="H198" i="5"/>
  <c r="O198" i="5"/>
  <c r="G198" i="5"/>
  <c r="V198" i="5"/>
  <c r="N198" i="5"/>
  <c r="F198" i="5"/>
  <c r="M198" i="5"/>
  <c r="L198" i="5"/>
  <c r="K198" i="5"/>
  <c r="I198" i="5"/>
  <c r="U198" i="5"/>
  <c r="T198" i="5"/>
  <c r="Q198" i="5"/>
  <c r="S198" i="5"/>
  <c r="E191" i="5"/>
  <c r="Q191" i="5"/>
  <c r="I191" i="5"/>
  <c r="O191" i="5"/>
  <c r="G191" i="5"/>
  <c r="V191" i="5"/>
  <c r="N191" i="5"/>
  <c r="F191" i="5"/>
  <c r="U191" i="5"/>
  <c r="M191" i="5"/>
  <c r="T191" i="5"/>
  <c r="S191" i="5"/>
  <c r="R191" i="5"/>
  <c r="P191" i="5"/>
  <c r="L191" i="5"/>
  <c r="K191" i="5"/>
  <c r="H191" i="5"/>
  <c r="J191" i="5"/>
  <c r="E187" i="5"/>
  <c r="U187" i="5"/>
  <c r="M187" i="5"/>
  <c r="S187" i="5"/>
  <c r="K187" i="5"/>
  <c r="R187" i="5"/>
  <c r="J187" i="5"/>
  <c r="Q187" i="5"/>
  <c r="I187" i="5"/>
  <c r="H187" i="5"/>
  <c r="G187" i="5"/>
  <c r="V187" i="5"/>
  <c r="F187" i="5"/>
  <c r="T187" i="5"/>
  <c r="P187" i="5"/>
  <c r="O187" i="5"/>
  <c r="L187" i="5"/>
  <c r="N187" i="5"/>
  <c r="E184" i="5"/>
  <c r="O184" i="5"/>
  <c r="G184" i="5"/>
  <c r="V184" i="5"/>
  <c r="N184" i="5"/>
  <c r="F184" i="5"/>
  <c r="U184" i="5"/>
  <c r="M184" i="5"/>
  <c r="T184" i="5"/>
  <c r="L184" i="5"/>
  <c r="S184" i="5"/>
  <c r="K184" i="5"/>
  <c r="R184" i="5"/>
  <c r="J184" i="5"/>
  <c r="P184" i="5"/>
  <c r="H184" i="5"/>
  <c r="Q184" i="5"/>
  <c r="I184" i="5"/>
  <c r="U160" i="5"/>
  <c r="M160" i="5"/>
  <c r="T160" i="5"/>
  <c r="L160" i="5"/>
  <c r="P160" i="5"/>
  <c r="H160" i="5"/>
  <c r="J160" i="5"/>
  <c r="V160" i="5"/>
  <c r="I160" i="5"/>
  <c r="S160" i="5"/>
  <c r="G160" i="5"/>
  <c r="R160" i="5"/>
  <c r="F160" i="5"/>
  <c r="Q160" i="5"/>
  <c r="O160" i="5"/>
  <c r="K160" i="5"/>
  <c r="E156" i="5"/>
  <c r="Q156" i="5"/>
  <c r="I156" i="5"/>
  <c r="P156" i="5"/>
  <c r="H156" i="5"/>
  <c r="T156" i="5"/>
  <c r="L156" i="5"/>
  <c r="N156" i="5"/>
  <c r="M156" i="5"/>
  <c r="K156" i="5"/>
  <c r="V156" i="5"/>
  <c r="J156" i="5"/>
  <c r="U156" i="5"/>
  <c r="G156" i="5"/>
  <c r="S156" i="5"/>
  <c r="F156" i="5"/>
  <c r="O156" i="5"/>
  <c r="R156" i="5"/>
  <c r="E152" i="5"/>
  <c r="U152" i="5"/>
  <c r="M152" i="5"/>
  <c r="T152" i="5"/>
  <c r="L152" i="5"/>
  <c r="P152" i="5"/>
  <c r="H152" i="5"/>
  <c r="R152" i="5"/>
  <c r="F152" i="5"/>
  <c r="Q152" i="5"/>
  <c r="O152" i="5"/>
  <c r="N152" i="5"/>
  <c r="K152" i="5"/>
  <c r="J152" i="5"/>
  <c r="S152" i="5"/>
  <c r="G152" i="5"/>
  <c r="V152" i="5"/>
  <c r="I152" i="5"/>
  <c r="E127" i="5"/>
  <c r="T127" i="5"/>
  <c r="L127" i="5"/>
  <c r="R127" i="5"/>
  <c r="J127" i="5"/>
  <c r="P127" i="5"/>
  <c r="H127" i="5"/>
  <c r="O127" i="5"/>
  <c r="G127" i="5"/>
  <c r="U127" i="5"/>
  <c r="M127" i="5"/>
  <c r="K127" i="5"/>
  <c r="I127" i="5"/>
  <c r="F127" i="5"/>
  <c r="V127" i="5"/>
  <c r="S127" i="5"/>
  <c r="N127" i="5"/>
  <c r="E123" i="5"/>
  <c r="P123" i="5"/>
  <c r="H123" i="5"/>
  <c r="V123" i="5"/>
  <c r="N123" i="5"/>
  <c r="F123" i="5"/>
  <c r="T123" i="5"/>
  <c r="L123" i="5"/>
  <c r="S123" i="5"/>
  <c r="K123" i="5"/>
  <c r="Q123" i="5"/>
  <c r="I123" i="5"/>
  <c r="O123" i="5"/>
  <c r="M123" i="5"/>
  <c r="J123" i="5"/>
  <c r="G123" i="5"/>
  <c r="R123" i="5"/>
  <c r="E119" i="5"/>
  <c r="T119" i="5"/>
  <c r="L119" i="5"/>
  <c r="R119" i="5"/>
  <c r="J119" i="5"/>
  <c r="P119" i="5"/>
  <c r="H119" i="5"/>
  <c r="O119" i="5"/>
  <c r="G119" i="5"/>
  <c r="U119" i="5"/>
  <c r="M119" i="5"/>
  <c r="S119" i="5"/>
  <c r="Q119" i="5"/>
  <c r="N119" i="5"/>
  <c r="K119" i="5"/>
  <c r="I119" i="5"/>
  <c r="F119" i="5"/>
  <c r="V119" i="5"/>
  <c r="S94" i="5"/>
  <c r="K94" i="5"/>
  <c r="Q94" i="5"/>
  <c r="I94" i="5"/>
  <c r="V94" i="5"/>
  <c r="N94" i="5"/>
  <c r="F94" i="5"/>
  <c r="J94" i="5"/>
  <c r="U94" i="5"/>
  <c r="H94" i="5"/>
  <c r="T94" i="5"/>
  <c r="G94" i="5"/>
  <c r="R94" i="5"/>
  <c r="P94" i="5"/>
  <c r="O94" i="5"/>
  <c r="L94" i="5"/>
  <c r="E90" i="5"/>
  <c r="O90" i="5"/>
  <c r="G90" i="5"/>
  <c r="U90" i="5"/>
  <c r="M90" i="5"/>
  <c r="R90" i="5"/>
  <c r="J90" i="5"/>
  <c r="N90" i="5"/>
  <c r="L90" i="5"/>
  <c r="K90" i="5"/>
  <c r="V90" i="5"/>
  <c r="I90" i="5"/>
  <c r="T90" i="5"/>
  <c r="H90" i="5"/>
  <c r="S90" i="5"/>
  <c r="F90" i="5"/>
  <c r="P90" i="5"/>
  <c r="E86" i="5"/>
  <c r="S86" i="5"/>
  <c r="K86" i="5"/>
  <c r="Q86" i="5"/>
  <c r="I86" i="5"/>
  <c r="V86" i="5"/>
  <c r="N86" i="5"/>
  <c r="F86" i="5"/>
  <c r="R86" i="5"/>
  <c r="P86" i="5"/>
  <c r="O86" i="5"/>
  <c r="M86" i="5"/>
  <c r="L86" i="5"/>
  <c r="J86" i="5"/>
  <c r="T86" i="5"/>
  <c r="G86" i="5"/>
  <c r="E68" i="5"/>
  <c r="U68" i="5"/>
  <c r="M68" i="5"/>
  <c r="T68" i="5"/>
  <c r="L68" i="5"/>
  <c r="S68" i="5"/>
  <c r="K68" i="5"/>
  <c r="R68" i="5"/>
  <c r="J68" i="5"/>
  <c r="Q68" i="5"/>
  <c r="I68" i="5"/>
  <c r="P68" i="5"/>
  <c r="H68" i="5"/>
  <c r="V68" i="5"/>
  <c r="N68" i="5"/>
  <c r="F68" i="5"/>
  <c r="E61" i="5"/>
  <c r="T61" i="5"/>
  <c r="L61" i="5"/>
  <c r="R61" i="5"/>
  <c r="J61" i="5"/>
  <c r="Q61" i="5"/>
  <c r="I61" i="5"/>
  <c r="P61" i="5"/>
  <c r="H61" i="5"/>
  <c r="U61" i="5"/>
  <c r="M61" i="5"/>
  <c r="E57" i="5"/>
  <c r="P57" i="5"/>
  <c r="H57" i="5"/>
  <c r="V57" i="5"/>
  <c r="N57" i="5"/>
  <c r="F57" i="5"/>
  <c r="U57" i="5"/>
  <c r="M57" i="5"/>
  <c r="T57" i="5"/>
  <c r="L57" i="5"/>
  <c r="Q57" i="5"/>
  <c r="I57" i="5"/>
  <c r="O50" i="5"/>
  <c r="G50" i="5"/>
  <c r="U50" i="5"/>
  <c r="M50" i="5"/>
  <c r="T50" i="5"/>
  <c r="L50" i="5"/>
  <c r="S50" i="5"/>
  <c r="K50" i="5"/>
  <c r="P50" i="5"/>
  <c r="H50" i="5"/>
  <c r="E18" i="5"/>
  <c r="E12" i="5"/>
  <c r="E4" i="5"/>
  <c r="L2" i="5"/>
  <c r="T2" i="5"/>
  <c r="K3" i="5"/>
  <c r="S3" i="5"/>
  <c r="J4" i="5"/>
  <c r="R4" i="5"/>
  <c r="I5" i="5"/>
  <c r="Q5" i="5"/>
  <c r="H6" i="5"/>
  <c r="P6" i="5"/>
  <c r="G7" i="5"/>
  <c r="O7" i="5"/>
  <c r="F8" i="5"/>
  <c r="N8" i="5"/>
  <c r="V8" i="5"/>
  <c r="M9" i="5"/>
  <c r="U9" i="5"/>
  <c r="L10" i="5"/>
  <c r="T10" i="5"/>
  <c r="K11" i="5"/>
  <c r="S11" i="5"/>
  <c r="J12" i="5"/>
  <c r="R12" i="5"/>
  <c r="I13" i="5"/>
  <c r="Q13" i="5"/>
  <c r="H14" i="5"/>
  <c r="P14" i="5"/>
  <c r="G15" i="5"/>
  <c r="O15" i="5"/>
  <c r="F16" i="5"/>
  <c r="N16" i="5"/>
  <c r="V16" i="5"/>
  <c r="M17" i="5"/>
  <c r="U17" i="5"/>
  <c r="L18" i="5"/>
  <c r="T18" i="5"/>
  <c r="K19" i="5"/>
  <c r="S19" i="5"/>
  <c r="J20" i="5"/>
  <c r="R20" i="5"/>
  <c r="I21" i="5"/>
  <c r="Q21" i="5"/>
  <c r="H22" i="5"/>
  <c r="P22" i="5"/>
  <c r="G23" i="5"/>
  <c r="O23" i="5"/>
  <c r="F24" i="5"/>
  <c r="N24" i="5"/>
  <c r="V24" i="5"/>
  <c r="M25" i="5"/>
  <c r="U25" i="5"/>
  <c r="L26" i="5"/>
  <c r="T26" i="5"/>
  <c r="K27" i="5"/>
  <c r="S27" i="5"/>
  <c r="L28" i="5"/>
  <c r="G29" i="5"/>
  <c r="T29" i="5"/>
  <c r="O30" i="5"/>
  <c r="L31" i="5"/>
  <c r="H32" i="5"/>
  <c r="T32" i="5"/>
  <c r="P33" i="5"/>
  <c r="K34" i="5"/>
  <c r="H35" i="5"/>
  <c r="U35" i="5"/>
  <c r="P36" i="5"/>
  <c r="L37" i="5"/>
  <c r="G38" i="5"/>
  <c r="U38" i="5"/>
  <c r="Q39" i="5"/>
  <c r="L40" i="5"/>
  <c r="H41" i="5"/>
  <c r="T41" i="5"/>
  <c r="Q42" i="5"/>
  <c r="M43" i="5"/>
  <c r="H44" i="5"/>
  <c r="U44" i="5"/>
  <c r="P45" i="5"/>
  <c r="M46" i="5"/>
  <c r="I47" i="5"/>
  <c r="U47" i="5"/>
  <c r="S48" i="5"/>
  <c r="F50" i="5"/>
  <c r="I51" i="5"/>
  <c r="O52" i="5"/>
  <c r="S53" i="5"/>
  <c r="V54" i="5"/>
  <c r="O57" i="5"/>
  <c r="R58" i="5"/>
  <c r="K61" i="5"/>
  <c r="N62" i="5"/>
  <c r="J66" i="5"/>
  <c r="E408" i="5"/>
  <c r="Q408" i="5"/>
  <c r="I408" i="5"/>
  <c r="U408" i="5"/>
  <c r="M408" i="5"/>
  <c r="S408" i="5"/>
  <c r="K408" i="5"/>
  <c r="T408" i="5"/>
  <c r="G408" i="5"/>
  <c r="O408" i="5"/>
  <c r="N408" i="5"/>
  <c r="H408" i="5"/>
  <c r="F408" i="5"/>
  <c r="V408" i="5"/>
  <c r="R408" i="5"/>
  <c r="P408" i="5"/>
  <c r="J408" i="5"/>
  <c r="L408" i="5"/>
  <c r="E360" i="5"/>
  <c r="V360" i="5"/>
  <c r="N360" i="5"/>
  <c r="F360" i="5"/>
  <c r="T360" i="5"/>
  <c r="L360" i="5"/>
  <c r="Q360" i="5"/>
  <c r="G360" i="5"/>
  <c r="M360" i="5"/>
  <c r="K360" i="5"/>
  <c r="I360" i="5"/>
  <c r="H360" i="5"/>
  <c r="U360" i="5"/>
  <c r="R360" i="5"/>
  <c r="P360" i="5"/>
  <c r="S360" i="5"/>
  <c r="J360" i="5"/>
  <c r="O360" i="5"/>
  <c r="E258" i="5"/>
  <c r="R258" i="5"/>
  <c r="J258" i="5"/>
  <c r="Q258" i="5"/>
  <c r="I258" i="5"/>
  <c r="P258" i="5"/>
  <c r="H258" i="5"/>
  <c r="V258" i="5"/>
  <c r="N258" i="5"/>
  <c r="F258" i="5"/>
  <c r="L258" i="5"/>
  <c r="K258" i="5"/>
  <c r="G258" i="5"/>
  <c r="U258" i="5"/>
  <c r="T258" i="5"/>
  <c r="S258" i="5"/>
  <c r="M258" i="5"/>
  <c r="O258" i="5"/>
  <c r="E226" i="5"/>
  <c r="O226" i="5"/>
  <c r="G226" i="5"/>
  <c r="V226" i="5"/>
  <c r="N226" i="5"/>
  <c r="F226" i="5"/>
  <c r="U226" i="5"/>
  <c r="M226" i="5"/>
  <c r="T226" i="5"/>
  <c r="L226" i="5"/>
  <c r="S226" i="5"/>
  <c r="K226" i="5"/>
  <c r="R226" i="5"/>
  <c r="J226" i="5"/>
  <c r="H226" i="5"/>
  <c r="Q226" i="5"/>
  <c r="I226" i="5"/>
  <c r="P226" i="5"/>
  <c r="E194" i="5"/>
  <c r="V194" i="5"/>
  <c r="N194" i="5"/>
  <c r="F194" i="5"/>
  <c r="T194" i="5"/>
  <c r="L194" i="5"/>
  <c r="S194" i="5"/>
  <c r="K194" i="5"/>
  <c r="R194" i="5"/>
  <c r="J194" i="5"/>
  <c r="Q194" i="5"/>
  <c r="P194" i="5"/>
  <c r="O194" i="5"/>
  <c r="M194" i="5"/>
  <c r="I194" i="5"/>
  <c r="H194" i="5"/>
  <c r="U194" i="5"/>
  <c r="G194" i="5"/>
  <c r="E137" i="5"/>
  <c r="T137" i="5"/>
  <c r="L137" i="5"/>
  <c r="S137" i="5"/>
  <c r="K137" i="5"/>
  <c r="O137" i="5"/>
  <c r="G137" i="5"/>
  <c r="Q137" i="5"/>
  <c r="P137" i="5"/>
  <c r="N137" i="5"/>
  <c r="M137" i="5"/>
  <c r="J137" i="5"/>
  <c r="V137" i="5"/>
  <c r="I137" i="5"/>
  <c r="R137" i="5"/>
  <c r="F137" i="5"/>
  <c r="U137" i="5"/>
  <c r="H137" i="5"/>
  <c r="E75" i="5"/>
  <c r="V75" i="5"/>
  <c r="N75" i="5"/>
  <c r="F75" i="5"/>
  <c r="U75" i="5"/>
  <c r="M75" i="5"/>
  <c r="T75" i="5"/>
  <c r="L75" i="5"/>
  <c r="S75" i="5"/>
  <c r="K75" i="5"/>
  <c r="R75" i="5"/>
  <c r="J75" i="5"/>
  <c r="Q75" i="5"/>
  <c r="I75" i="5"/>
  <c r="O75" i="5"/>
  <c r="G75" i="5"/>
  <c r="G24" i="5"/>
  <c r="F25" i="5"/>
  <c r="V25" i="5"/>
  <c r="V297" i="5"/>
  <c r="N297" i="5"/>
  <c r="F297" i="5"/>
  <c r="U297" i="5"/>
  <c r="M297" i="5"/>
  <c r="T297" i="5"/>
  <c r="L297" i="5"/>
  <c r="Q297" i="5"/>
  <c r="I297" i="5"/>
  <c r="O297" i="5"/>
  <c r="H297" i="5"/>
  <c r="S297" i="5"/>
  <c r="R297" i="5"/>
  <c r="G297" i="5"/>
  <c r="K297" i="5"/>
  <c r="J297" i="5"/>
  <c r="P297" i="5"/>
  <c r="E293" i="5"/>
  <c r="R293" i="5"/>
  <c r="J293" i="5"/>
  <c r="Q293" i="5"/>
  <c r="I293" i="5"/>
  <c r="P293" i="5"/>
  <c r="H293" i="5"/>
  <c r="U293" i="5"/>
  <c r="M293" i="5"/>
  <c r="S293" i="5"/>
  <c r="L293" i="5"/>
  <c r="G293" i="5"/>
  <c r="V293" i="5"/>
  <c r="F293" i="5"/>
  <c r="K293" i="5"/>
  <c r="O293" i="5"/>
  <c r="N293" i="5"/>
  <c r="T293" i="5"/>
  <c r="E286" i="5"/>
  <c r="Q286" i="5"/>
  <c r="I286" i="5"/>
  <c r="P286" i="5"/>
  <c r="H286" i="5"/>
  <c r="O286" i="5"/>
  <c r="G286" i="5"/>
  <c r="T286" i="5"/>
  <c r="L286" i="5"/>
  <c r="J286" i="5"/>
  <c r="S286" i="5"/>
  <c r="N286" i="5"/>
  <c r="M286" i="5"/>
  <c r="V286" i="5"/>
  <c r="R286" i="5"/>
  <c r="F286" i="5"/>
  <c r="K286" i="5"/>
  <c r="U286" i="5"/>
  <c r="E279" i="5"/>
  <c r="O279" i="5"/>
  <c r="G279" i="5"/>
  <c r="V279" i="5"/>
  <c r="N279" i="5"/>
  <c r="F279" i="5"/>
  <c r="S279" i="5"/>
  <c r="K279" i="5"/>
  <c r="Q279" i="5"/>
  <c r="L279" i="5"/>
  <c r="U279" i="5"/>
  <c r="I279" i="5"/>
  <c r="T279" i="5"/>
  <c r="H279" i="5"/>
  <c r="J279" i="5"/>
  <c r="P279" i="5"/>
  <c r="M279" i="5"/>
  <c r="R279" i="5"/>
  <c r="E272" i="5"/>
  <c r="U272" i="5"/>
  <c r="M272" i="5"/>
  <c r="R272" i="5"/>
  <c r="J272" i="5"/>
  <c r="P272" i="5"/>
  <c r="H272" i="5"/>
  <c r="O272" i="5"/>
  <c r="G272" i="5"/>
  <c r="I272" i="5"/>
  <c r="V272" i="5"/>
  <c r="F272" i="5"/>
  <c r="T272" i="5"/>
  <c r="Q272" i="5"/>
  <c r="L272" i="5"/>
  <c r="K272" i="5"/>
  <c r="N272" i="5"/>
  <c r="S272" i="5"/>
  <c r="V265" i="5"/>
  <c r="N265" i="5"/>
  <c r="F265" i="5"/>
  <c r="U265" i="5"/>
  <c r="L265" i="5"/>
  <c r="T265" i="5"/>
  <c r="K265" i="5"/>
  <c r="S265" i="5"/>
  <c r="J265" i="5"/>
  <c r="Q265" i="5"/>
  <c r="H265" i="5"/>
  <c r="R265" i="5"/>
  <c r="P265" i="5"/>
  <c r="O265" i="5"/>
  <c r="M265" i="5"/>
  <c r="G265" i="5"/>
  <c r="I265" i="5"/>
  <c r="E261" i="5"/>
  <c r="O261" i="5"/>
  <c r="G261" i="5"/>
  <c r="V261" i="5"/>
  <c r="N261" i="5"/>
  <c r="F261" i="5"/>
  <c r="U261" i="5"/>
  <c r="M261" i="5"/>
  <c r="S261" i="5"/>
  <c r="K261" i="5"/>
  <c r="I261" i="5"/>
  <c r="H261" i="5"/>
  <c r="T261" i="5"/>
  <c r="R261" i="5"/>
  <c r="Q261" i="5"/>
  <c r="P261" i="5"/>
  <c r="J261" i="5"/>
  <c r="L261" i="5"/>
  <c r="E254" i="5"/>
  <c r="V254" i="5"/>
  <c r="N254" i="5"/>
  <c r="F254" i="5"/>
  <c r="U254" i="5"/>
  <c r="M254" i="5"/>
  <c r="T254" i="5"/>
  <c r="L254" i="5"/>
  <c r="R254" i="5"/>
  <c r="J254" i="5"/>
  <c r="P254" i="5"/>
  <c r="O254" i="5"/>
  <c r="K254" i="5"/>
  <c r="I254" i="5"/>
  <c r="H254" i="5"/>
  <c r="G254" i="5"/>
  <c r="Q254" i="5"/>
  <c r="S254" i="5"/>
  <c r="E247" i="5"/>
  <c r="U247" i="5"/>
  <c r="M247" i="5"/>
  <c r="S247" i="5"/>
  <c r="Q247" i="5"/>
  <c r="I247" i="5"/>
  <c r="T247" i="5"/>
  <c r="H247" i="5"/>
  <c r="R247" i="5"/>
  <c r="G247" i="5"/>
  <c r="P247" i="5"/>
  <c r="F247" i="5"/>
  <c r="O247" i="5"/>
  <c r="N247" i="5"/>
  <c r="L247" i="5"/>
  <c r="J247" i="5"/>
  <c r="K247" i="5"/>
  <c r="V247" i="5"/>
  <c r="E240" i="5"/>
  <c r="Q240" i="5"/>
  <c r="I240" i="5"/>
  <c r="P240" i="5"/>
  <c r="H240" i="5"/>
  <c r="O240" i="5"/>
  <c r="G240" i="5"/>
  <c r="V240" i="5"/>
  <c r="N240" i="5"/>
  <c r="F240" i="5"/>
  <c r="U240" i="5"/>
  <c r="M240" i="5"/>
  <c r="T240" i="5"/>
  <c r="L240" i="5"/>
  <c r="S240" i="5"/>
  <c r="R240" i="5"/>
  <c r="K240" i="5"/>
  <c r="J240" i="5"/>
  <c r="P233" i="5"/>
  <c r="H233" i="5"/>
  <c r="O233" i="5"/>
  <c r="G233" i="5"/>
  <c r="V233" i="5"/>
  <c r="N233" i="5"/>
  <c r="F233" i="5"/>
  <c r="U233" i="5"/>
  <c r="M233" i="5"/>
  <c r="T233" i="5"/>
  <c r="L233" i="5"/>
  <c r="S233" i="5"/>
  <c r="K233" i="5"/>
  <c r="Q233" i="5"/>
  <c r="J233" i="5"/>
  <c r="I233" i="5"/>
  <c r="R233" i="5"/>
  <c r="E229" i="5"/>
  <c r="T229" i="5"/>
  <c r="L229" i="5"/>
  <c r="S229" i="5"/>
  <c r="K229" i="5"/>
  <c r="R229" i="5"/>
  <c r="J229" i="5"/>
  <c r="Q229" i="5"/>
  <c r="I229" i="5"/>
  <c r="P229" i="5"/>
  <c r="H229" i="5"/>
  <c r="O229" i="5"/>
  <c r="G229" i="5"/>
  <c r="U229" i="5"/>
  <c r="N229" i="5"/>
  <c r="M229" i="5"/>
  <c r="F229" i="5"/>
  <c r="V229" i="5"/>
  <c r="E222" i="5"/>
  <c r="S222" i="5"/>
  <c r="K222" i="5"/>
  <c r="R222" i="5"/>
  <c r="J222" i="5"/>
  <c r="Q222" i="5"/>
  <c r="I222" i="5"/>
  <c r="P222" i="5"/>
  <c r="H222" i="5"/>
  <c r="O222" i="5"/>
  <c r="G222" i="5"/>
  <c r="V222" i="5"/>
  <c r="N222" i="5"/>
  <c r="F222" i="5"/>
  <c r="L222" i="5"/>
  <c r="U222" i="5"/>
  <c r="M222" i="5"/>
  <c r="T222" i="5"/>
  <c r="E215" i="5"/>
  <c r="R215" i="5"/>
  <c r="J215" i="5"/>
  <c r="Q215" i="5"/>
  <c r="I215" i="5"/>
  <c r="P215" i="5"/>
  <c r="H215" i="5"/>
  <c r="O215" i="5"/>
  <c r="G215" i="5"/>
  <c r="V215" i="5"/>
  <c r="N215" i="5"/>
  <c r="F215" i="5"/>
  <c r="U215" i="5"/>
  <c r="M215" i="5"/>
  <c r="T215" i="5"/>
  <c r="S215" i="5"/>
  <c r="L215" i="5"/>
  <c r="K215" i="5"/>
  <c r="E208" i="5"/>
  <c r="Q208" i="5"/>
  <c r="I208" i="5"/>
  <c r="P208" i="5"/>
  <c r="H208" i="5"/>
  <c r="V208" i="5"/>
  <c r="N208" i="5"/>
  <c r="F208" i="5"/>
  <c r="U208" i="5"/>
  <c r="M208" i="5"/>
  <c r="T208" i="5"/>
  <c r="L208" i="5"/>
  <c r="K208" i="5"/>
  <c r="J208" i="5"/>
  <c r="G208" i="5"/>
  <c r="S208" i="5"/>
  <c r="O208" i="5"/>
  <c r="R208" i="5"/>
  <c r="O201" i="5"/>
  <c r="G201" i="5"/>
  <c r="U201" i="5"/>
  <c r="M201" i="5"/>
  <c r="T201" i="5"/>
  <c r="L201" i="5"/>
  <c r="S201" i="5"/>
  <c r="K201" i="5"/>
  <c r="J201" i="5"/>
  <c r="I201" i="5"/>
  <c r="H201" i="5"/>
  <c r="V201" i="5"/>
  <c r="F201" i="5"/>
  <c r="R201" i="5"/>
  <c r="Q201" i="5"/>
  <c r="N201" i="5"/>
  <c r="P201" i="5"/>
  <c r="E197" i="5"/>
  <c r="S197" i="5"/>
  <c r="K197" i="5"/>
  <c r="Q197" i="5"/>
  <c r="I197" i="5"/>
  <c r="P197" i="5"/>
  <c r="H197" i="5"/>
  <c r="O197" i="5"/>
  <c r="G197" i="5"/>
  <c r="N197" i="5"/>
  <c r="M197" i="5"/>
  <c r="L197" i="5"/>
  <c r="J197" i="5"/>
  <c r="V197" i="5"/>
  <c r="F197" i="5"/>
  <c r="U197" i="5"/>
  <c r="R197" i="5"/>
  <c r="T197" i="5"/>
  <c r="E190" i="5"/>
  <c r="R190" i="5"/>
  <c r="J190" i="5"/>
  <c r="P190" i="5"/>
  <c r="H190" i="5"/>
  <c r="O190" i="5"/>
  <c r="G190" i="5"/>
  <c r="V190" i="5"/>
  <c r="N190" i="5"/>
  <c r="F190" i="5"/>
  <c r="U190" i="5"/>
  <c r="T190" i="5"/>
  <c r="S190" i="5"/>
  <c r="Q190" i="5"/>
  <c r="M190" i="5"/>
  <c r="L190" i="5"/>
  <c r="I190" i="5"/>
  <c r="K190" i="5"/>
  <c r="V186" i="5"/>
  <c r="N186" i="5"/>
  <c r="F186" i="5"/>
  <c r="T186" i="5"/>
  <c r="L186" i="5"/>
  <c r="S186" i="5"/>
  <c r="K186" i="5"/>
  <c r="R186" i="5"/>
  <c r="J186" i="5"/>
  <c r="I186" i="5"/>
  <c r="H186" i="5"/>
  <c r="G186" i="5"/>
  <c r="U186" i="5"/>
  <c r="Q186" i="5"/>
  <c r="P186" i="5"/>
  <c r="M186" i="5"/>
  <c r="O186" i="5"/>
  <c r="E183" i="5"/>
  <c r="P183" i="5"/>
  <c r="H183" i="5"/>
  <c r="O183" i="5"/>
  <c r="G183" i="5"/>
  <c r="V183" i="5"/>
  <c r="N183" i="5"/>
  <c r="F183" i="5"/>
  <c r="U183" i="5"/>
  <c r="M183" i="5"/>
  <c r="T183" i="5"/>
  <c r="L183" i="5"/>
  <c r="S183" i="5"/>
  <c r="K183" i="5"/>
  <c r="Q183" i="5"/>
  <c r="I183" i="5"/>
  <c r="R183" i="5"/>
  <c r="J183" i="5"/>
  <c r="E159" i="5"/>
  <c r="V159" i="5"/>
  <c r="N159" i="5"/>
  <c r="F159" i="5"/>
  <c r="U159" i="5"/>
  <c r="M159" i="5"/>
  <c r="Q159" i="5"/>
  <c r="I159" i="5"/>
  <c r="O159" i="5"/>
  <c r="L159" i="5"/>
  <c r="K159" i="5"/>
  <c r="J159" i="5"/>
  <c r="T159" i="5"/>
  <c r="H159" i="5"/>
  <c r="S159" i="5"/>
  <c r="G159" i="5"/>
  <c r="P159" i="5"/>
  <c r="R159" i="5"/>
  <c r="R155" i="5"/>
  <c r="J155" i="5"/>
  <c r="Q155" i="5"/>
  <c r="I155" i="5"/>
  <c r="U155" i="5"/>
  <c r="M155" i="5"/>
  <c r="S155" i="5"/>
  <c r="F155" i="5"/>
  <c r="P155" i="5"/>
  <c r="O155" i="5"/>
  <c r="N155" i="5"/>
  <c r="L155" i="5"/>
  <c r="K155" i="5"/>
  <c r="T155" i="5"/>
  <c r="G155" i="5"/>
  <c r="V155" i="5"/>
  <c r="H155" i="5"/>
  <c r="E151" i="5"/>
  <c r="V151" i="5"/>
  <c r="N151" i="5"/>
  <c r="F151" i="5"/>
  <c r="U151" i="5"/>
  <c r="M151" i="5"/>
  <c r="Q151" i="5"/>
  <c r="I151" i="5"/>
  <c r="J151" i="5"/>
  <c r="T151" i="5"/>
  <c r="H151" i="5"/>
  <c r="S151" i="5"/>
  <c r="G151" i="5"/>
  <c r="R151" i="5"/>
  <c r="P151" i="5"/>
  <c r="O151" i="5"/>
  <c r="K151" i="5"/>
  <c r="L151" i="5"/>
  <c r="U126" i="5"/>
  <c r="M126" i="5"/>
  <c r="S126" i="5"/>
  <c r="K126" i="5"/>
  <c r="Q126" i="5"/>
  <c r="I126" i="5"/>
  <c r="P126" i="5"/>
  <c r="H126" i="5"/>
  <c r="V126" i="5"/>
  <c r="N126" i="5"/>
  <c r="F126" i="5"/>
  <c r="G126" i="5"/>
  <c r="T126" i="5"/>
  <c r="R126" i="5"/>
  <c r="O126" i="5"/>
  <c r="J126" i="5"/>
  <c r="E122" i="5"/>
  <c r="Q122" i="5"/>
  <c r="I122" i="5"/>
  <c r="O122" i="5"/>
  <c r="G122" i="5"/>
  <c r="U122" i="5"/>
  <c r="M122" i="5"/>
  <c r="T122" i="5"/>
  <c r="L122" i="5"/>
  <c r="R122" i="5"/>
  <c r="J122" i="5"/>
  <c r="K122" i="5"/>
  <c r="H122" i="5"/>
  <c r="F122" i="5"/>
  <c r="V122" i="5"/>
  <c r="S122" i="5"/>
  <c r="N122" i="5"/>
  <c r="E118" i="5"/>
  <c r="U118" i="5"/>
  <c r="M118" i="5"/>
  <c r="S118" i="5"/>
  <c r="K118" i="5"/>
  <c r="Q118" i="5"/>
  <c r="I118" i="5"/>
  <c r="P118" i="5"/>
  <c r="H118" i="5"/>
  <c r="V118" i="5"/>
  <c r="N118" i="5"/>
  <c r="F118" i="5"/>
  <c r="O118" i="5"/>
  <c r="L118" i="5"/>
  <c r="J118" i="5"/>
  <c r="G118" i="5"/>
  <c r="R118" i="5"/>
  <c r="E100" i="5"/>
  <c r="U100" i="5"/>
  <c r="M100" i="5"/>
  <c r="S100" i="5"/>
  <c r="K100" i="5"/>
  <c r="P100" i="5"/>
  <c r="H100" i="5"/>
  <c r="J100" i="5"/>
  <c r="V100" i="5"/>
  <c r="I100" i="5"/>
  <c r="T100" i="5"/>
  <c r="G100" i="5"/>
  <c r="R100" i="5"/>
  <c r="F100" i="5"/>
  <c r="Q100" i="5"/>
  <c r="O100" i="5"/>
  <c r="L100" i="5"/>
  <c r="E93" i="5"/>
  <c r="T93" i="5"/>
  <c r="L93" i="5"/>
  <c r="R93" i="5"/>
  <c r="J93" i="5"/>
  <c r="O93" i="5"/>
  <c r="G93" i="5"/>
  <c r="N93" i="5"/>
  <c r="M93" i="5"/>
  <c r="K93" i="5"/>
  <c r="V93" i="5"/>
  <c r="I93" i="5"/>
  <c r="U93" i="5"/>
  <c r="H93" i="5"/>
  <c r="S93" i="5"/>
  <c r="F93" i="5"/>
  <c r="P93" i="5"/>
  <c r="E89" i="5"/>
  <c r="P89" i="5"/>
  <c r="H89" i="5"/>
  <c r="V89" i="5"/>
  <c r="N89" i="5"/>
  <c r="F89" i="5"/>
  <c r="S89" i="5"/>
  <c r="K89" i="5"/>
  <c r="R89" i="5"/>
  <c r="Q89" i="5"/>
  <c r="O89" i="5"/>
  <c r="M89" i="5"/>
  <c r="L89" i="5"/>
  <c r="J89" i="5"/>
  <c r="T89" i="5"/>
  <c r="G89" i="5"/>
  <c r="O82" i="5"/>
  <c r="G82" i="5"/>
  <c r="U82" i="5"/>
  <c r="M82" i="5"/>
  <c r="R82" i="5"/>
  <c r="J82" i="5"/>
  <c r="V82" i="5"/>
  <c r="I82" i="5"/>
  <c r="T82" i="5"/>
  <c r="H82" i="5"/>
  <c r="S82" i="5"/>
  <c r="F82" i="5"/>
  <c r="Q82" i="5"/>
  <c r="P82" i="5"/>
  <c r="N82" i="5"/>
  <c r="K82" i="5"/>
  <c r="Q64" i="5"/>
  <c r="I64" i="5"/>
  <c r="O64" i="5"/>
  <c r="G64" i="5"/>
  <c r="V64" i="5"/>
  <c r="N64" i="5"/>
  <c r="F64" i="5"/>
  <c r="U64" i="5"/>
  <c r="M64" i="5"/>
  <c r="R64" i="5"/>
  <c r="J64" i="5"/>
  <c r="E60" i="5"/>
  <c r="U60" i="5"/>
  <c r="M60" i="5"/>
  <c r="S60" i="5"/>
  <c r="K60" i="5"/>
  <c r="R60" i="5"/>
  <c r="J60" i="5"/>
  <c r="Q60" i="5"/>
  <c r="I60" i="5"/>
  <c r="V60" i="5"/>
  <c r="N60" i="5"/>
  <c r="F60" i="5"/>
  <c r="E56" i="5"/>
  <c r="Q56" i="5"/>
  <c r="I56" i="5"/>
  <c r="O56" i="5"/>
  <c r="G56" i="5"/>
  <c r="V56" i="5"/>
  <c r="N56" i="5"/>
  <c r="F56" i="5"/>
  <c r="U56" i="5"/>
  <c r="M56" i="5"/>
  <c r="R56" i="5"/>
  <c r="J56" i="5"/>
  <c r="G2" i="5"/>
  <c r="N2" i="5"/>
  <c r="V2" i="5"/>
  <c r="M3" i="5"/>
  <c r="U3" i="5"/>
  <c r="L4" i="5"/>
  <c r="T4" i="5"/>
  <c r="K5" i="5"/>
  <c r="S5" i="5"/>
  <c r="J6" i="5"/>
  <c r="R6" i="5"/>
  <c r="I7" i="5"/>
  <c r="Q7" i="5"/>
  <c r="H8" i="5"/>
  <c r="P8" i="5"/>
  <c r="G9" i="5"/>
  <c r="O9" i="5"/>
  <c r="F10" i="5"/>
  <c r="N10" i="5"/>
  <c r="V10" i="5"/>
  <c r="M11" i="5"/>
  <c r="U11" i="5"/>
  <c r="L12" i="5"/>
  <c r="T12" i="5"/>
  <c r="K13" i="5"/>
  <c r="S13" i="5"/>
  <c r="J14" i="5"/>
  <c r="R14" i="5"/>
  <c r="I15" i="5"/>
  <c r="Q15" i="5"/>
  <c r="H16" i="5"/>
  <c r="P16" i="5"/>
  <c r="G17" i="5"/>
  <c r="O17" i="5"/>
  <c r="F18" i="5"/>
  <c r="N18" i="5"/>
  <c r="V18" i="5"/>
  <c r="M19" i="5"/>
  <c r="U19" i="5"/>
  <c r="L20" i="5"/>
  <c r="T20" i="5"/>
  <c r="K21" i="5"/>
  <c r="S21" i="5"/>
  <c r="J22" i="5"/>
  <c r="R22" i="5"/>
  <c r="I23" i="5"/>
  <c r="Q23" i="5"/>
  <c r="H24" i="5"/>
  <c r="P24" i="5"/>
  <c r="G25" i="5"/>
  <c r="O25" i="5"/>
  <c r="F26" i="5"/>
  <c r="N26" i="5"/>
  <c r="V26" i="5"/>
  <c r="M27" i="5"/>
  <c r="U27" i="5"/>
  <c r="O28" i="5"/>
  <c r="F30" i="5"/>
  <c r="S30" i="5"/>
  <c r="N31" i="5"/>
  <c r="K32" i="5"/>
  <c r="G33" i="5"/>
  <c r="S33" i="5"/>
  <c r="J35" i="5"/>
  <c r="G36" i="5"/>
  <c r="T36" i="5"/>
  <c r="O37" i="5"/>
  <c r="K38" i="5"/>
  <c r="F39" i="5"/>
  <c r="T39" i="5"/>
  <c r="P40" i="5"/>
  <c r="G42" i="5"/>
  <c r="S42" i="5"/>
  <c r="P43" i="5"/>
  <c r="L44" i="5"/>
  <c r="G45" i="5"/>
  <c r="O46" i="5"/>
  <c r="L47" i="5"/>
  <c r="H48" i="5"/>
  <c r="J50" i="5"/>
  <c r="P51" i="5"/>
  <c r="F54" i="5"/>
  <c r="L55" i="5"/>
  <c r="P56" i="5"/>
  <c r="S57" i="5"/>
  <c r="H59" i="5"/>
  <c r="L60" i="5"/>
  <c r="O61" i="5"/>
  <c r="U62" i="5"/>
  <c r="H64" i="5"/>
  <c r="Q66" i="5"/>
  <c r="G68" i="5"/>
  <c r="T71" i="5"/>
  <c r="P75" i="5"/>
  <c r="E448" i="5"/>
  <c r="V448" i="5"/>
  <c r="N448" i="5"/>
  <c r="F448" i="5"/>
  <c r="T448" i="5"/>
  <c r="L448" i="5"/>
  <c r="R448" i="5"/>
  <c r="J448" i="5"/>
  <c r="Q448" i="5"/>
  <c r="M448" i="5"/>
  <c r="K448" i="5"/>
  <c r="I448" i="5"/>
  <c r="S448" i="5"/>
  <c r="G448" i="5"/>
  <c r="O448" i="5"/>
  <c r="U448" i="5"/>
  <c r="P448" i="5"/>
  <c r="H448" i="5"/>
  <c r="E416" i="5"/>
  <c r="O416" i="5"/>
  <c r="G416" i="5"/>
  <c r="S416" i="5"/>
  <c r="K416" i="5"/>
  <c r="V416" i="5"/>
  <c r="L416" i="5"/>
  <c r="T416" i="5"/>
  <c r="I416" i="5"/>
  <c r="Q416" i="5"/>
  <c r="F416" i="5"/>
  <c r="N416" i="5"/>
  <c r="R416" i="5"/>
  <c r="J416" i="5"/>
  <c r="H416" i="5"/>
  <c r="U416" i="5"/>
  <c r="P416" i="5"/>
  <c r="M416" i="5"/>
  <c r="E344" i="5"/>
  <c r="V344" i="5"/>
  <c r="N344" i="5"/>
  <c r="F344" i="5"/>
  <c r="M344" i="5"/>
  <c r="S344" i="5"/>
  <c r="J344" i="5"/>
  <c r="R344" i="5"/>
  <c r="I344" i="5"/>
  <c r="K344" i="5"/>
  <c r="H344" i="5"/>
  <c r="U344" i="5"/>
  <c r="G344" i="5"/>
  <c r="Q344" i="5"/>
  <c r="P344" i="5"/>
  <c r="T344" i="5"/>
  <c r="L344" i="5"/>
  <c r="O344" i="5"/>
  <c r="E320" i="5"/>
  <c r="O320" i="5"/>
  <c r="G320" i="5"/>
  <c r="V320" i="5"/>
  <c r="N320" i="5"/>
  <c r="F320" i="5"/>
  <c r="U320" i="5"/>
  <c r="M320" i="5"/>
  <c r="S320" i="5"/>
  <c r="K320" i="5"/>
  <c r="R320" i="5"/>
  <c r="J320" i="5"/>
  <c r="I320" i="5"/>
  <c r="H320" i="5"/>
  <c r="Q320" i="5"/>
  <c r="P320" i="5"/>
  <c r="T320" i="5"/>
  <c r="L320" i="5"/>
  <c r="E283" i="5"/>
  <c r="T283" i="5"/>
  <c r="S283" i="5"/>
  <c r="K283" i="5"/>
  <c r="R283" i="5"/>
  <c r="J283" i="5"/>
  <c r="O283" i="5"/>
  <c r="G283" i="5"/>
  <c r="M283" i="5"/>
  <c r="V283" i="5"/>
  <c r="H283" i="5"/>
  <c r="Q283" i="5"/>
  <c r="P283" i="5"/>
  <c r="U283" i="5"/>
  <c r="N283" i="5"/>
  <c r="L283" i="5"/>
  <c r="F283" i="5"/>
  <c r="I283" i="5"/>
  <c r="R163" i="5"/>
  <c r="J163" i="5"/>
  <c r="Q163" i="5"/>
  <c r="I163" i="5"/>
  <c r="U163" i="5"/>
  <c r="M163" i="5"/>
  <c r="K163" i="5"/>
  <c r="V163" i="5"/>
  <c r="H163" i="5"/>
  <c r="T163" i="5"/>
  <c r="G163" i="5"/>
  <c r="S163" i="5"/>
  <c r="F163" i="5"/>
  <c r="P163" i="5"/>
  <c r="O163" i="5"/>
  <c r="L163" i="5"/>
  <c r="N163" i="5"/>
  <c r="S112" i="5"/>
  <c r="K112" i="5"/>
  <c r="Q112" i="5"/>
  <c r="I112" i="5"/>
  <c r="O112" i="5"/>
  <c r="G112" i="5"/>
  <c r="V112" i="5"/>
  <c r="N112" i="5"/>
  <c r="F112" i="5"/>
  <c r="T112" i="5"/>
  <c r="L112" i="5"/>
  <c r="J112" i="5"/>
  <c r="H112" i="5"/>
  <c r="U112" i="5"/>
  <c r="R112" i="5"/>
  <c r="M112" i="5"/>
  <c r="K4" i="5"/>
  <c r="S12" i="5"/>
  <c r="R13" i="5"/>
  <c r="I32" i="5"/>
  <c r="E34" i="5"/>
  <c r="U34" i="5"/>
  <c r="M34" i="5"/>
  <c r="T34" i="5"/>
  <c r="L34" i="5"/>
  <c r="P34" i="5"/>
  <c r="H34" i="5"/>
  <c r="E310" i="5"/>
  <c r="Q310" i="5"/>
  <c r="I310" i="5"/>
  <c r="P310" i="5"/>
  <c r="H310" i="5"/>
  <c r="O310" i="5"/>
  <c r="G310" i="5"/>
  <c r="T310" i="5"/>
  <c r="L310" i="5"/>
  <c r="R310" i="5"/>
  <c r="N310" i="5"/>
  <c r="M310" i="5"/>
  <c r="K310" i="5"/>
  <c r="V310" i="5"/>
  <c r="F310" i="5"/>
  <c r="U310" i="5"/>
  <c r="S310" i="5"/>
  <c r="J310" i="5"/>
  <c r="T307" i="5"/>
  <c r="L307" i="5"/>
  <c r="S307" i="5"/>
  <c r="K307" i="5"/>
  <c r="R307" i="5"/>
  <c r="J307" i="5"/>
  <c r="O307" i="5"/>
  <c r="G307" i="5"/>
  <c r="U307" i="5"/>
  <c r="N307" i="5"/>
  <c r="I307" i="5"/>
  <c r="H307" i="5"/>
  <c r="V307" i="5"/>
  <c r="Q307" i="5"/>
  <c r="P307" i="5"/>
  <c r="M307" i="5"/>
  <c r="F307" i="5"/>
  <c r="P303" i="5"/>
  <c r="H303" i="5"/>
  <c r="O303" i="5"/>
  <c r="G303" i="5"/>
  <c r="V303" i="5"/>
  <c r="N303" i="5"/>
  <c r="F303" i="5"/>
  <c r="S303" i="5"/>
  <c r="K303" i="5"/>
  <c r="I303" i="5"/>
  <c r="R303" i="5"/>
  <c r="M303" i="5"/>
  <c r="L303" i="5"/>
  <c r="U303" i="5"/>
  <c r="T303" i="5"/>
  <c r="Q303" i="5"/>
  <c r="J303" i="5"/>
  <c r="E282" i="5"/>
  <c r="T282" i="5"/>
  <c r="L282" i="5"/>
  <c r="S282" i="5"/>
  <c r="K282" i="5"/>
  <c r="P282" i="5"/>
  <c r="H282" i="5"/>
  <c r="Q282" i="5"/>
  <c r="M282" i="5"/>
  <c r="V282" i="5"/>
  <c r="I282" i="5"/>
  <c r="U282" i="5"/>
  <c r="G282" i="5"/>
  <c r="J282" i="5"/>
  <c r="F282" i="5"/>
  <c r="O282" i="5"/>
  <c r="N282" i="5"/>
  <c r="R282" i="5"/>
  <c r="E275" i="5"/>
  <c r="S275" i="5"/>
  <c r="R275" i="5"/>
  <c r="O275" i="5"/>
  <c r="U275" i="5"/>
  <c r="J275" i="5"/>
  <c r="P275" i="5"/>
  <c r="G275" i="5"/>
  <c r="M275" i="5"/>
  <c r="L275" i="5"/>
  <c r="F275" i="5"/>
  <c r="V275" i="5"/>
  <c r="T275" i="5"/>
  <c r="N275" i="5"/>
  <c r="Q275" i="5"/>
  <c r="K275" i="5"/>
  <c r="I275" i="5"/>
  <c r="H275" i="5"/>
  <c r="E250" i="5"/>
  <c r="R250" i="5"/>
  <c r="J250" i="5"/>
  <c r="P250" i="5"/>
  <c r="H250" i="5"/>
  <c r="V250" i="5"/>
  <c r="N250" i="5"/>
  <c r="F250" i="5"/>
  <c r="T250" i="5"/>
  <c r="G250" i="5"/>
  <c r="S250" i="5"/>
  <c r="Q250" i="5"/>
  <c r="O250" i="5"/>
  <c r="M250" i="5"/>
  <c r="L250" i="5"/>
  <c r="U250" i="5"/>
  <c r="I250" i="5"/>
  <c r="K250" i="5"/>
  <c r="E243" i="5"/>
  <c r="V243" i="5"/>
  <c r="N243" i="5"/>
  <c r="F243" i="5"/>
  <c r="U243" i="5"/>
  <c r="M243" i="5"/>
  <c r="T243" i="5"/>
  <c r="L243" i="5"/>
  <c r="S243" i="5"/>
  <c r="K243" i="5"/>
  <c r="R243" i="5"/>
  <c r="J243" i="5"/>
  <c r="Q243" i="5"/>
  <c r="I243" i="5"/>
  <c r="G243" i="5"/>
  <c r="P243" i="5"/>
  <c r="H243" i="5"/>
  <c r="O243" i="5"/>
  <c r="E218" i="5"/>
  <c r="O218" i="5"/>
  <c r="G218" i="5"/>
  <c r="V218" i="5"/>
  <c r="N218" i="5"/>
  <c r="F218" i="5"/>
  <c r="U218" i="5"/>
  <c r="M218" i="5"/>
  <c r="T218" i="5"/>
  <c r="L218" i="5"/>
  <c r="S218" i="5"/>
  <c r="K218" i="5"/>
  <c r="R218" i="5"/>
  <c r="J218" i="5"/>
  <c r="P218" i="5"/>
  <c r="I218" i="5"/>
  <c r="H218" i="5"/>
  <c r="Q218" i="5"/>
  <c r="E211" i="5"/>
  <c r="V211" i="5"/>
  <c r="N211" i="5"/>
  <c r="F211" i="5"/>
  <c r="U211" i="5"/>
  <c r="M211" i="5"/>
  <c r="T211" i="5"/>
  <c r="L211" i="5"/>
  <c r="S211" i="5"/>
  <c r="K211" i="5"/>
  <c r="R211" i="5"/>
  <c r="J211" i="5"/>
  <c r="Q211" i="5"/>
  <c r="I211" i="5"/>
  <c r="G211" i="5"/>
  <c r="P211" i="5"/>
  <c r="H211" i="5"/>
  <c r="O211" i="5"/>
  <c r="E186" i="5"/>
  <c r="O176" i="5"/>
  <c r="G176" i="5"/>
  <c r="V176" i="5"/>
  <c r="N176" i="5"/>
  <c r="F176" i="5"/>
  <c r="U176" i="5"/>
  <c r="M176" i="5"/>
  <c r="T176" i="5"/>
  <c r="L176" i="5"/>
  <c r="S176" i="5"/>
  <c r="K176" i="5"/>
  <c r="R176" i="5"/>
  <c r="J176" i="5"/>
  <c r="P176" i="5"/>
  <c r="H176" i="5"/>
  <c r="Q176" i="5"/>
  <c r="I176" i="5"/>
  <c r="E172" i="5"/>
  <c r="S172" i="5"/>
  <c r="K172" i="5"/>
  <c r="R172" i="5"/>
  <c r="J172" i="5"/>
  <c r="Q172" i="5"/>
  <c r="I172" i="5"/>
  <c r="P172" i="5"/>
  <c r="H172" i="5"/>
  <c r="O172" i="5"/>
  <c r="G172" i="5"/>
  <c r="V172" i="5"/>
  <c r="N172" i="5"/>
  <c r="F172" i="5"/>
  <c r="T172" i="5"/>
  <c r="L172" i="5"/>
  <c r="U172" i="5"/>
  <c r="M172" i="5"/>
  <c r="S162" i="5"/>
  <c r="K162" i="5"/>
  <c r="R162" i="5"/>
  <c r="J162" i="5"/>
  <c r="V162" i="5"/>
  <c r="N162" i="5"/>
  <c r="F162" i="5"/>
  <c r="O162" i="5"/>
  <c r="M162" i="5"/>
  <c r="L162" i="5"/>
  <c r="I162" i="5"/>
  <c r="U162" i="5"/>
  <c r="H162" i="5"/>
  <c r="T162" i="5"/>
  <c r="G162" i="5"/>
  <c r="P162" i="5"/>
  <c r="Q162" i="5"/>
  <c r="U144" i="5"/>
  <c r="M144" i="5"/>
  <c r="T144" i="5"/>
  <c r="L144" i="5"/>
  <c r="P144" i="5"/>
  <c r="H144" i="5"/>
  <c r="N144" i="5"/>
  <c r="K144" i="5"/>
  <c r="J144" i="5"/>
  <c r="V144" i="5"/>
  <c r="I144" i="5"/>
  <c r="S144" i="5"/>
  <c r="G144" i="5"/>
  <c r="R144" i="5"/>
  <c r="F144" i="5"/>
  <c r="O144" i="5"/>
  <c r="Q144" i="5"/>
  <c r="E140" i="5"/>
  <c r="Q140" i="5"/>
  <c r="I140" i="5"/>
  <c r="P140" i="5"/>
  <c r="H140" i="5"/>
  <c r="T140" i="5"/>
  <c r="L140" i="5"/>
  <c r="R140" i="5"/>
  <c r="O140" i="5"/>
  <c r="N140" i="5"/>
  <c r="M140" i="5"/>
  <c r="K140" i="5"/>
  <c r="V140" i="5"/>
  <c r="J140" i="5"/>
  <c r="S140" i="5"/>
  <c r="F140" i="5"/>
  <c r="U140" i="5"/>
  <c r="G140" i="5"/>
  <c r="E136" i="5"/>
  <c r="U136" i="5"/>
  <c r="M136" i="5"/>
  <c r="T136" i="5"/>
  <c r="L136" i="5"/>
  <c r="P136" i="5"/>
  <c r="H136" i="5"/>
  <c r="V136" i="5"/>
  <c r="I136" i="5"/>
  <c r="S136" i="5"/>
  <c r="G136" i="5"/>
  <c r="R136" i="5"/>
  <c r="F136" i="5"/>
  <c r="Q136" i="5"/>
  <c r="O136" i="5"/>
  <c r="N136" i="5"/>
  <c r="J136" i="5"/>
  <c r="E111" i="5"/>
  <c r="T111" i="5"/>
  <c r="L111" i="5"/>
  <c r="R111" i="5"/>
  <c r="J111" i="5"/>
  <c r="P111" i="5"/>
  <c r="H111" i="5"/>
  <c r="O111" i="5"/>
  <c r="G111" i="5"/>
  <c r="U111" i="5"/>
  <c r="M111" i="5"/>
  <c r="F111" i="5"/>
  <c r="V111" i="5"/>
  <c r="S111" i="5"/>
  <c r="Q111" i="5"/>
  <c r="N111" i="5"/>
  <c r="I111" i="5"/>
  <c r="E107" i="5"/>
  <c r="P107" i="5"/>
  <c r="H107" i="5"/>
  <c r="V107" i="5"/>
  <c r="N107" i="5"/>
  <c r="F107" i="5"/>
  <c r="T107" i="5"/>
  <c r="L107" i="5"/>
  <c r="S107" i="5"/>
  <c r="K107" i="5"/>
  <c r="Q107" i="5"/>
  <c r="I107" i="5"/>
  <c r="J107" i="5"/>
  <c r="G107" i="5"/>
  <c r="U107" i="5"/>
  <c r="R107" i="5"/>
  <c r="M107" i="5"/>
  <c r="E103" i="5"/>
  <c r="R103" i="5"/>
  <c r="J103" i="5"/>
  <c r="P103" i="5"/>
  <c r="H103" i="5"/>
  <c r="U103" i="5"/>
  <c r="M103" i="5"/>
  <c r="K103" i="5"/>
  <c r="V103" i="5"/>
  <c r="I103" i="5"/>
  <c r="T103" i="5"/>
  <c r="G103" i="5"/>
  <c r="S103" i="5"/>
  <c r="F103" i="5"/>
  <c r="Q103" i="5"/>
  <c r="O103" i="5"/>
  <c r="L103" i="5"/>
  <c r="S78" i="5"/>
  <c r="K78" i="5"/>
  <c r="R78" i="5"/>
  <c r="J78" i="5"/>
  <c r="Q78" i="5"/>
  <c r="I78" i="5"/>
  <c r="P78" i="5"/>
  <c r="H78" i="5"/>
  <c r="O78" i="5"/>
  <c r="G78" i="5"/>
  <c r="V78" i="5"/>
  <c r="N78" i="5"/>
  <c r="F78" i="5"/>
  <c r="T78" i="5"/>
  <c r="L78" i="5"/>
  <c r="E74" i="5"/>
  <c r="O74" i="5"/>
  <c r="G74" i="5"/>
  <c r="V74" i="5"/>
  <c r="N74" i="5"/>
  <c r="F74" i="5"/>
  <c r="U74" i="5"/>
  <c r="M74" i="5"/>
  <c r="T74" i="5"/>
  <c r="L74" i="5"/>
  <c r="S74" i="5"/>
  <c r="K74" i="5"/>
  <c r="R74" i="5"/>
  <c r="J74" i="5"/>
  <c r="P74" i="5"/>
  <c r="H74" i="5"/>
  <c r="E70" i="5"/>
  <c r="S70" i="5"/>
  <c r="K70" i="5"/>
  <c r="R70" i="5"/>
  <c r="J70" i="5"/>
  <c r="Q70" i="5"/>
  <c r="I70" i="5"/>
  <c r="P70" i="5"/>
  <c r="H70" i="5"/>
  <c r="O70" i="5"/>
  <c r="G70" i="5"/>
  <c r="V70" i="5"/>
  <c r="N70" i="5"/>
  <c r="F70" i="5"/>
  <c r="T70" i="5"/>
  <c r="L70" i="5"/>
  <c r="E52" i="5"/>
  <c r="U52" i="5"/>
  <c r="M52" i="5"/>
  <c r="S52" i="5"/>
  <c r="K52" i="5"/>
  <c r="R52" i="5"/>
  <c r="J52" i="5"/>
  <c r="Q52" i="5"/>
  <c r="I52" i="5"/>
  <c r="V52" i="5"/>
  <c r="N52" i="5"/>
  <c r="F52" i="5"/>
  <c r="E45" i="5"/>
  <c r="R45" i="5"/>
  <c r="J45" i="5"/>
  <c r="Q45" i="5"/>
  <c r="I45" i="5"/>
  <c r="U45" i="5"/>
  <c r="M45" i="5"/>
  <c r="E41" i="5"/>
  <c r="V41" i="5"/>
  <c r="N41" i="5"/>
  <c r="F41" i="5"/>
  <c r="U41" i="5"/>
  <c r="M41" i="5"/>
  <c r="Q41" i="5"/>
  <c r="I41" i="5"/>
  <c r="R29" i="5"/>
  <c r="J29" i="5"/>
  <c r="Q29" i="5"/>
  <c r="I29" i="5"/>
  <c r="U29" i="5"/>
  <c r="M29" i="5"/>
  <c r="F2" i="5"/>
  <c r="O2" i="5"/>
  <c r="F3" i="5"/>
  <c r="N3" i="5"/>
  <c r="V3" i="5"/>
  <c r="M4" i="5"/>
  <c r="U4" i="5"/>
  <c r="L5" i="5"/>
  <c r="T5" i="5"/>
  <c r="K6" i="5"/>
  <c r="S6" i="5"/>
  <c r="J7" i="5"/>
  <c r="R7" i="5"/>
  <c r="I8" i="5"/>
  <c r="Q8" i="5"/>
  <c r="H9" i="5"/>
  <c r="P9" i="5"/>
  <c r="G10" i="5"/>
  <c r="O10" i="5"/>
  <c r="F11" i="5"/>
  <c r="N11" i="5"/>
  <c r="V11" i="5"/>
  <c r="M12" i="5"/>
  <c r="U12" i="5"/>
  <c r="L13" i="5"/>
  <c r="T13" i="5"/>
  <c r="K14" i="5"/>
  <c r="S14" i="5"/>
  <c r="J15" i="5"/>
  <c r="R15" i="5"/>
  <c r="I16" i="5"/>
  <c r="Q16" i="5"/>
  <c r="H17" i="5"/>
  <c r="P17" i="5"/>
  <c r="G18" i="5"/>
  <c r="O18" i="5"/>
  <c r="F19" i="5"/>
  <c r="N19" i="5"/>
  <c r="V19" i="5"/>
  <c r="M20" i="5"/>
  <c r="U20" i="5"/>
  <c r="L21" i="5"/>
  <c r="T21" i="5"/>
  <c r="K22" i="5"/>
  <c r="S22" i="5"/>
  <c r="J23" i="5"/>
  <c r="R23" i="5"/>
  <c r="I24" i="5"/>
  <c r="Q24" i="5"/>
  <c r="H25" i="5"/>
  <c r="P25" i="5"/>
  <c r="G26" i="5"/>
  <c r="O26" i="5"/>
  <c r="F27" i="5"/>
  <c r="N27" i="5"/>
  <c r="V27" i="5"/>
  <c r="P28" i="5"/>
  <c r="L29" i="5"/>
  <c r="G30" i="5"/>
  <c r="U30" i="5"/>
  <c r="Q31" i="5"/>
  <c r="L32" i="5"/>
  <c r="H33" i="5"/>
  <c r="T33" i="5"/>
  <c r="Q34" i="5"/>
  <c r="H36" i="5"/>
  <c r="U36" i="5"/>
  <c r="P37" i="5"/>
  <c r="M38" i="5"/>
  <c r="I39" i="5"/>
  <c r="U39" i="5"/>
  <c r="Q40" i="5"/>
  <c r="L41" i="5"/>
  <c r="I42" i="5"/>
  <c r="V42" i="5"/>
  <c r="Q43" i="5"/>
  <c r="M44" i="5"/>
  <c r="H45" i="5"/>
  <c r="V45" i="5"/>
  <c r="R46" i="5"/>
  <c r="M47" i="5"/>
  <c r="I48" i="5"/>
  <c r="N50" i="5"/>
  <c r="Q51" i="5"/>
  <c r="F53" i="5"/>
  <c r="J54" i="5"/>
  <c r="S56" i="5"/>
  <c r="F58" i="5"/>
  <c r="O60" i="5"/>
  <c r="S61" i="5"/>
  <c r="V62" i="5"/>
  <c r="K64" i="5"/>
  <c r="R66" i="5"/>
  <c r="O68" i="5"/>
  <c r="K72" i="5"/>
  <c r="G76" i="5"/>
  <c r="H80" i="5"/>
  <c r="H86" i="5"/>
  <c r="I98" i="5"/>
  <c r="J104" i="5"/>
  <c r="P112" i="5"/>
  <c r="P122" i="5"/>
  <c r="E392" i="5"/>
  <c r="R392" i="5"/>
  <c r="J392" i="5"/>
  <c r="O392" i="5"/>
  <c r="F392" i="5"/>
  <c r="N392" i="5"/>
  <c r="V392" i="5"/>
  <c r="M392" i="5"/>
  <c r="T392" i="5"/>
  <c r="K392" i="5"/>
  <c r="Q392" i="5"/>
  <c r="H392" i="5"/>
  <c r="S392" i="5"/>
  <c r="L392" i="5"/>
  <c r="I392" i="5"/>
  <c r="G392" i="5"/>
  <c r="U392" i="5"/>
  <c r="P392" i="5"/>
  <c r="E328" i="5"/>
  <c r="O328" i="5"/>
  <c r="G328" i="5"/>
  <c r="V328" i="5"/>
  <c r="N328" i="5"/>
  <c r="F328" i="5"/>
  <c r="U328" i="5"/>
  <c r="M328" i="5"/>
  <c r="S328" i="5"/>
  <c r="K328" i="5"/>
  <c r="R328" i="5"/>
  <c r="J328" i="5"/>
  <c r="T328" i="5"/>
  <c r="Q328" i="5"/>
  <c r="P328" i="5"/>
  <c r="I328" i="5"/>
  <c r="H328" i="5"/>
  <c r="L328" i="5"/>
  <c r="E304" i="5"/>
  <c r="O304" i="5"/>
  <c r="G304" i="5"/>
  <c r="V304" i="5"/>
  <c r="N304" i="5"/>
  <c r="F304" i="5"/>
  <c r="U304" i="5"/>
  <c r="M304" i="5"/>
  <c r="R304" i="5"/>
  <c r="J304" i="5"/>
  <c r="H304" i="5"/>
  <c r="Q304" i="5"/>
  <c r="L304" i="5"/>
  <c r="K304" i="5"/>
  <c r="P304" i="5"/>
  <c r="I304" i="5"/>
  <c r="T304" i="5"/>
  <c r="S304" i="5"/>
  <c r="V177" i="5"/>
  <c r="N177" i="5"/>
  <c r="F177" i="5"/>
  <c r="U177" i="5"/>
  <c r="M177" i="5"/>
  <c r="T177" i="5"/>
  <c r="L177" i="5"/>
  <c r="S177" i="5"/>
  <c r="K177" i="5"/>
  <c r="R177" i="5"/>
  <c r="J177" i="5"/>
  <c r="Q177" i="5"/>
  <c r="I177" i="5"/>
  <c r="O177" i="5"/>
  <c r="G177" i="5"/>
  <c r="P177" i="5"/>
  <c r="H177" i="5"/>
  <c r="E145" i="5"/>
  <c r="T145" i="5"/>
  <c r="L145" i="5"/>
  <c r="S145" i="5"/>
  <c r="K145" i="5"/>
  <c r="O145" i="5"/>
  <c r="G145" i="5"/>
  <c r="V145" i="5"/>
  <c r="I145" i="5"/>
  <c r="U145" i="5"/>
  <c r="H145" i="5"/>
  <c r="R145" i="5"/>
  <c r="F145" i="5"/>
  <c r="Q145" i="5"/>
  <c r="P145" i="5"/>
  <c r="N145" i="5"/>
  <c r="J145" i="5"/>
  <c r="M145" i="5"/>
  <c r="E108" i="5"/>
  <c r="O108" i="5"/>
  <c r="G108" i="5"/>
  <c r="U108" i="5"/>
  <c r="M108" i="5"/>
  <c r="S108" i="5"/>
  <c r="K108" i="5"/>
  <c r="R108" i="5"/>
  <c r="J108" i="5"/>
  <c r="P108" i="5"/>
  <c r="H108" i="5"/>
  <c r="N108" i="5"/>
  <c r="L108" i="5"/>
  <c r="I108" i="5"/>
  <c r="F108" i="5"/>
  <c r="V108" i="5"/>
  <c r="Q108" i="5"/>
  <c r="U18" i="5"/>
  <c r="V53" i="5"/>
  <c r="E455" i="5"/>
  <c r="J455" i="5"/>
  <c r="U455" i="5"/>
  <c r="R455" i="5"/>
  <c r="P455" i="5"/>
  <c r="M455" i="5"/>
  <c r="H455" i="5"/>
  <c r="E439" i="5"/>
  <c r="P439" i="5"/>
  <c r="H439" i="5"/>
  <c r="V439" i="5"/>
  <c r="N439" i="5"/>
  <c r="F439" i="5"/>
  <c r="T439" i="5"/>
  <c r="L439" i="5"/>
  <c r="S439" i="5"/>
  <c r="G439" i="5"/>
  <c r="Q439" i="5"/>
  <c r="M439" i="5"/>
  <c r="J439" i="5"/>
  <c r="R439" i="5"/>
  <c r="O439" i="5"/>
  <c r="U439" i="5"/>
  <c r="I439" i="5"/>
  <c r="K439" i="5"/>
  <c r="E423" i="5"/>
  <c r="P423" i="5"/>
  <c r="H423" i="5"/>
  <c r="V423" i="5"/>
  <c r="N423" i="5"/>
  <c r="F423" i="5"/>
  <c r="T423" i="5"/>
  <c r="L423" i="5"/>
  <c r="J423" i="5"/>
  <c r="S423" i="5"/>
  <c r="G423" i="5"/>
  <c r="Q423" i="5"/>
  <c r="M423" i="5"/>
  <c r="R423" i="5"/>
  <c r="I423" i="5"/>
  <c r="U423" i="5"/>
  <c r="O423" i="5"/>
  <c r="K423" i="5"/>
  <c r="E415" i="5"/>
  <c r="P415" i="5"/>
  <c r="H415" i="5"/>
  <c r="T415" i="5"/>
  <c r="L415" i="5"/>
  <c r="R415" i="5"/>
  <c r="G415" i="5"/>
  <c r="O415" i="5"/>
  <c r="M415" i="5"/>
  <c r="U415" i="5"/>
  <c r="J415" i="5"/>
  <c r="N415" i="5"/>
  <c r="F415" i="5"/>
  <c r="Q415" i="5"/>
  <c r="K415" i="5"/>
  <c r="I415" i="5"/>
  <c r="S415" i="5"/>
  <c r="V415" i="5"/>
  <c r="E399" i="5"/>
  <c r="R399" i="5"/>
  <c r="J399" i="5"/>
  <c r="T399" i="5"/>
  <c r="L399" i="5"/>
  <c r="Q399" i="5"/>
  <c r="G399" i="5"/>
  <c r="N399" i="5"/>
  <c r="M399" i="5"/>
  <c r="I399" i="5"/>
  <c r="H399" i="5"/>
  <c r="V399" i="5"/>
  <c r="F399" i="5"/>
  <c r="U399" i="5"/>
  <c r="P399" i="5"/>
  <c r="K399" i="5"/>
  <c r="S399" i="5"/>
  <c r="O399" i="5"/>
  <c r="E391" i="5"/>
  <c r="S391" i="5"/>
  <c r="K391" i="5"/>
  <c r="N391" i="5"/>
  <c r="V391" i="5"/>
  <c r="M391" i="5"/>
  <c r="U391" i="5"/>
  <c r="L391" i="5"/>
  <c r="R391" i="5"/>
  <c r="I391" i="5"/>
  <c r="P391" i="5"/>
  <c r="G391" i="5"/>
  <c r="J391" i="5"/>
  <c r="F391" i="5"/>
  <c r="T391" i="5"/>
  <c r="Q391" i="5"/>
  <c r="O391" i="5"/>
  <c r="H391" i="5"/>
  <c r="E375" i="5"/>
  <c r="Q375" i="5"/>
  <c r="I375" i="5"/>
  <c r="P375" i="5"/>
  <c r="H375" i="5"/>
  <c r="O375" i="5"/>
  <c r="G375" i="5"/>
  <c r="U375" i="5"/>
  <c r="M375" i="5"/>
  <c r="S375" i="5"/>
  <c r="T375" i="5"/>
  <c r="N375" i="5"/>
  <c r="L375" i="5"/>
  <c r="K375" i="5"/>
  <c r="J375" i="5"/>
  <c r="F375" i="5"/>
  <c r="V375" i="5"/>
  <c r="R375" i="5"/>
  <c r="E367" i="5"/>
  <c r="Q367" i="5"/>
  <c r="I367" i="5"/>
  <c r="P367" i="5"/>
  <c r="H367" i="5"/>
  <c r="O367" i="5"/>
  <c r="G367" i="5"/>
  <c r="U367" i="5"/>
  <c r="M367" i="5"/>
  <c r="V367" i="5"/>
  <c r="F367" i="5"/>
  <c r="R367" i="5"/>
  <c r="N367" i="5"/>
  <c r="L367" i="5"/>
  <c r="K367" i="5"/>
  <c r="J367" i="5"/>
  <c r="S367" i="5"/>
  <c r="T367" i="5"/>
  <c r="E351" i="5"/>
  <c r="O351" i="5"/>
  <c r="G351" i="5"/>
  <c r="U351" i="5"/>
  <c r="M351" i="5"/>
  <c r="T351" i="5"/>
  <c r="J351" i="5"/>
  <c r="Q351" i="5"/>
  <c r="F351" i="5"/>
  <c r="P351" i="5"/>
  <c r="I351" i="5"/>
  <c r="H351" i="5"/>
  <c r="V351" i="5"/>
  <c r="R351" i="5"/>
  <c r="N351" i="5"/>
  <c r="K351" i="5"/>
  <c r="S351" i="5"/>
  <c r="L351" i="5"/>
  <c r="E343" i="5"/>
  <c r="U343" i="5"/>
  <c r="M343" i="5"/>
  <c r="R343" i="5"/>
  <c r="J343" i="5"/>
  <c r="Q343" i="5"/>
  <c r="I343" i="5"/>
  <c r="N343" i="5"/>
  <c r="L343" i="5"/>
  <c r="K343" i="5"/>
  <c r="T343" i="5"/>
  <c r="G343" i="5"/>
  <c r="S343" i="5"/>
  <c r="F343" i="5"/>
  <c r="O343" i="5"/>
  <c r="H343" i="5"/>
  <c r="V343" i="5"/>
  <c r="P343" i="5"/>
  <c r="E327" i="5"/>
  <c r="P327" i="5"/>
  <c r="H327" i="5"/>
  <c r="O327" i="5"/>
  <c r="G327" i="5"/>
  <c r="V327" i="5"/>
  <c r="N327" i="5"/>
  <c r="F327" i="5"/>
  <c r="T327" i="5"/>
  <c r="L327" i="5"/>
  <c r="S327" i="5"/>
  <c r="K327" i="5"/>
  <c r="R327" i="5"/>
  <c r="Q327" i="5"/>
  <c r="M327" i="5"/>
  <c r="J327" i="5"/>
  <c r="U327" i="5"/>
  <c r="I327" i="5"/>
  <c r="E285" i="5"/>
  <c r="R285" i="5"/>
  <c r="J285" i="5"/>
  <c r="Q285" i="5"/>
  <c r="I285" i="5"/>
  <c r="P285" i="5"/>
  <c r="H285" i="5"/>
  <c r="U285" i="5"/>
  <c r="M285" i="5"/>
  <c r="K285" i="5"/>
  <c r="T285" i="5"/>
  <c r="O285" i="5"/>
  <c r="N285" i="5"/>
  <c r="S285" i="5"/>
  <c r="L285" i="5"/>
  <c r="G285" i="5"/>
  <c r="V285" i="5"/>
  <c r="F285" i="5"/>
  <c r="E278" i="5"/>
  <c r="P278" i="5"/>
  <c r="H278" i="5"/>
  <c r="O278" i="5"/>
  <c r="G278" i="5"/>
  <c r="T278" i="5"/>
  <c r="L278" i="5"/>
  <c r="U278" i="5"/>
  <c r="I278" i="5"/>
  <c r="Q278" i="5"/>
  <c r="M278" i="5"/>
  <c r="K278" i="5"/>
  <c r="V278" i="5"/>
  <c r="S278" i="5"/>
  <c r="N278" i="5"/>
  <c r="R278" i="5"/>
  <c r="J278" i="5"/>
  <c r="F278" i="5"/>
  <c r="E264" i="5"/>
  <c r="T264" i="5"/>
  <c r="L264" i="5"/>
  <c r="S264" i="5"/>
  <c r="K264" i="5"/>
  <c r="R264" i="5"/>
  <c r="J264" i="5"/>
  <c r="P264" i="5"/>
  <c r="H264" i="5"/>
  <c r="V264" i="5"/>
  <c r="F264" i="5"/>
  <c r="U264" i="5"/>
  <c r="Q264" i="5"/>
  <c r="O264" i="5"/>
  <c r="N264" i="5"/>
  <c r="M264" i="5"/>
  <c r="G264" i="5"/>
  <c r="I264" i="5"/>
  <c r="E253" i="5"/>
  <c r="O253" i="5"/>
  <c r="G253" i="5"/>
  <c r="V253" i="5"/>
  <c r="N253" i="5"/>
  <c r="F253" i="5"/>
  <c r="U253" i="5"/>
  <c r="M253" i="5"/>
  <c r="S253" i="5"/>
  <c r="K253" i="5"/>
  <c r="Q253" i="5"/>
  <c r="P253" i="5"/>
  <c r="L253" i="5"/>
  <c r="J253" i="5"/>
  <c r="I253" i="5"/>
  <c r="H253" i="5"/>
  <c r="R253" i="5"/>
  <c r="T253" i="5"/>
  <c r="E239" i="5"/>
  <c r="R239" i="5"/>
  <c r="J239" i="5"/>
  <c r="Q239" i="5"/>
  <c r="I239" i="5"/>
  <c r="P239" i="5"/>
  <c r="H239" i="5"/>
  <c r="O239" i="5"/>
  <c r="G239" i="5"/>
  <c r="V239" i="5"/>
  <c r="N239" i="5"/>
  <c r="F239" i="5"/>
  <c r="U239" i="5"/>
  <c r="M239" i="5"/>
  <c r="K239" i="5"/>
  <c r="T239" i="5"/>
  <c r="L239" i="5"/>
  <c r="S239" i="5"/>
  <c r="E232" i="5"/>
  <c r="Q232" i="5"/>
  <c r="I232" i="5"/>
  <c r="P232" i="5"/>
  <c r="H232" i="5"/>
  <c r="O232" i="5"/>
  <c r="G232" i="5"/>
  <c r="V232" i="5"/>
  <c r="N232" i="5"/>
  <c r="F232" i="5"/>
  <c r="U232" i="5"/>
  <c r="M232" i="5"/>
  <c r="T232" i="5"/>
  <c r="L232" i="5"/>
  <c r="S232" i="5"/>
  <c r="R232" i="5"/>
  <c r="K232" i="5"/>
  <c r="J232" i="5"/>
  <c r="P225" i="5"/>
  <c r="H225" i="5"/>
  <c r="O225" i="5"/>
  <c r="G225" i="5"/>
  <c r="V225" i="5"/>
  <c r="N225" i="5"/>
  <c r="F225" i="5"/>
  <c r="U225" i="5"/>
  <c r="M225" i="5"/>
  <c r="T225" i="5"/>
  <c r="L225" i="5"/>
  <c r="S225" i="5"/>
  <c r="K225" i="5"/>
  <c r="R225" i="5"/>
  <c r="Q225" i="5"/>
  <c r="J225" i="5"/>
  <c r="I225" i="5"/>
  <c r="E221" i="5"/>
  <c r="T221" i="5"/>
  <c r="L221" i="5"/>
  <c r="S221" i="5"/>
  <c r="K221" i="5"/>
  <c r="R221" i="5"/>
  <c r="J221" i="5"/>
  <c r="Q221" i="5"/>
  <c r="I221" i="5"/>
  <c r="P221" i="5"/>
  <c r="H221" i="5"/>
  <c r="O221" i="5"/>
  <c r="G221" i="5"/>
  <c r="V221" i="5"/>
  <c r="U221" i="5"/>
  <c r="N221" i="5"/>
  <c r="M221" i="5"/>
  <c r="F221" i="5"/>
  <c r="E214" i="5"/>
  <c r="S214" i="5"/>
  <c r="K214" i="5"/>
  <c r="R214" i="5"/>
  <c r="J214" i="5"/>
  <c r="Q214" i="5"/>
  <c r="I214" i="5"/>
  <c r="P214" i="5"/>
  <c r="H214" i="5"/>
  <c r="O214" i="5"/>
  <c r="G214" i="5"/>
  <c r="V214" i="5"/>
  <c r="N214" i="5"/>
  <c r="F214" i="5"/>
  <c r="T214" i="5"/>
  <c r="M214" i="5"/>
  <c r="L214" i="5"/>
  <c r="U214" i="5"/>
  <c r="E207" i="5"/>
  <c r="R207" i="5"/>
  <c r="J207" i="5"/>
  <c r="Q207" i="5"/>
  <c r="I207" i="5"/>
  <c r="O207" i="5"/>
  <c r="G207" i="5"/>
  <c r="V207" i="5"/>
  <c r="N207" i="5"/>
  <c r="F207" i="5"/>
  <c r="U207" i="5"/>
  <c r="M207" i="5"/>
  <c r="H207" i="5"/>
  <c r="T207" i="5"/>
  <c r="S207" i="5"/>
  <c r="P207" i="5"/>
  <c r="K207" i="5"/>
  <c r="L207" i="5"/>
  <c r="E200" i="5"/>
  <c r="P200" i="5"/>
  <c r="H200" i="5"/>
  <c r="V200" i="5"/>
  <c r="N200" i="5"/>
  <c r="F200" i="5"/>
  <c r="U200" i="5"/>
  <c r="M200" i="5"/>
  <c r="T200" i="5"/>
  <c r="L200" i="5"/>
  <c r="K200" i="5"/>
  <c r="J200" i="5"/>
  <c r="I200" i="5"/>
  <c r="G200" i="5"/>
  <c r="S200" i="5"/>
  <c r="R200" i="5"/>
  <c r="O200" i="5"/>
  <c r="Q200" i="5"/>
  <c r="O193" i="5"/>
  <c r="G193" i="5"/>
  <c r="U193" i="5"/>
  <c r="M193" i="5"/>
  <c r="T193" i="5"/>
  <c r="L193" i="5"/>
  <c r="S193" i="5"/>
  <c r="K193" i="5"/>
  <c r="R193" i="5"/>
  <c r="Q193" i="5"/>
  <c r="P193" i="5"/>
  <c r="N193" i="5"/>
  <c r="J193" i="5"/>
  <c r="I193" i="5"/>
  <c r="V193" i="5"/>
  <c r="F193" i="5"/>
  <c r="H193" i="5"/>
  <c r="E189" i="5"/>
  <c r="S189" i="5"/>
  <c r="K189" i="5"/>
  <c r="Q189" i="5"/>
  <c r="I189" i="5"/>
  <c r="P189" i="5"/>
  <c r="H189" i="5"/>
  <c r="O189" i="5"/>
  <c r="G189" i="5"/>
  <c r="V189" i="5"/>
  <c r="F189" i="5"/>
  <c r="U189" i="5"/>
  <c r="T189" i="5"/>
  <c r="R189" i="5"/>
  <c r="N189" i="5"/>
  <c r="M189" i="5"/>
  <c r="J189" i="5"/>
  <c r="L189" i="5"/>
  <c r="E182" i="5"/>
  <c r="Q182" i="5"/>
  <c r="I182" i="5"/>
  <c r="P182" i="5"/>
  <c r="H182" i="5"/>
  <c r="O182" i="5"/>
  <c r="G182" i="5"/>
  <c r="V182" i="5"/>
  <c r="N182" i="5"/>
  <c r="F182" i="5"/>
  <c r="U182" i="5"/>
  <c r="M182" i="5"/>
  <c r="T182" i="5"/>
  <c r="L182" i="5"/>
  <c r="R182" i="5"/>
  <c r="J182" i="5"/>
  <c r="K182" i="5"/>
  <c r="E179" i="5"/>
  <c r="T179" i="5"/>
  <c r="L179" i="5"/>
  <c r="S179" i="5"/>
  <c r="K179" i="5"/>
  <c r="R179" i="5"/>
  <c r="J179" i="5"/>
  <c r="Q179" i="5"/>
  <c r="I179" i="5"/>
  <c r="P179" i="5"/>
  <c r="H179" i="5"/>
  <c r="O179" i="5"/>
  <c r="G179" i="5"/>
  <c r="U179" i="5"/>
  <c r="M179" i="5"/>
  <c r="V179" i="5"/>
  <c r="N179" i="5"/>
  <c r="F179" i="5"/>
  <c r="E168" i="5"/>
  <c r="U168" i="5"/>
  <c r="M168" i="5"/>
  <c r="T168" i="5"/>
  <c r="L168" i="5"/>
  <c r="P168" i="5"/>
  <c r="H168" i="5"/>
  <c r="O168" i="5"/>
  <c r="N168" i="5"/>
  <c r="K168" i="5"/>
  <c r="J168" i="5"/>
  <c r="V168" i="5"/>
  <c r="I168" i="5"/>
  <c r="S168" i="5"/>
  <c r="G168" i="5"/>
  <c r="Q168" i="5"/>
  <c r="R168" i="5"/>
  <c r="F168" i="5"/>
  <c r="E165" i="5"/>
  <c r="P165" i="5"/>
  <c r="H165" i="5"/>
  <c r="O165" i="5"/>
  <c r="G165" i="5"/>
  <c r="S165" i="5"/>
  <c r="K165" i="5"/>
  <c r="N165" i="5"/>
  <c r="M165" i="5"/>
  <c r="L165" i="5"/>
  <c r="V165" i="5"/>
  <c r="J165" i="5"/>
  <c r="U165" i="5"/>
  <c r="I165" i="5"/>
  <c r="T165" i="5"/>
  <c r="F165" i="5"/>
  <c r="Q165" i="5"/>
  <c r="R165" i="5"/>
  <c r="O158" i="5"/>
  <c r="G158" i="5"/>
  <c r="V158" i="5"/>
  <c r="N158" i="5"/>
  <c r="F158" i="5"/>
  <c r="R158" i="5"/>
  <c r="J158" i="5"/>
  <c r="S158" i="5"/>
  <c r="Q158" i="5"/>
  <c r="P158" i="5"/>
  <c r="M158" i="5"/>
  <c r="L158" i="5"/>
  <c r="K158" i="5"/>
  <c r="T158" i="5"/>
  <c r="H158" i="5"/>
  <c r="U158" i="5"/>
  <c r="I158" i="5"/>
  <c r="E154" i="5"/>
  <c r="S154" i="5"/>
  <c r="K154" i="5"/>
  <c r="R154" i="5"/>
  <c r="J154" i="5"/>
  <c r="V154" i="5"/>
  <c r="N154" i="5"/>
  <c r="F154" i="5"/>
  <c r="I154" i="5"/>
  <c r="U154" i="5"/>
  <c r="H154" i="5"/>
  <c r="T154" i="5"/>
  <c r="G154" i="5"/>
  <c r="Q154" i="5"/>
  <c r="P154" i="5"/>
  <c r="O154" i="5"/>
  <c r="L154" i="5"/>
  <c r="E150" i="5"/>
  <c r="O150" i="5"/>
  <c r="G150" i="5"/>
  <c r="V150" i="5"/>
  <c r="N150" i="5"/>
  <c r="F150" i="5"/>
  <c r="R150" i="5"/>
  <c r="J150" i="5"/>
  <c r="M150" i="5"/>
  <c r="L150" i="5"/>
  <c r="K150" i="5"/>
  <c r="U150" i="5"/>
  <c r="I150" i="5"/>
  <c r="T150" i="5"/>
  <c r="H150" i="5"/>
  <c r="S150" i="5"/>
  <c r="P150" i="5"/>
  <c r="Q150" i="5"/>
  <c r="E147" i="5"/>
  <c r="R147" i="5"/>
  <c r="J147" i="5"/>
  <c r="Q147" i="5"/>
  <c r="I147" i="5"/>
  <c r="U147" i="5"/>
  <c r="M147" i="5"/>
  <c r="N147" i="5"/>
  <c r="L147" i="5"/>
  <c r="K147" i="5"/>
  <c r="V147" i="5"/>
  <c r="H147" i="5"/>
  <c r="T147" i="5"/>
  <c r="G147" i="5"/>
  <c r="S147" i="5"/>
  <c r="F147" i="5"/>
  <c r="O147" i="5"/>
  <c r="P147" i="5"/>
  <c r="E132" i="5"/>
  <c r="Q132" i="5"/>
  <c r="I132" i="5"/>
  <c r="P132" i="5"/>
  <c r="H132" i="5"/>
  <c r="T132" i="5"/>
  <c r="L132" i="5"/>
  <c r="M132" i="5"/>
  <c r="K132" i="5"/>
  <c r="V132" i="5"/>
  <c r="J132" i="5"/>
  <c r="U132" i="5"/>
  <c r="G132" i="5"/>
  <c r="S132" i="5"/>
  <c r="F132" i="5"/>
  <c r="R132" i="5"/>
  <c r="N132" i="5"/>
  <c r="O132" i="5"/>
  <c r="E129" i="5"/>
  <c r="S129" i="5"/>
  <c r="K129" i="5"/>
  <c r="O129" i="5"/>
  <c r="G129" i="5"/>
  <c r="N129" i="5"/>
  <c r="M129" i="5"/>
  <c r="V129" i="5"/>
  <c r="L129" i="5"/>
  <c r="U129" i="5"/>
  <c r="J129" i="5"/>
  <c r="T129" i="5"/>
  <c r="I129" i="5"/>
  <c r="R129" i="5"/>
  <c r="H129" i="5"/>
  <c r="P129" i="5"/>
  <c r="F129" i="5"/>
  <c r="Q129" i="5"/>
  <c r="E125" i="5"/>
  <c r="V125" i="5"/>
  <c r="N125" i="5"/>
  <c r="F125" i="5"/>
  <c r="T125" i="5"/>
  <c r="L125" i="5"/>
  <c r="R125" i="5"/>
  <c r="J125" i="5"/>
  <c r="Q125" i="5"/>
  <c r="I125" i="5"/>
  <c r="O125" i="5"/>
  <c r="G125" i="5"/>
  <c r="U125" i="5"/>
  <c r="S125" i="5"/>
  <c r="P125" i="5"/>
  <c r="M125" i="5"/>
  <c r="K125" i="5"/>
  <c r="E121" i="5"/>
  <c r="R121" i="5"/>
  <c r="J121" i="5"/>
  <c r="P121" i="5"/>
  <c r="H121" i="5"/>
  <c r="V121" i="5"/>
  <c r="N121" i="5"/>
  <c r="F121" i="5"/>
  <c r="U121" i="5"/>
  <c r="M121" i="5"/>
  <c r="S121" i="5"/>
  <c r="K121" i="5"/>
  <c r="G121" i="5"/>
  <c r="T121" i="5"/>
  <c r="Q121" i="5"/>
  <c r="O121" i="5"/>
  <c r="I121" i="5"/>
  <c r="Q114" i="5"/>
  <c r="I114" i="5"/>
  <c r="O114" i="5"/>
  <c r="G114" i="5"/>
  <c r="U114" i="5"/>
  <c r="M114" i="5"/>
  <c r="T114" i="5"/>
  <c r="L114" i="5"/>
  <c r="R114" i="5"/>
  <c r="J114" i="5"/>
  <c r="S114" i="5"/>
  <c r="P114" i="5"/>
  <c r="N114" i="5"/>
  <c r="K114" i="5"/>
  <c r="H114" i="5"/>
  <c r="F114" i="5"/>
  <c r="V114" i="5"/>
  <c r="Q96" i="5"/>
  <c r="I96" i="5"/>
  <c r="O96" i="5"/>
  <c r="G96" i="5"/>
  <c r="T96" i="5"/>
  <c r="L96" i="5"/>
  <c r="N96" i="5"/>
  <c r="M96" i="5"/>
  <c r="K96" i="5"/>
  <c r="V96" i="5"/>
  <c r="J96" i="5"/>
  <c r="U96" i="5"/>
  <c r="H96" i="5"/>
  <c r="S96" i="5"/>
  <c r="F96" i="5"/>
  <c r="P96" i="5"/>
  <c r="E92" i="5"/>
  <c r="U92" i="5"/>
  <c r="M92" i="5"/>
  <c r="S92" i="5"/>
  <c r="K92" i="5"/>
  <c r="P92" i="5"/>
  <c r="H92" i="5"/>
  <c r="R92" i="5"/>
  <c r="F92" i="5"/>
  <c r="Q92" i="5"/>
  <c r="O92" i="5"/>
  <c r="N92" i="5"/>
  <c r="L92" i="5"/>
  <c r="J92" i="5"/>
  <c r="T92" i="5"/>
  <c r="G92" i="5"/>
  <c r="E88" i="5"/>
  <c r="Q88" i="5"/>
  <c r="I88" i="5"/>
  <c r="O88" i="5"/>
  <c r="G88" i="5"/>
  <c r="T88" i="5"/>
  <c r="L88" i="5"/>
  <c r="V88" i="5"/>
  <c r="J88" i="5"/>
  <c r="U88" i="5"/>
  <c r="H88" i="5"/>
  <c r="S88" i="5"/>
  <c r="F88" i="5"/>
  <c r="R88" i="5"/>
  <c r="P88" i="5"/>
  <c r="N88" i="5"/>
  <c r="K88" i="5"/>
  <c r="E63" i="5"/>
  <c r="R63" i="5"/>
  <c r="J63" i="5"/>
  <c r="P63" i="5"/>
  <c r="H63" i="5"/>
  <c r="O63" i="5"/>
  <c r="G63" i="5"/>
  <c r="V63" i="5"/>
  <c r="N63" i="5"/>
  <c r="F63" i="5"/>
  <c r="S63" i="5"/>
  <c r="K63" i="5"/>
  <c r="E59" i="5"/>
  <c r="V59" i="5"/>
  <c r="N59" i="5"/>
  <c r="F59" i="5"/>
  <c r="T59" i="5"/>
  <c r="L59" i="5"/>
  <c r="S59" i="5"/>
  <c r="K59" i="5"/>
  <c r="R59" i="5"/>
  <c r="J59" i="5"/>
  <c r="O59" i="5"/>
  <c r="G59" i="5"/>
  <c r="E55" i="5"/>
  <c r="R55" i="5"/>
  <c r="J55" i="5"/>
  <c r="P55" i="5"/>
  <c r="H55" i="5"/>
  <c r="O55" i="5"/>
  <c r="G55" i="5"/>
  <c r="V55" i="5"/>
  <c r="N55" i="5"/>
  <c r="F55" i="5"/>
  <c r="S55" i="5"/>
  <c r="K55" i="5"/>
  <c r="E35" i="5"/>
  <c r="T35" i="5"/>
  <c r="L35" i="5"/>
  <c r="S35" i="5"/>
  <c r="K35" i="5"/>
  <c r="O35" i="5"/>
  <c r="G35" i="5"/>
  <c r="H2" i="5"/>
  <c r="P2" i="5"/>
  <c r="G3" i="5"/>
  <c r="O3" i="5"/>
  <c r="F4" i="5"/>
  <c r="N4" i="5"/>
  <c r="V4" i="5"/>
  <c r="M5" i="5"/>
  <c r="U5" i="5"/>
  <c r="L6" i="5"/>
  <c r="T6" i="5"/>
  <c r="K7" i="5"/>
  <c r="S7" i="5"/>
  <c r="J8" i="5"/>
  <c r="R8" i="5"/>
  <c r="I9" i="5"/>
  <c r="Q9" i="5"/>
  <c r="G11" i="5"/>
  <c r="O11" i="5"/>
  <c r="F12" i="5"/>
  <c r="N12" i="5"/>
  <c r="V12" i="5"/>
  <c r="M13" i="5"/>
  <c r="U13" i="5"/>
  <c r="L14" i="5"/>
  <c r="T14" i="5"/>
  <c r="K15" i="5"/>
  <c r="S15" i="5"/>
  <c r="J16" i="5"/>
  <c r="R16" i="5"/>
  <c r="I17" i="5"/>
  <c r="Q17" i="5"/>
  <c r="H18" i="5"/>
  <c r="P18" i="5"/>
  <c r="G19" i="5"/>
  <c r="O19" i="5"/>
  <c r="F20" i="5"/>
  <c r="N20" i="5"/>
  <c r="M21" i="5"/>
  <c r="U21" i="5"/>
  <c r="L22" i="5"/>
  <c r="T22" i="5"/>
  <c r="K23" i="5"/>
  <c r="S23" i="5"/>
  <c r="J24" i="5"/>
  <c r="R24" i="5"/>
  <c r="I25" i="5"/>
  <c r="Q25" i="5"/>
  <c r="H26" i="5"/>
  <c r="P26" i="5"/>
  <c r="G27" i="5"/>
  <c r="O27" i="5"/>
  <c r="F28" i="5"/>
  <c r="N29" i="5"/>
  <c r="J30" i="5"/>
  <c r="V30" i="5"/>
  <c r="R31" i="5"/>
  <c r="M32" i="5"/>
  <c r="J33" i="5"/>
  <c r="F34" i="5"/>
  <c r="R34" i="5"/>
  <c r="N35" i="5"/>
  <c r="I36" i="5"/>
  <c r="F37" i="5"/>
  <c r="N38" i="5"/>
  <c r="J39" i="5"/>
  <c r="V39" i="5"/>
  <c r="O41" i="5"/>
  <c r="J42" i="5"/>
  <c r="F43" i="5"/>
  <c r="R43" i="5"/>
  <c r="K45" i="5"/>
  <c r="F46" i="5"/>
  <c r="S46" i="5"/>
  <c r="N47" i="5"/>
  <c r="Q50" i="5"/>
  <c r="G53" i="5"/>
  <c r="M54" i="5"/>
  <c r="Q55" i="5"/>
  <c r="T56" i="5"/>
  <c r="I58" i="5"/>
  <c r="M59" i="5"/>
  <c r="P60" i="5"/>
  <c r="V61" i="5"/>
  <c r="I63" i="5"/>
  <c r="L64" i="5"/>
  <c r="F69" i="5"/>
  <c r="U86" i="5"/>
  <c r="V92" i="5"/>
  <c r="U123" i="5"/>
  <c r="M154" i="5"/>
  <c r="E384" i="5"/>
  <c r="R384" i="5"/>
  <c r="J384" i="5"/>
  <c r="N384" i="5"/>
  <c r="V384" i="5"/>
  <c r="M384" i="5"/>
  <c r="U384" i="5"/>
  <c r="L384" i="5"/>
  <c r="S384" i="5"/>
  <c r="I384" i="5"/>
  <c r="P384" i="5"/>
  <c r="G384" i="5"/>
  <c r="H384" i="5"/>
  <c r="T384" i="5"/>
  <c r="Q384" i="5"/>
  <c r="O384" i="5"/>
  <c r="K384" i="5"/>
  <c r="F384" i="5"/>
  <c r="E219" i="5"/>
  <c r="V219" i="5"/>
  <c r="N219" i="5"/>
  <c r="F219" i="5"/>
  <c r="U219" i="5"/>
  <c r="M219" i="5"/>
  <c r="T219" i="5"/>
  <c r="L219" i="5"/>
  <c r="S219" i="5"/>
  <c r="K219" i="5"/>
  <c r="R219" i="5"/>
  <c r="J219" i="5"/>
  <c r="Q219" i="5"/>
  <c r="I219" i="5"/>
  <c r="P219" i="5"/>
  <c r="O219" i="5"/>
  <c r="H219" i="5"/>
  <c r="G219" i="5"/>
  <c r="E148" i="5"/>
  <c r="Q148" i="5"/>
  <c r="I148" i="5"/>
  <c r="P148" i="5"/>
  <c r="H148" i="5"/>
  <c r="T148" i="5"/>
  <c r="L148" i="5"/>
  <c r="V148" i="5"/>
  <c r="J148" i="5"/>
  <c r="U148" i="5"/>
  <c r="G148" i="5"/>
  <c r="S148" i="5"/>
  <c r="F148" i="5"/>
  <c r="R148" i="5"/>
  <c r="O148" i="5"/>
  <c r="N148" i="5"/>
  <c r="K148" i="5"/>
  <c r="E104" i="5"/>
  <c r="Q104" i="5"/>
  <c r="I104" i="5"/>
  <c r="O104" i="5"/>
  <c r="G104" i="5"/>
  <c r="T104" i="5"/>
  <c r="L104" i="5"/>
  <c r="S104" i="5"/>
  <c r="F104" i="5"/>
  <c r="R104" i="5"/>
  <c r="P104" i="5"/>
  <c r="N104" i="5"/>
  <c r="M104" i="5"/>
  <c r="K104" i="5"/>
  <c r="U104" i="5"/>
  <c r="H104" i="5"/>
  <c r="E37" i="5"/>
  <c r="R37" i="5"/>
  <c r="J37" i="5"/>
  <c r="Q37" i="5"/>
  <c r="I37" i="5"/>
  <c r="U37" i="5"/>
  <c r="M37" i="5"/>
  <c r="J13" i="5"/>
  <c r="N37" i="5"/>
  <c r="F42" i="5"/>
  <c r="L71" i="5"/>
  <c r="E431" i="5"/>
  <c r="P431" i="5"/>
  <c r="H431" i="5"/>
  <c r="V431" i="5"/>
  <c r="N431" i="5"/>
  <c r="F431" i="5"/>
  <c r="T431" i="5"/>
  <c r="L431" i="5"/>
  <c r="O431" i="5"/>
  <c r="K431" i="5"/>
  <c r="U431" i="5"/>
  <c r="I431" i="5"/>
  <c r="R431" i="5"/>
  <c r="J431" i="5"/>
  <c r="Q431" i="5"/>
  <c r="M431" i="5"/>
  <c r="G431" i="5"/>
  <c r="S431" i="5"/>
  <c r="E407" i="5"/>
  <c r="R407" i="5"/>
  <c r="J407" i="5"/>
  <c r="V407" i="5"/>
  <c r="N407" i="5"/>
  <c r="F407" i="5"/>
  <c r="T407" i="5"/>
  <c r="L407" i="5"/>
  <c r="K407" i="5"/>
  <c r="S407" i="5"/>
  <c r="G407" i="5"/>
  <c r="Q407" i="5"/>
  <c r="U407" i="5"/>
  <c r="P407" i="5"/>
  <c r="O407" i="5"/>
  <c r="M407" i="5"/>
  <c r="H407" i="5"/>
  <c r="I407" i="5"/>
  <c r="E383" i="5"/>
  <c r="S383" i="5"/>
  <c r="K383" i="5"/>
  <c r="V383" i="5"/>
  <c r="M383" i="5"/>
  <c r="U383" i="5"/>
  <c r="L383" i="5"/>
  <c r="T383" i="5"/>
  <c r="J383" i="5"/>
  <c r="Q383" i="5"/>
  <c r="H383" i="5"/>
  <c r="O383" i="5"/>
  <c r="F383" i="5"/>
  <c r="R383" i="5"/>
  <c r="P383" i="5"/>
  <c r="N383" i="5"/>
  <c r="I383" i="5"/>
  <c r="G383" i="5"/>
  <c r="E359" i="5"/>
  <c r="O359" i="5"/>
  <c r="G359" i="5"/>
  <c r="U359" i="5"/>
  <c r="M359" i="5"/>
  <c r="L359" i="5"/>
  <c r="S359" i="5"/>
  <c r="I359" i="5"/>
  <c r="R359" i="5"/>
  <c r="H359" i="5"/>
  <c r="J359" i="5"/>
  <c r="F359" i="5"/>
  <c r="V359" i="5"/>
  <c r="Q359" i="5"/>
  <c r="P359" i="5"/>
  <c r="K359" i="5"/>
  <c r="T359" i="5"/>
  <c r="N359" i="5"/>
  <c r="E335" i="5"/>
  <c r="R335" i="5"/>
  <c r="J335" i="5"/>
  <c r="Q335" i="5"/>
  <c r="I335" i="5"/>
  <c r="O335" i="5"/>
  <c r="N335" i="5"/>
  <c r="M335" i="5"/>
  <c r="U335" i="5"/>
  <c r="K335" i="5"/>
  <c r="T335" i="5"/>
  <c r="H335" i="5"/>
  <c r="S335" i="5"/>
  <c r="P335" i="5"/>
  <c r="L335" i="5"/>
  <c r="G335" i="5"/>
  <c r="F335" i="5"/>
  <c r="V335" i="5"/>
  <c r="E319" i="5"/>
  <c r="P319" i="5"/>
  <c r="H319" i="5"/>
  <c r="O319" i="5"/>
  <c r="G319" i="5"/>
  <c r="V319" i="5"/>
  <c r="N319" i="5"/>
  <c r="F319" i="5"/>
  <c r="T319" i="5"/>
  <c r="S319" i="5"/>
  <c r="K319" i="5"/>
  <c r="I319" i="5"/>
  <c r="U319" i="5"/>
  <c r="R319" i="5"/>
  <c r="M319" i="5"/>
  <c r="L319" i="5"/>
  <c r="Q319" i="5"/>
  <c r="J319" i="5"/>
  <c r="V313" i="5"/>
  <c r="N313" i="5"/>
  <c r="F313" i="5"/>
  <c r="U313" i="5"/>
  <c r="M313" i="5"/>
  <c r="T313" i="5"/>
  <c r="L313" i="5"/>
  <c r="Q313" i="5"/>
  <c r="I313" i="5"/>
  <c r="O313" i="5"/>
  <c r="K313" i="5"/>
  <c r="J313" i="5"/>
  <c r="H313" i="5"/>
  <c r="S313" i="5"/>
  <c r="R313" i="5"/>
  <c r="P313" i="5"/>
  <c r="G313" i="5"/>
  <c r="E296" i="5"/>
  <c r="O296" i="5"/>
  <c r="G296" i="5"/>
  <c r="V296" i="5"/>
  <c r="N296" i="5"/>
  <c r="F296" i="5"/>
  <c r="U296" i="5"/>
  <c r="M296" i="5"/>
  <c r="R296" i="5"/>
  <c r="J296" i="5"/>
  <c r="P296" i="5"/>
  <c r="I296" i="5"/>
  <c r="T296" i="5"/>
  <c r="S296" i="5"/>
  <c r="Q296" i="5"/>
  <c r="L296" i="5"/>
  <c r="H296" i="5"/>
  <c r="K296" i="5"/>
  <c r="V289" i="5"/>
  <c r="N289" i="5"/>
  <c r="F289" i="5"/>
  <c r="U289" i="5"/>
  <c r="M289" i="5"/>
  <c r="T289" i="5"/>
  <c r="L289" i="5"/>
  <c r="Q289" i="5"/>
  <c r="I289" i="5"/>
  <c r="G289" i="5"/>
  <c r="P289" i="5"/>
  <c r="K289" i="5"/>
  <c r="J289" i="5"/>
  <c r="O289" i="5"/>
  <c r="H289" i="5"/>
  <c r="S289" i="5"/>
  <c r="R289" i="5"/>
  <c r="E271" i="5"/>
  <c r="Q271" i="5"/>
  <c r="I271" i="5"/>
  <c r="P271" i="5"/>
  <c r="H271" i="5"/>
  <c r="N271" i="5"/>
  <c r="M271" i="5"/>
  <c r="V271" i="5"/>
  <c r="L271" i="5"/>
  <c r="T271" i="5"/>
  <c r="J271" i="5"/>
  <c r="F271" i="5"/>
  <c r="U271" i="5"/>
  <c r="S271" i="5"/>
  <c r="R271" i="5"/>
  <c r="O271" i="5"/>
  <c r="G271" i="5"/>
  <c r="K271" i="5"/>
  <c r="S257" i="5"/>
  <c r="K257" i="5"/>
  <c r="R257" i="5"/>
  <c r="J257" i="5"/>
  <c r="Q257" i="5"/>
  <c r="I257" i="5"/>
  <c r="O257" i="5"/>
  <c r="G257" i="5"/>
  <c r="M257" i="5"/>
  <c r="L257" i="5"/>
  <c r="H257" i="5"/>
  <c r="V257" i="5"/>
  <c r="F257" i="5"/>
  <c r="U257" i="5"/>
  <c r="T257" i="5"/>
  <c r="N257" i="5"/>
  <c r="P257" i="5"/>
  <c r="E246" i="5"/>
  <c r="V246" i="5"/>
  <c r="N246" i="5"/>
  <c r="F246" i="5"/>
  <c r="R246" i="5"/>
  <c r="J246" i="5"/>
  <c r="O246" i="5"/>
  <c r="M246" i="5"/>
  <c r="L246" i="5"/>
  <c r="U246" i="5"/>
  <c r="K246" i="5"/>
  <c r="T246" i="5"/>
  <c r="I246" i="5"/>
  <c r="S246" i="5"/>
  <c r="H246" i="5"/>
  <c r="Q246" i="5"/>
  <c r="P246" i="5"/>
  <c r="G246" i="5"/>
  <c r="E20" i="5"/>
  <c r="E28" i="5"/>
  <c r="S28" i="5"/>
  <c r="K28" i="5"/>
  <c r="R28" i="5"/>
  <c r="J28" i="5"/>
  <c r="V28" i="5"/>
  <c r="N28" i="5"/>
  <c r="E309" i="5"/>
  <c r="R309" i="5"/>
  <c r="J309" i="5"/>
  <c r="Q309" i="5"/>
  <c r="I309" i="5"/>
  <c r="P309" i="5"/>
  <c r="H309" i="5"/>
  <c r="U309" i="5"/>
  <c r="M309" i="5"/>
  <c r="S309" i="5"/>
  <c r="O309" i="5"/>
  <c r="N309" i="5"/>
  <c r="L309" i="5"/>
  <c r="G309" i="5"/>
  <c r="V309" i="5"/>
  <c r="F309" i="5"/>
  <c r="T309" i="5"/>
  <c r="K309" i="5"/>
  <c r="E306" i="5"/>
  <c r="U306" i="5"/>
  <c r="M306" i="5"/>
  <c r="T306" i="5"/>
  <c r="L306" i="5"/>
  <c r="S306" i="5"/>
  <c r="K306" i="5"/>
  <c r="P306" i="5"/>
  <c r="H306" i="5"/>
  <c r="V306" i="5"/>
  <c r="F306" i="5"/>
  <c r="O306" i="5"/>
  <c r="J306" i="5"/>
  <c r="I306" i="5"/>
  <c r="N306" i="5"/>
  <c r="G306" i="5"/>
  <c r="Q306" i="5"/>
  <c r="R306" i="5"/>
  <c r="T299" i="5"/>
  <c r="L299" i="5"/>
  <c r="S299" i="5"/>
  <c r="K299" i="5"/>
  <c r="R299" i="5"/>
  <c r="J299" i="5"/>
  <c r="O299" i="5"/>
  <c r="G299" i="5"/>
  <c r="M299" i="5"/>
  <c r="V299" i="5"/>
  <c r="F299" i="5"/>
  <c r="Q299" i="5"/>
  <c r="P299" i="5"/>
  <c r="U299" i="5"/>
  <c r="N299" i="5"/>
  <c r="I299" i="5"/>
  <c r="H299" i="5"/>
  <c r="E274" i="5"/>
  <c r="S274" i="5"/>
  <c r="K274" i="5"/>
  <c r="P274" i="5"/>
  <c r="H274" i="5"/>
  <c r="V274" i="5"/>
  <c r="N274" i="5"/>
  <c r="F274" i="5"/>
  <c r="U274" i="5"/>
  <c r="M274" i="5"/>
  <c r="G274" i="5"/>
  <c r="T274" i="5"/>
  <c r="R274" i="5"/>
  <c r="O274" i="5"/>
  <c r="J274" i="5"/>
  <c r="I274" i="5"/>
  <c r="L274" i="5"/>
  <c r="Q274" i="5"/>
  <c r="E267" i="5"/>
  <c r="U267" i="5"/>
  <c r="M267" i="5"/>
  <c r="T267" i="5"/>
  <c r="L267" i="5"/>
  <c r="R267" i="5"/>
  <c r="H267" i="5"/>
  <c r="Q267" i="5"/>
  <c r="G267" i="5"/>
  <c r="P267" i="5"/>
  <c r="F267" i="5"/>
  <c r="N267" i="5"/>
  <c r="J267" i="5"/>
  <c r="I267" i="5"/>
  <c r="V267" i="5"/>
  <c r="S267" i="5"/>
  <c r="K267" i="5"/>
  <c r="O267" i="5"/>
  <c r="E242" i="5"/>
  <c r="O242" i="5"/>
  <c r="G242" i="5"/>
  <c r="V242" i="5"/>
  <c r="N242" i="5"/>
  <c r="F242" i="5"/>
  <c r="U242" i="5"/>
  <c r="M242" i="5"/>
  <c r="T242" i="5"/>
  <c r="L242" i="5"/>
  <c r="S242" i="5"/>
  <c r="K242" i="5"/>
  <c r="R242" i="5"/>
  <c r="J242" i="5"/>
  <c r="Q242" i="5"/>
  <c r="P242" i="5"/>
  <c r="I242" i="5"/>
  <c r="H242" i="5"/>
  <c r="E235" i="5"/>
  <c r="V235" i="5"/>
  <c r="N235" i="5"/>
  <c r="F235" i="5"/>
  <c r="U235" i="5"/>
  <c r="M235" i="5"/>
  <c r="T235" i="5"/>
  <c r="L235" i="5"/>
  <c r="S235" i="5"/>
  <c r="K235" i="5"/>
  <c r="R235" i="5"/>
  <c r="J235" i="5"/>
  <c r="Q235" i="5"/>
  <c r="I235" i="5"/>
  <c r="O235" i="5"/>
  <c r="H235" i="5"/>
  <c r="G235" i="5"/>
  <c r="P235" i="5"/>
  <c r="E210" i="5"/>
  <c r="O210" i="5"/>
  <c r="G210" i="5"/>
  <c r="V210" i="5"/>
  <c r="N210" i="5"/>
  <c r="F210" i="5"/>
  <c r="U210" i="5"/>
  <c r="T210" i="5"/>
  <c r="L210" i="5"/>
  <c r="S210" i="5"/>
  <c r="K210" i="5"/>
  <c r="R210" i="5"/>
  <c r="J210" i="5"/>
  <c r="Q210" i="5"/>
  <c r="P210" i="5"/>
  <c r="M210" i="5"/>
  <c r="I210" i="5"/>
  <c r="H210" i="5"/>
  <c r="E203" i="5"/>
  <c r="V203" i="5"/>
  <c r="N203" i="5"/>
  <c r="F203" i="5"/>
  <c r="U203" i="5"/>
  <c r="M203" i="5"/>
  <c r="S203" i="5"/>
  <c r="K203" i="5"/>
  <c r="R203" i="5"/>
  <c r="J203" i="5"/>
  <c r="Q203" i="5"/>
  <c r="I203" i="5"/>
  <c r="L203" i="5"/>
  <c r="H203" i="5"/>
  <c r="G203" i="5"/>
  <c r="T203" i="5"/>
  <c r="O203" i="5"/>
  <c r="P203" i="5"/>
  <c r="E175" i="5"/>
  <c r="P175" i="5"/>
  <c r="H175" i="5"/>
  <c r="O175" i="5"/>
  <c r="G175" i="5"/>
  <c r="V175" i="5"/>
  <c r="N175" i="5"/>
  <c r="F175" i="5"/>
  <c r="U175" i="5"/>
  <c r="M175" i="5"/>
  <c r="T175" i="5"/>
  <c r="L175" i="5"/>
  <c r="S175" i="5"/>
  <c r="K175" i="5"/>
  <c r="Q175" i="5"/>
  <c r="I175" i="5"/>
  <c r="R175" i="5"/>
  <c r="J175" i="5"/>
  <c r="T171" i="5"/>
  <c r="L171" i="5"/>
  <c r="S171" i="5"/>
  <c r="K171" i="5"/>
  <c r="R171" i="5"/>
  <c r="J171" i="5"/>
  <c r="Q171" i="5"/>
  <c r="I171" i="5"/>
  <c r="P171" i="5"/>
  <c r="H171" i="5"/>
  <c r="O171" i="5"/>
  <c r="G171" i="5"/>
  <c r="U171" i="5"/>
  <c r="M171" i="5"/>
  <c r="V171" i="5"/>
  <c r="F171" i="5"/>
  <c r="N171" i="5"/>
  <c r="E143" i="5"/>
  <c r="V143" i="5"/>
  <c r="N143" i="5"/>
  <c r="F143" i="5"/>
  <c r="U143" i="5"/>
  <c r="M143" i="5"/>
  <c r="Q143" i="5"/>
  <c r="I143" i="5"/>
  <c r="R143" i="5"/>
  <c r="P143" i="5"/>
  <c r="O143" i="5"/>
  <c r="L143" i="5"/>
  <c r="K143" i="5"/>
  <c r="J143" i="5"/>
  <c r="S143" i="5"/>
  <c r="G143" i="5"/>
  <c r="T143" i="5"/>
  <c r="H143" i="5"/>
  <c r="E139" i="5"/>
  <c r="R139" i="5"/>
  <c r="J139" i="5"/>
  <c r="Q139" i="5"/>
  <c r="I139" i="5"/>
  <c r="U139" i="5"/>
  <c r="M139" i="5"/>
  <c r="V139" i="5"/>
  <c r="H139" i="5"/>
  <c r="T139" i="5"/>
  <c r="G139" i="5"/>
  <c r="S139" i="5"/>
  <c r="F139" i="5"/>
  <c r="P139" i="5"/>
  <c r="O139" i="5"/>
  <c r="N139" i="5"/>
  <c r="K139" i="5"/>
  <c r="L139" i="5"/>
  <c r="E135" i="5"/>
  <c r="V135" i="5"/>
  <c r="N135" i="5"/>
  <c r="F135" i="5"/>
  <c r="U135" i="5"/>
  <c r="M135" i="5"/>
  <c r="Q135" i="5"/>
  <c r="I135" i="5"/>
  <c r="L135" i="5"/>
  <c r="K135" i="5"/>
  <c r="J135" i="5"/>
  <c r="T135" i="5"/>
  <c r="H135" i="5"/>
  <c r="S135" i="5"/>
  <c r="G135" i="5"/>
  <c r="R135" i="5"/>
  <c r="O135" i="5"/>
  <c r="P135" i="5"/>
  <c r="U110" i="5"/>
  <c r="M110" i="5"/>
  <c r="S110" i="5"/>
  <c r="K110" i="5"/>
  <c r="Q110" i="5"/>
  <c r="I110" i="5"/>
  <c r="P110" i="5"/>
  <c r="H110" i="5"/>
  <c r="V110" i="5"/>
  <c r="N110" i="5"/>
  <c r="F110" i="5"/>
  <c r="T110" i="5"/>
  <c r="R110" i="5"/>
  <c r="O110" i="5"/>
  <c r="L110" i="5"/>
  <c r="J110" i="5"/>
  <c r="E106" i="5"/>
  <c r="Q106" i="5"/>
  <c r="O106" i="5"/>
  <c r="G106" i="5"/>
  <c r="U106" i="5"/>
  <c r="M106" i="5"/>
  <c r="R106" i="5"/>
  <c r="J106" i="5"/>
  <c r="K106" i="5"/>
  <c r="I106" i="5"/>
  <c r="V106" i="5"/>
  <c r="H106" i="5"/>
  <c r="T106" i="5"/>
  <c r="F106" i="5"/>
  <c r="S106" i="5"/>
  <c r="P106" i="5"/>
  <c r="L106" i="5"/>
  <c r="E102" i="5"/>
  <c r="S102" i="5"/>
  <c r="K102" i="5"/>
  <c r="Q102" i="5"/>
  <c r="I102" i="5"/>
  <c r="V102" i="5"/>
  <c r="N102" i="5"/>
  <c r="F102" i="5"/>
  <c r="O102" i="5"/>
  <c r="M102" i="5"/>
  <c r="L102" i="5"/>
  <c r="J102" i="5"/>
  <c r="U102" i="5"/>
  <c r="H102" i="5"/>
  <c r="T102" i="5"/>
  <c r="G102" i="5"/>
  <c r="P102" i="5"/>
  <c r="E84" i="5"/>
  <c r="U84" i="5"/>
  <c r="M84" i="5"/>
  <c r="S84" i="5"/>
  <c r="K84" i="5"/>
  <c r="P84" i="5"/>
  <c r="H84" i="5"/>
  <c r="N84" i="5"/>
  <c r="L84" i="5"/>
  <c r="J84" i="5"/>
  <c r="V84" i="5"/>
  <c r="I84" i="5"/>
  <c r="T84" i="5"/>
  <c r="G84" i="5"/>
  <c r="R84" i="5"/>
  <c r="F84" i="5"/>
  <c r="O84" i="5"/>
  <c r="E77" i="5"/>
  <c r="T77" i="5"/>
  <c r="L77" i="5"/>
  <c r="S77" i="5"/>
  <c r="K77" i="5"/>
  <c r="R77" i="5"/>
  <c r="J77" i="5"/>
  <c r="Q77" i="5"/>
  <c r="I77" i="5"/>
  <c r="P77" i="5"/>
  <c r="H77" i="5"/>
  <c r="O77" i="5"/>
  <c r="G77" i="5"/>
  <c r="U77" i="5"/>
  <c r="M77" i="5"/>
  <c r="E73" i="5"/>
  <c r="P73" i="5"/>
  <c r="H73" i="5"/>
  <c r="O73" i="5"/>
  <c r="G73" i="5"/>
  <c r="V73" i="5"/>
  <c r="N73" i="5"/>
  <c r="F73" i="5"/>
  <c r="U73" i="5"/>
  <c r="M73" i="5"/>
  <c r="T73" i="5"/>
  <c r="L73" i="5"/>
  <c r="S73" i="5"/>
  <c r="K73" i="5"/>
  <c r="Q73" i="5"/>
  <c r="I73" i="5"/>
  <c r="O66" i="5"/>
  <c r="G66" i="5"/>
  <c r="U66" i="5"/>
  <c r="M66" i="5"/>
  <c r="T66" i="5"/>
  <c r="L66" i="5"/>
  <c r="S66" i="5"/>
  <c r="K66" i="5"/>
  <c r="P66" i="5"/>
  <c r="H66" i="5"/>
  <c r="Q48" i="5"/>
  <c r="O48" i="5"/>
  <c r="G48" i="5"/>
  <c r="V48" i="5"/>
  <c r="N48" i="5"/>
  <c r="F48" i="5"/>
  <c r="U48" i="5"/>
  <c r="R48" i="5"/>
  <c r="J48" i="5"/>
  <c r="E44" i="5"/>
  <c r="S44" i="5"/>
  <c r="K44" i="5"/>
  <c r="R44" i="5"/>
  <c r="J44" i="5"/>
  <c r="V44" i="5"/>
  <c r="N44" i="5"/>
  <c r="F44" i="5"/>
  <c r="E40" i="5"/>
  <c r="O40" i="5"/>
  <c r="G40" i="5"/>
  <c r="V40" i="5"/>
  <c r="N40" i="5"/>
  <c r="F40" i="5"/>
  <c r="R40" i="5"/>
  <c r="J40" i="5"/>
  <c r="I2" i="5"/>
  <c r="Q2" i="5"/>
  <c r="H3" i="5"/>
  <c r="P3" i="5"/>
  <c r="G4" i="5"/>
  <c r="O4" i="5"/>
  <c r="F5" i="5"/>
  <c r="N5" i="5"/>
  <c r="V5" i="5"/>
  <c r="M6" i="5"/>
  <c r="U6" i="5"/>
  <c r="L7" i="5"/>
  <c r="T7" i="5"/>
  <c r="K8" i="5"/>
  <c r="S8" i="5"/>
  <c r="J9" i="5"/>
  <c r="R9" i="5"/>
  <c r="I10" i="5"/>
  <c r="Q10" i="5"/>
  <c r="H11" i="5"/>
  <c r="P11" i="5"/>
  <c r="G12" i="5"/>
  <c r="O12" i="5"/>
  <c r="F13" i="5"/>
  <c r="N13" i="5"/>
  <c r="V13" i="5"/>
  <c r="M14" i="5"/>
  <c r="U14" i="5"/>
  <c r="L15" i="5"/>
  <c r="T15" i="5"/>
  <c r="K16" i="5"/>
  <c r="S16" i="5"/>
  <c r="J17" i="5"/>
  <c r="R17" i="5"/>
  <c r="I18" i="5"/>
  <c r="Q18" i="5"/>
  <c r="H19" i="5"/>
  <c r="P19" i="5"/>
  <c r="G20" i="5"/>
  <c r="O20" i="5"/>
  <c r="F21" i="5"/>
  <c r="N21" i="5"/>
  <c r="V21" i="5"/>
  <c r="M22" i="5"/>
  <c r="U22" i="5"/>
  <c r="L23" i="5"/>
  <c r="T23" i="5"/>
  <c r="K24" i="5"/>
  <c r="S24" i="5"/>
  <c r="J25" i="5"/>
  <c r="R25" i="5"/>
  <c r="I26" i="5"/>
  <c r="Q26" i="5"/>
  <c r="H27" i="5"/>
  <c r="P27" i="5"/>
  <c r="G28" i="5"/>
  <c r="T28" i="5"/>
  <c r="O29" i="5"/>
  <c r="K30" i="5"/>
  <c r="F31" i="5"/>
  <c r="P32" i="5"/>
  <c r="G34" i="5"/>
  <c r="S34" i="5"/>
  <c r="P35" i="5"/>
  <c r="L36" i="5"/>
  <c r="G37" i="5"/>
  <c r="T37" i="5"/>
  <c r="O38" i="5"/>
  <c r="L39" i="5"/>
  <c r="H40" i="5"/>
  <c r="T40" i="5"/>
  <c r="P41" i="5"/>
  <c r="K42" i="5"/>
  <c r="H43" i="5"/>
  <c r="U43" i="5"/>
  <c r="P44" i="5"/>
  <c r="L45" i="5"/>
  <c r="G46" i="5"/>
  <c r="U46" i="5"/>
  <c r="Q47" i="5"/>
  <c r="L48" i="5"/>
  <c r="R50" i="5"/>
  <c r="G52" i="5"/>
  <c r="T55" i="5"/>
  <c r="G57" i="5"/>
  <c r="P59" i="5"/>
  <c r="T60" i="5"/>
  <c r="L63" i="5"/>
  <c r="P64" i="5"/>
  <c r="J73" i="5"/>
  <c r="F77" i="5"/>
  <c r="Q93" i="5"/>
  <c r="H125" i="5"/>
  <c r="N160" i="5"/>
  <c r="E432" i="5"/>
  <c r="O432" i="5"/>
  <c r="G432" i="5"/>
  <c r="U432" i="5"/>
  <c r="M432" i="5"/>
  <c r="S432" i="5"/>
  <c r="K432" i="5"/>
  <c r="J432" i="5"/>
  <c r="T432" i="5"/>
  <c r="H432" i="5"/>
  <c r="Q432" i="5"/>
  <c r="N432" i="5"/>
  <c r="R432" i="5"/>
  <c r="I432" i="5"/>
  <c r="F432" i="5"/>
  <c r="V432" i="5"/>
  <c r="P432" i="5"/>
  <c r="L432" i="5"/>
  <c r="E400" i="5"/>
  <c r="Q400" i="5"/>
  <c r="I400" i="5"/>
  <c r="S400" i="5"/>
  <c r="K400" i="5"/>
  <c r="V400" i="5"/>
  <c r="L400" i="5"/>
  <c r="R400" i="5"/>
  <c r="G400" i="5"/>
  <c r="P400" i="5"/>
  <c r="F400" i="5"/>
  <c r="J400" i="5"/>
  <c r="H400" i="5"/>
  <c r="U400" i="5"/>
  <c r="O400" i="5"/>
  <c r="M400" i="5"/>
  <c r="T400" i="5"/>
  <c r="N400" i="5"/>
  <c r="E376" i="5"/>
  <c r="P376" i="5"/>
  <c r="H376" i="5"/>
  <c r="O376" i="5"/>
  <c r="G376" i="5"/>
  <c r="V376" i="5"/>
  <c r="N376" i="5"/>
  <c r="F376" i="5"/>
  <c r="T376" i="5"/>
  <c r="L376" i="5"/>
  <c r="R376" i="5"/>
  <c r="J376" i="5"/>
  <c r="S376" i="5"/>
  <c r="Q376" i="5"/>
  <c r="M376" i="5"/>
  <c r="K376" i="5"/>
  <c r="I376" i="5"/>
  <c r="U376" i="5"/>
  <c r="E336" i="5"/>
  <c r="Q336" i="5"/>
  <c r="I336" i="5"/>
  <c r="P336" i="5"/>
  <c r="H336" i="5"/>
  <c r="T336" i="5"/>
  <c r="J336" i="5"/>
  <c r="S336" i="5"/>
  <c r="G336" i="5"/>
  <c r="R336" i="5"/>
  <c r="F336" i="5"/>
  <c r="N336" i="5"/>
  <c r="M336" i="5"/>
  <c r="V336" i="5"/>
  <c r="U336" i="5"/>
  <c r="L336" i="5"/>
  <c r="K336" i="5"/>
  <c r="O336" i="5"/>
  <c r="E290" i="5"/>
  <c r="U290" i="5"/>
  <c r="M290" i="5"/>
  <c r="T290" i="5"/>
  <c r="L290" i="5"/>
  <c r="S290" i="5"/>
  <c r="K290" i="5"/>
  <c r="P290" i="5"/>
  <c r="H290" i="5"/>
  <c r="V290" i="5"/>
  <c r="F290" i="5"/>
  <c r="O290" i="5"/>
  <c r="J290" i="5"/>
  <c r="I290" i="5"/>
  <c r="R290" i="5"/>
  <c r="N290" i="5"/>
  <c r="G290" i="5"/>
  <c r="Q290" i="5"/>
  <c r="E251" i="5"/>
  <c r="Q251" i="5"/>
  <c r="I251" i="5"/>
  <c r="P251" i="5"/>
  <c r="H251" i="5"/>
  <c r="O251" i="5"/>
  <c r="G251" i="5"/>
  <c r="U251" i="5"/>
  <c r="M251" i="5"/>
  <c r="S251" i="5"/>
  <c r="R251" i="5"/>
  <c r="N251" i="5"/>
  <c r="L251" i="5"/>
  <c r="K251" i="5"/>
  <c r="J251" i="5"/>
  <c r="T251" i="5"/>
  <c r="V251" i="5"/>
  <c r="F251" i="5"/>
  <c r="E212" i="5"/>
  <c r="U212" i="5"/>
  <c r="M212" i="5"/>
  <c r="T212" i="5"/>
  <c r="L212" i="5"/>
  <c r="S212" i="5"/>
  <c r="K212" i="5"/>
  <c r="R212" i="5"/>
  <c r="J212" i="5"/>
  <c r="Q212" i="5"/>
  <c r="I212" i="5"/>
  <c r="P212" i="5"/>
  <c r="H212" i="5"/>
  <c r="V212" i="5"/>
  <c r="O212" i="5"/>
  <c r="N212" i="5"/>
  <c r="G212" i="5"/>
  <c r="F212" i="5"/>
  <c r="E180" i="5"/>
  <c r="S180" i="5"/>
  <c r="K180" i="5"/>
  <c r="R180" i="5"/>
  <c r="J180" i="5"/>
  <c r="Q180" i="5"/>
  <c r="I180" i="5"/>
  <c r="P180" i="5"/>
  <c r="H180" i="5"/>
  <c r="O180" i="5"/>
  <c r="G180" i="5"/>
  <c r="V180" i="5"/>
  <c r="N180" i="5"/>
  <c r="F180" i="5"/>
  <c r="T180" i="5"/>
  <c r="L180" i="5"/>
  <c r="U180" i="5"/>
  <c r="M180" i="5"/>
  <c r="E141" i="5"/>
  <c r="P141" i="5"/>
  <c r="H141" i="5"/>
  <c r="O141" i="5"/>
  <c r="G141" i="5"/>
  <c r="S141" i="5"/>
  <c r="K141" i="5"/>
  <c r="M141" i="5"/>
  <c r="L141" i="5"/>
  <c r="V141" i="5"/>
  <c r="J141" i="5"/>
  <c r="U141" i="5"/>
  <c r="I141" i="5"/>
  <c r="T141" i="5"/>
  <c r="F141" i="5"/>
  <c r="R141" i="5"/>
  <c r="N141" i="5"/>
  <c r="Q141" i="5"/>
  <c r="E79" i="5"/>
  <c r="R79" i="5"/>
  <c r="P79" i="5"/>
  <c r="U79" i="5"/>
  <c r="M79" i="5"/>
  <c r="V79" i="5"/>
  <c r="J79" i="5"/>
  <c r="T79" i="5"/>
  <c r="I79" i="5"/>
  <c r="S79" i="5"/>
  <c r="H79" i="5"/>
  <c r="Q79" i="5"/>
  <c r="G79" i="5"/>
  <c r="O79" i="5"/>
  <c r="F79" i="5"/>
  <c r="N79" i="5"/>
  <c r="K79" i="5"/>
  <c r="E53" i="5"/>
  <c r="T53" i="5"/>
  <c r="L53" i="5"/>
  <c r="R53" i="5"/>
  <c r="J53" i="5"/>
  <c r="Q53" i="5"/>
  <c r="I53" i="5"/>
  <c r="P53" i="5"/>
  <c r="H53" i="5"/>
  <c r="U53" i="5"/>
  <c r="M53" i="5"/>
  <c r="E31" i="5"/>
  <c r="P31" i="5"/>
  <c r="H31" i="5"/>
  <c r="O31" i="5"/>
  <c r="G31" i="5"/>
  <c r="S31" i="5"/>
  <c r="K31" i="5"/>
  <c r="R42" i="5"/>
  <c r="E433" i="5"/>
  <c r="V433" i="5"/>
  <c r="N433" i="5"/>
  <c r="F433" i="5"/>
  <c r="T433" i="5"/>
  <c r="L433" i="5"/>
  <c r="R433" i="5"/>
  <c r="J433" i="5"/>
  <c r="S433" i="5"/>
  <c r="G433" i="5"/>
  <c r="P433" i="5"/>
  <c r="M433" i="5"/>
  <c r="I433" i="5"/>
  <c r="Q433" i="5"/>
  <c r="O433" i="5"/>
  <c r="U433" i="5"/>
  <c r="K433" i="5"/>
  <c r="H433" i="5"/>
  <c r="E409" i="5"/>
  <c r="P409" i="5"/>
  <c r="H409" i="5"/>
  <c r="T409" i="5"/>
  <c r="L409" i="5"/>
  <c r="R409" i="5"/>
  <c r="J409" i="5"/>
  <c r="O409" i="5"/>
  <c r="K409" i="5"/>
  <c r="V409" i="5"/>
  <c r="I409" i="5"/>
  <c r="M409" i="5"/>
  <c r="G409" i="5"/>
  <c r="F409" i="5"/>
  <c r="U409" i="5"/>
  <c r="S409" i="5"/>
  <c r="N409" i="5"/>
  <c r="Q409" i="5"/>
  <c r="E385" i="5"/>
  <c r="Q385" i="5"/>
  <c r="I385" i="5"/>
  <c r="O385" i="5"/>
  <c r="F385" i="5"/>
  <c r="N385" i="5"/>
  <c r="V385" i="5"/>
  <c r="M385" i="5"/>
  <c r="T385" i="5"/>
  <c r="K385" i="5"/>
  <c r="R385" i="5"/>
  <c r="H385" i="5"/>
  <c r="P385" i="5"/>
  <c r="J385" i="5"/>
  <c r="G385" i="5"/>
  <c r="U385" i="5"/>
  <c r="S385" i="5"/>
  <c r="L385" i="5"/>
  <c r="E369" i="5"/>
  <c r="O369" i="5"/>
  <c r="G369" i="5"/>
  <c r="V369" i="5"/>
  <c r="N369" i="5"/>
  <c r="F369" i="5"/>
  <c r="U369" i="5"/>
  <c r="M369" i="5"/>
  <c r="S369" i="5"/>
  <c r="K369" i="5"/>
  <c r="T369" i="5"/>
  <c r="P369" i="5"/>
  <c r="L369" i="5"/>
  <c r="H369" i="5"/>
  <c r="R369" i="5"/>
  <c r="Q369" i="5"/>
  <c r="I369" i="5"/>
  <c r="J369" i="5"/>
  <c r="E353" i="5"/>
  <c r="U353" i="5"/>
  <c r="M353" i="5"/>
  <c r="S353" i="5"/>
  <c r="K353" i="5"/>
  <c r="R353" i="5"/>
  <c r="H353" i="5"/>
  <c r="O353" i="5"/>
  <c r="N353" i="5"/>
  <c r="I353" i="5"/>
  <c r="G353" i="5"/>
  <c r="V353" i="5"/>
  <c r="F353" i="5"/>
  <c r="Q353" i="5"/>
  <c r="P353" i="5"/>
  <c r="T353" i="5"/>
  <c r="L353" i="5"/>
  <c r="J353" i="5"/>
  <c r="E337" i="5"/>
  <c r="S337" i="5"/>
  <c r="P337" i="5"/>
  <c r="H337" i="5"/>
  <c r="O337" i="5"/>
  <c r="G337" i="5"/>
  <c r="M337" i="5"/>
  <c r="L337" i="5"/>
  <c r="V337" i="5"/>
  <c r="K337" i="5"/>
  <c r="T337" i="5"/>
  <c r="I337" i="5"/>
  <c r="R337" i="5"/>
  <c r="F337" i="5"/>
  <c r="N337" i="5"/>
  <c r="J337" i="5"/>
  <c r="U337" i="5"/>
  <c r="Q337" i="5"/>
  <c r="E288" i="5"/>
  <c r="O288" i="5"/>
  <c r="G288" i="5"/>
  <c r="V288" i="5"/>
  <c r="N288" i="5"/>
  <c r="F288" i="5"/>
  <c r="U288" i="5"/>
  <c r="M288" i="5"/>
  <c r="R288" i="5"/>
  <c r="J288" i="5"/>
  <c r="H288" i="5"/>
  <c r="Q288" i="5"/>
  <c r="L288" i="5"/>
  <c r="K288" i="5"/>
  <c r="T288" i="5"/>
  <c r="P288" i="5"/>
  <c r="S288" i="5"/>
  <c r="I288" i="5"/>
  <c r="U281" i="5"/>
  <c r="M281" i="5"/>
  <c r="T281" i="5"/>
  <c r="L281" i="5"/>
  <c r="Q281" i="5"/>
  <c r="I281" i="5"/>
  <c r="V281" i="5"/>
  <c r="H281" i="5"/>
  <c r="P281" i="5"/>
  <c r="N281" i="5"/>
  <c r="K281" i="5"/>
  <c r="S281" i="5"/>
  <c r="O281" i="5"/>
  <c r="R281" i="5"/>
  <c r="J281" i="5"/>
  <c r="G281" i="5"/>
  <c r="F281" i="5"/>
  <c r="E270" i="5"/>
  <c r="R270" i="5"/>
  <c r="J270" i="5"/>
  <c r="Q270" i="5"/>
  <c r="I270" i="5"/>
  <c r="U270" i="5"/>
  <c r="K270" i="5"/>
  <c r="T270" i="5"/>
  <c r="H270" i="5"/>
  <c r="S270" i="5"/>
  <c r="G270" i="5"/>
  <c r="O270" i="5"/>
  <c r="V270" i="5"/>
  <c r="P270" i="5"/>
  <c r="N270" i="5"/>
  <c r="M270" i="5"/>
  <c r="L270" i="5"/>
  <c r="F270" i="5"/>
  <c r="E256" i="5"/>
  <c r="T256" i="5"/>
  <c r="L256" i="5"/>
  <c r="S256" i="5"/>
  <c r="K256" i="5"/>
  <c r="R256" i="5"/>
  <c r="J256" i="5"/>
  <c r="P256" i="5"/>
  <c r="H256" i="5"/>
  <c r="N256" i="5"/>
  <c r="M256" i="5"/>
  <c r="I256" i="5"/>
  <c r="G256" i="5"/>
  <c r="V256" i="5"/>
  <c r="F256" i="5"/>
  <c r="U256" i="5"/>
  <c r="O256" i="5"/>
  <c r="Q256" i="5"/>
  <c r="E245" i="5"/>
  <c r="S245" i="5"/>
  <c r="U245" i="5"/>
  <c r="L245" i="5"/>
  <c r="T245" i="5"/>
  <c r="K245" i="5"/>
  <c r="R245" i="5"/>
  <c r="J245" i="5"/>
  <c r="Q245" i="5"/>
  <c r="I245" i="5"/>
  <c r="P245" i="5"/>
  <c r="H245" i="5"/>
  <c r="O245" i="5"/>
  <c r="G245" i="5"/>
  <c r="V245" i="5"/>
  <c r="N245" i="5"/>
  <c r="F245" i="5"/>
  <c r="M245" i="5"/>
  <c r="E231" i="5"/>
  <c r="R231" i="5"/>
  <c r="J231" i="5"/>
  <c r="Q231" i="5"/>
  <c r="I231" i="5"/>
  <c r="P231" i="5"/>
  <c r="H231" i="5"/>
  <c r="O231" i="5"/>
  <c r="G231" i="5"/>
  <c r="V231" i="5"/>
  <c r="N231" i="5"/>
  <c r="F231" i="5"/>
  <c r="U231" i="5"/>
  <c r="M231" i="5"/>
  <c r="S231" i="5"/>
  <c r="L231" i="5"/>
  <c r="K231" i="5"/>
  <c r="T231" i="5"/>
  <c r="E224" i="5"/>
  <c r="Q224" i="5"/>
  <c r="I224" i="5"/>
  <c r="P224" i="5"/>
  <c r="H224" i="5"/>
  <c r="O224" i="5"/>
  <c r="G224" i="5"/>
  <c r="V224" i="5"/>
  <c r="N224" i="5"/>
  <c r="F224" i="5"/>
  <c r="U224" i="5"/>
  <c r="M224" i="5"/>
  <c r="T224" i="5"/>
  <c r="L224" i="5"/>
  <c r="J224" i="5"/>
  <c r="S224" i="5"/>
  <c r="K224" i="5"/>
  <c r="R224" i="5"/>
  <c r="P217" i="5"/>
  <c r="H217" i="5"/>
  <c r="O217" i="5"/>
  <c r="G217" i="5"/>
  <c r="V217" i="5"/>
  <c r="N217" i="5"/>
  <c r="F217" i="5"/>
  <c r="U217" i="5"/>
  <c r="M217" i="5"/>
  <c r="T217" i="5"/>
  <c r="L217" i="5"/>
  <c r="S217" i="5"/>
  <c r="K217" i="5"/>
  <c r="R217" i="5"/>
  <c r="Q217" i="5"/>
  <c r="J217" i="5"/>
  <c r="I217" i="5"/>
  <c r="E213" i="5"/>
  <c r="T213" i="5"/>
  <c r="L213" i="5"/>
  <c r="S213" i="5"/>
  <c r="K213" i="5"/>
  <c r="R213" i="5"/>
  <c r="J213" i="5"/>
  <c r="Q213" i="5"/>
  <c r="I213" i="5"/>
  <c r="P213" i="5"/>
  <c r="H213" i="5"/>
  <c r="O213" i="5"/>
  <c r="G213" i="5"/>
  <c r="V213" i="5"/>
  <c r="U213" i="5"/>
  <c r="N213" i="5"/>
  <c r="F213" i="5"/>
  <c r="M213" i="5"/>
  <c r="E206" i="5"/>
  <c r="S206" i="5"/>
  <c r="K206" i="5"/>
  <c r="R206" i="5"/>
  <c r="J206" i="5"/>
  <c r="P206" i="5"/>
  <c r="H206" i="5"/>
  <c r="O206" i="5"/>
  <c r="G206" i="5"/>
  <c r="V206" i="5"/>
  <c r="N206" i="5"/>
  <c r="F206" i="5"/>
  <c r="U206" i="5"/>
  <c r="T206" i="5"/>
  <c r="Q206" i="5"/>
  <c r="M206" i="5"/>
  <c r="L206" i="5"/>
  <c r="I206" i="5"/>
  <c r="E199" i="5"/>
  <c r="Q199" i="5"/>
  <c r="I199" i="5"/>
  <c r="O199" i="5"/>
  <c r="G199" i="5"/>
  <c r="V199" i="5"/>
  <c r="N199" i="5"/>
  <c r="F199" i="5"/>
  <c r="U199" i="5"/>
  <c r="M199" i="5"/>
  <c r="L199" i="5"/>
  <c r="K199" i="5"/>
  <c r="J199" i="5"/>
  <c r="H199" i="5"/>
  <c r="T199" i="5"/>
  <c r="S199" i="5"/>
  <c r="P199" i="5"/>
  <c r="R199" i="5"/>
  <c r="E192" i="5"/>
  <c r="P192" i="5"/>
  <c r="H192" i="5"/>
  <c r="V192" i="5"/>
  <c r="N192" i="5"/>
  <c r="F192" i="5"/>
  <c r="U192" i="5"/>
  <c r="M192" i="5"/>
  <c r="T192" i="5"/>
  <c r="L192" i="5"/>
  <c r="S192" i="5"/>
  <c r="R192" i="5"/>
  <c r="Q192" i="5"/>
  <c r="O192" i="5"/>
  <c r="K192" i="5"/>
  <c r="J192" i="5"/>
  <c r="G192" i="5"/>
  <c r="I192" i="5"/>
  <c r="T188" i="5"/>
  <c r="L188" i="5"/>
  <c r="R188" i="5"/>
  <c r="J188" i="5"/>
  <c r="Q188" i="5"/>
  <c r="I188" i="5"/>
  <c r="P188" i="5"/>
  <c r="H188" i="5"/>
  <c r="G188" i="5"/>
  <c r="V188" i="5"/>
  <c r="F188" i="5"/>
  <c r="U188" i="5"/>
  <c r="S188" i="5"/>
  <c r="O188" i="5"/>
  <c r="N188" i="5"/>
  <c r="K188" i="5"/>
  <c r="M188" i="5"/>
  <c r="O185" i="5"/>
  <c r="U185" i="5"/>
  <c r="M185" i="5"/>
  <c r="P185" i="5"/>
  <c r="F185" i="5"/>
  <c r="N185" i="5"/>
  <c r="L185" i="5"/>
  <c r="V185" i="5"/>
  <c r="K185" i="5"/>
  <c r="T185" i="5"/>
  <c r="J185" i="5"/>
  <c r="S185" i="5"/>
  <c r="I185" i="5"/>
  <c r="Q185" i="5"/>
  <c r="G185" i="5"/>
  <c r="R185" i="5"/>
  <c r="H185" i="5"/>
  <c r="U178" i="5"/>
  <c r="M178" i="5"/>
  <c r="T178" i="5"/>
  <c r="L178" i="5"/>
  <c r="S178" i="5"/>
  <c r="K178" i="5"/>
  <c r="R178" i="5"/>
  <c r="J178" i="5"/>
  <c r="Q178" i="5"/>
  <c r="I178" i="5"/>
  <c r="P178" i="5"/>
  <c r="H178" i="5"/>
  <c r="V178" i="5"/>
  <c r="N178" i="5"/>
  <c r="F178" i="5"/>
  <c r="G178" i="5"/>
  <c r="O178" i="5"/>
  <c r="Q164" i="5"/>
  <c r="I164" i="5"/>
  <c r="P164" i="5"/>
  <c r="H164" i="5"/>
  <c r="T164" i="5"/>
  <c r="L164" i="5"/>
  <c r="S164" i="5"/>
  <c r="F164" i="5"/>
  <c r="R164" i="5"/>
  <c r="O164" i="5"/>
  <c r="N164" i="5"/>
  <c r="M164" i="5"/>
  <c r="K164" i="5"/>
  <c r="U164" i="5"/>
  <c r="G164" i="5"/>
  <c r="V164" i="5"/>
  <c r="J164" i="5"/>
  <c r="T161" i="5"/>
  <c r="L161" i="5"/>
  <c r="S161" i="5"/>
  <c r="K161" i="5"/>
  <c r="O161" i="5"/>
  <c r="G161" i="5"/>
  <c r="R161" i="5"/>
  <c r="F161" i="5"/>
  <c r="Q161" i="5"/>
  <c r="P161" i="5"/>
  <c r="N161" i="5"/>
  <c r="M161" i="5"/>
  <c r="J161" i="5"/>
  <c r="U161" i="5"/>
  <c r="H161" i="5"/>
  <c r="V161" i="5"/>
  <c r="I161" i="5"/>
  <c r="P157" i="5"/>
  <c r="H157" i="5"/>
  <c r="O157" i="5"/>
  <c r="G157" i="5"/>
  <c r="S157" i="5"/>
  <c r="K157" i="5"/>
  <c r="V157" i="5"/>
  <c r="J157" i="5"/>
  <c r="U157" i="5"/>
  <c r="I157" i="5"/>
  <c r="T157" i="5"/>
  <c r="F157" i="5"/>
  <c r="R157" i="5"/>
  <c r="Q157" i="5"/>
  <c r="N157" i="5"/>
  <c r="L157" i="5"/>
  <c r="M157" i="5"/>
  <c r="E153" i="5"/>
  <c r="T153" i="5"/>
  <c r="L153" i="5"/>
  <c r="S153" i="5"/>
  <c r="K153" i="5"/>
  <c r="O153" i="5"/>
  <c r="G153" i="5"/>
  <c r="N153" i="5"/>
  <c r="M153" i="5"/>
  <c r="J153" i="5"/>
  <c r="V153" i="5"/>
  <c r="I153" i="5"/>
  <c r="U153" i="5"/>
  <c r="H153" i="5"/>
  <c r="R153" i="5"/>
  <c r="F153" i="5"/>
  <c r="P153" i="5"/>
  <c r="Q153" i="5"/>
  <c r="S146" i="5"/>
  <c r="K146" i="5"/>
  <c r="R146" i="5"/>
  <c r="J146" i="5"/>
  <c r="V146" i="5"/>
  <c r="N146" i="5"/>
  <c r="F146" i="5"/>
  <c r="Q146" i="5"/>
  <c r="P146" i="5"/>
  <c r="O146" i="5"/>
  <c r="M146" i="5"/>
  <c r="L146" i="5"/>
  <c r="I146" i="5"/>
  <c r="T146" i="5"/>
  <c r="G146" i="5"/>
  <c r="U146" i="5"/>
  <c r="H146" i="5"/>
  <c r="T128" i="5"/>
  <c r="P128" i="5"/>
  <c r="U128" i="5"/>
  <c r="K128" i="5"/>
  <c r="S128" i="5"/>
  <c r="R128" i="5"/>
  <c r="I128" i="5"/>
  <c r="Q128" i="5"/>
  <c r="O128" i="5"/>
  <c r="G128" i="5"/>
  <c r="N128" i="5"/>
  <c r="F128" i="5"/>
  <c r="V128" i="5"/>
  <c r="L128" i="5"/>
  <c r="M128" i="5"/>
  <c r="J128" i="5"/>
  <c r="H128" i="5"/>
  <c r="E124" i="5"/>
  <c r="O124" i="5"/>
  <c r="G124" i="5"/>
  <c r="U124" i="5"/>
  <c r="M124" i="5"/>
  <c r="S124" i="5"/>
  <c r="K124" i="5"/>
  <c r="R124" i="5"/>
  <c r="J124" i="5"/>
  <c r="P124" i="5"/>
  <c r="H124" i="5"/>
  <c r="T124" i="5"/>
  <c r="Q124" i="5"/>
  <c r="N124" i="5"/>
  <c r="L124" i="5"/>
  <c r="I124" i="5"/>
  <c r="F124" i="5"/>
  <c r="V124" i="5"/>
  <c r="E120" i="5"/>
  <c r="S120" i="5"/>
  <c r="K120" i="5"/>
  <c r="Q120" i="5"/>
  <c r="I120" i="5"/>
  <c r="O120" i="5"/>
  <c r="G120" i="5"/>
  <c r="V120" i="5"/>
  <c r="N120" i="5"/>
  <c r="F120" i="5"/>
  <c r="T120" i="5"/>
  <c r="L120" i="5"/>
  <c r="U120" i="5"/>
  <c r="R120" i="5"/>
  <c r="P120" i="5"/>
  <c r="M120" i="5"/>
  <c r="J120" i="5"/>
  <c r="E95" i="5"/>
  <c r="R95" i="5"/>
  <c r="J95" i="5"/>
  <c r="P95" i="5"/>
  <c r="H95" i="5"/>
  <c r="U95" i="5"/>
  <c r="M95" i="5"/>
  <c r="S95" i="5"/>
  <c r="F95" i="5"/>
  <c r="Q95" i="5"/>
  <c r="O95" i="5"/>
  <c r="N95" i="5"/>
  <c r="L95" i="5"/>
  <c r="K95" i="5"/>
  <c r="T95" i="5"/>
  <c r="G95" i="5"/>
  <c r="E91" i="5"/>
  <c r="V91" i="5"/>
  <c r="N91" i="5"/>
  <c r="F91" i="5"/>
  <c r="T91" i="5"/>
  <c r="L91" i="5"/>
  <c r="Q91" i="5"/>
  <c r="I91" i="5"/>
  <c r="J91" i="5"/>
  <c r="U91" i="5"/>
  <c r="H91" i="5"/>
  <c r="S91" i="5"/>
  <c r="G91" i="5"/>
  <c r="R91" i="5"/>
  <c r="P91" i="5"/>
  <c r="O91" i="5"/>
  <c r="K91" i="5"/>
  <c r="E87" i="5"/>
  <c r="R87" i="5"/>
  <c r="J87" i="5"/>
  <c r="P87" i="5"/>
  <c r="H87" i="5"/>
  <c r="U87" i="5"/>
  <c r="M87" i="5"/>
  <c r="N87" i="5"/>
  <c r="L87" i="5"/>
  <c r="K87" i="5"/>
  <c r="V87" i="5"/>
  <c r="I87" i="5"/>
  <c r="T87" i="5"/>
  <c r="G87" i="5"/>
  <c r="S87" i="5"/>
  <c r="F87" i="5"/>
  <c r="O87" i="5"/>
  <c r="E69" i="5"/>
  <c r="T69" i="5"/>
  <c r="L69" i="5"/>
  <c r="S69" i="5"/>
  <c r="K69" i="5"/>
  <c r="R69" i="5"/>
  <c r="J69" i="5"/>
  <c r="Q69" i="5"/>
  <c r="I69" i="5"/>
  <c r="P69" i="5"/>
  <c r="H69" i="5"/>
  <c r="O69" i="5"/>
  <c r="G69" i="5"/>
  <c r="U69" i="5"/>
  <c r="M69" i="5"/>
  <c r="S62" i="5"/>
  <c r="K62" i="5"/>
  <c r="Q62" i="5"/>
  <c r="I62" i="5"/>
  <c r="P62" i="5"/>
  <c r="H62" i="5"/>
  <c r="O62" i="5"/>
  <c r="G62" i="5"/>
  <c r="T62" i="5"/>
  <c r="L62" i="5"/>
  <c r="E58" i="5"/>
  <c r="O58" i="5"/>
  <c r="G58" i="5"/>
  <c r="U58" i="5"/>
  <c r="M58" i="5"/>
  <c r="T58" i="5"/>
  <c r="L58" i="5"/>
  <c r="S58" i="5"/>
  <c r="K58" i="5"/>
  <c r="P58" i="5"/>
  <c r="H58" i="5"/>
  <c r="E54" i="5"/>
  <c r="S54" i="5"/>
  <c r="K54" i="5"/>
  <c r="Q54" i="5"/>
  <c r="I54" i="5"/>
  <c r="P54" i="5"/>
  <c r="H54" i="5"/>
  <c r="O54" i="5"/>
  <c r="G54" i="5"/>
  <c r="T54" i="5"/>
  <c r="L54" i="5"/>
  <c r="E51" i="5"/>
  <c r="V51" i="5"/>
  <c r="N51" i="5"/>
  <c r="F51" i="5"/>
  <c r="T51" i="5"/>
  <c r="L51" i="5"/>
  <c r="S51" i="5"/>
  <c r="K51" i="5"/>
  <c r="R51" i="5"/>
  <c r="J51" i="5"/>
  <c r="O51" i="5"/>
  <c r="G51" i="5"/>
  <c r="E33" i="5"/>
  <c r="V33" i="5"/>
  <c r="N33" i="5"/>
  <c r="F33" i="5"/>
  <c r="U33" i="5"/>
  <c r="M33" i="5"/>
  <c r="Q33" i="5"/>
  <c r="I33" i="5"/>
  <c r="J2" i="5"/>
  <c r="R2" i="5"/>
  <c r="I3" i="5"/>
  <c r="H4" i="5"/>
  <c r="P4" i="5"/>
  <c r="G5" i="5"/>
  <c r="O5" i="5"/>
  <c r="F6" i="5"/>
  <c r="N6" i="5"/>
  <c r="V6" i="5"/>
  <c r="M7" i="5"/>
  <c r="U7" i="5"/>
  <c r="L8" i="5"/>
  <c r="T8" i="5"/>
  <c r="K9" i="5"/>
  <c r="S9" i="5"/>
  <c r="I11" i="5"/>
  <c r="Q11" i="5"/>
  <c r="H12" i="5"/>
  <c r="G13" i="5"/>
  <c r="O13" i="5"/>
  <c r="F14" i="5"/>
  <c r="N14" i="5"/>
  <c r="V14" i="5"/>
  <c r="M15" i="5"/>
  <c r="U15" i="5"/>
  <c r="L16" i="5"/>
  <c r="T16" i="5"/>
  <c r="K17" i="5"/>
  <c r="S17" i="5"/>
  <c r="J18" i="5"/>
  <c r="R18" i="5"/>
  <c r="I19" i="5"/>
  <c r="Q19" i="5"/>
  <c r="H20" i="5"/>
  <c r="P20" i="5"/>
  <c r="G21" i="5"/>
  <c r="O21" i="5"/>
  <c r="F22" i="5"/>
  <c r="N22" i="5"/>
  <c r="V22" i="5"/>
  <c r="M23" i="5"/>
  <c r="U23" i="5"/>
  <c r="L24" i="5"/>
  <c r="T24" i="5"/>
  <c r="K25" i="5"/>
  <c r="J26" i="5"/>
  <c r="R26" i="5"/>
  <c r="I27" i="5"/>
  <c r="Q27" i="5"/>
  <c r="H28" i="5"/>
  <c r="U28" i="5"/>
  <c r="I31" i="5"/>
  <c r="U31" i="5"/>
  <c r="L33" i="5"/>
  <c r="I34" i="5"/>
  <c r="V34" i="5"/>
  <c r="Q35" i="5"/>
  <c r="M36" i="5"/>
  <c r="H37" i="5"/>
  <c r="V37" i="5"/>
  <c r="I40" i="5"/>
  <c r="U40" i="5"/>
  <c r="R41" i="5"/>
  <c r="N42" i="5"/>
  <c r="I43" i="5"/>
  <c r="Q44" i="5"/>
  <c r="N45" i="5"/>
  <c r="J46" i="5"/>
  <c r="M48" i="5"/>
  <c r="V50" i="5"/>
  <c r="H52" i="5"/>
  <c r="N53" i="5"/>
  <c r="R54" i="5"/>
  <c r="U55" i="5"/>
  <c r="J57" i="5"/>
  <c r="N58" i="5"/>
  <c r="Q59" i="5"/>
  <c r="F61" i="5"/>
  <c r="J62" i="5"/>
  <c r="M63" i="5"/>
  <c r="S64" i="5"/>
  <c r="F66" i="5"/>
  <c r="V69" i="5"/>
  <c r="R73" i="5"/>
  <c r="N77" i="5"/>
  <c r="L82" i="5"/>
  <c r="M88" i="5"/>
  <c r="M94" i="5"/>
  <c r="N100" i="5"/>
  <c r="N106" i="5"/>
  <c r="L126" i="5"/>
  <c r="E32" i="5"/>
  <c r="O32" i="5"/>
  <c r="G32" i="5"/>
  <c r="V32" i="5"/>
  <c r="N32" i="5"/>
  <c r="F32" i="5"/>
  <c r="R32" i="5"/>
  <c r="J32" i="5"/>
  <c r="E424" i="5"/>
  <c r="O424" i="5"/>
  <c r="G424" i="5"/>
  <c r="U424" i="5"/>
  <c r="M424" i="5"/>
  <c r="S424" i="5"/>
  <c r="K424" i="5"/>
  <c r="R424" i="5"/>
  <c r="F424" i="5"/>
  <c r="P424" i="5"/>
  <c r="L424" i="5"/>
  <c r="V424" i="5"/>
  <c r="I424" i="5"/>
  <c r="Q424" i="5"/>
  <c r="N424" i="5"/>
  <c r="J424" i="5"/>
  <c r="H424" i="5"/>
  <c r="T424" i="5"/>
  <c r="E368" i="5"/>
  <c r="P368" i="5"/>
  <c r="H368" i="5"/>
  <c r="O368" i="5"/>
  <c r="G368" i="5"/>
  <c r="V368" i="5"/>
  <c r="N368" i="5"/>
  <c r="F368" i="5"/>
  <c r="T368" i="5"/>
  <c r="L368" i="5"/>
  <c r="U368" i="5"/>
  <c r="Q368" i="5"/>
  <c r="M368" i="5"/>
  <c r="S368" i="5"/>
  <c r="R368" i="5"/>
  <c r="J368" i="5"/>
  <c r="I368" i="5"/>
  <c r="K368" i="5"/>
  <c r="E311" i="5"/>
  <c r="P311" i="5"/>
  <c r="H311" i="5"/>
  <c r="O311" i="5"/>
  <c r="G311" i="5"/>
  <c r="V311" i="5"/>
  <c r="N311" i="5"/>
  <c r="F311" i="5"/>
  <c r="S311" i="5"/>
  <c r="K311" i="5"/>
  <c r="Q311" i="5"/>
  <c r="M311" i="5"/>
  <c r="L311" i="5"/>
  <c r="J311" i="5"/>
  <c r="U311" i="5"/>
  <c r="T311" i="5"/>
  <c r="R311" i="5"/>
  <c r="I311" i="5"/>
  <c r="E276" i="5"/>
  <c r="R276" i="5"/>
  <c r="J276" i="5"/>
  <c r="Q276" i="5"/>
  <c r="I276" i="5"/>
  <c r="V276" i="5"/>
  <c r="N276" i="5"/>
  <c r="F276" i="5"/>
  <c r="P276" i="5"/>
  <c r="L276" i="5"/>
  <c r="U276" i="5"/>
  <c r="H276" i="5"/>
  <c r="T276" i="5"/>
  <c r="G276" i="5"/>
  <c r="K276" i="5"/>
  <c r="O276" i="5"/>
  <c r="M276" i="5"/>
  <c r="S276" i="5"/>
  <c r="E244" i="5"/>
  <c r="U244" i="5"/>
  <c r="M244" i="5"/>
  <c r="T244" i="5"/>
  <c r="L244" i="5"/>
  <c r="S244" i="5"/>
  <c r="K244" i="5"/>
  <c r="R244" i="5"/>
  <c r="J244" i="5"/>
  <c r="Q244" i="5"/>
  <c r="I244" i="5"/>
  <c r="P244" i="5"/>
  <c r="H244" i="5"/>
  <c r="V244" i="5"/>
  <c r="O244" i="5"/>
  <c r="N244" i="5"/>
  <c r="G244" i="5"/>
  <c r="F244" i="5"/>
  <c r="O166" i="5"/>
  <c r="G166" i="5"/>
  <c r="V166" i="5"/>
  <c r="N166" i="5"/>
  <c r="F166" i="5"/>
  <c r="R166" i="5"/>
  <c r="J166" i="5"/>
  <c r="K166" i="5"/>
  <c r="U166" i="5"/>
  <c r="I166" i="5"/>
  <c r="T166" i="5"/>
  <c r="H166" i="5"/>
  <c r="S166" i="5"/>
  <c r="Q166" i="5"/>
  <c r="P166" i="5"/>
  <c r="L166" i="5"/>
  <c r="S130" i="5"/>
  <c r="K130" i="5"/>
  <c r="R130" i="5"/>
  <c r="J130" i="5"/>
  <c r="V130" i="5"/>
  <c r="N130" i="5"/>
  <c r="F130" i="5"/>
  <c r="U130" i="5"/>
  <c r="H130" i="5"/>
  <c r="T130" i="5"/>
  <c r="G130" i="5"/>
  <c r="Q130" i="5"/>
  <c r="P130" i="5"/>
  <c r="O130" i="5"/>
  <c r="M130" i="5"/>
  <c r="I130" i="5"/>
  <c r="Q46" i="5"/>
  <c r="I46" i="5"/>
  <c r="P46" i="5"/>
  <c r="H46" i="5"/>
  <c r="T46" i="5"/>
  <c r="L46" i="5"/>
  <c r="S4" i="5"/>
  <c r="J5" i="5"/>
  <c r="R5" i="5"/>
  <c r="H75" i="5"/>
  <c r="E449" i="5"/>
  <c r="U449" i="5"/>
  <c r="M449" i="5"/>
  <c r="S449" i="5"/>
  <c r="K449" i="5"/>
  <c r="Q449" i="5"/>
  <c r="I449" i="5"/>
  <c r="N449" i="5"/>
  <c r="J449" i="5"/>
  <c r="V449" i="5"/>
  <c r="H449" i="5"/>
  <c r="T449" i="5"/>
  <c r="G449" i="5"/>
  <c r="R449" i="5"/>
  <c r="F449" i="5"/>
  <c r="O449" i="5"/>
  <c r="P449" i="5"/>
  <c r="L449" i="5"/>
  <c r="E417" i="5"/>
  <c r="V417" i="5"/>
  <c r="N417" i="5"/>
  <c r="F417" i="5"/>
  <c r="R417" i="5"/>
  <c r="J417" i="5"/>
  <c r="P417" i="5"/>
  <c r="M417" i="5"/>
  <c r="U417" i="5"/>
  <c r="K417" i="5"/>
  <c r="S417" i="5"/>
  <c r="H417" i="5"/>
  <c r="O417" i="5"/>
  <c r="L417" i="5"/>
  <c r="Q417" i="5"/>
  <c r="I417" i="5"/>
  <c r="G417" i="5"/>
  <c r="T417" i="5"/>
  <c r="E393" i="5"/>
  <c r="T393" i="5"/>
  <c r="L393" i="5"/>
  <c r="Q393" i="5"/>
  <c r="I393" i="5"/>
  <c r="R393" i="5"/>
  <c r="G393" i="5"/>
  <c r="P393" i="5"/>
  <c r="F393" i="5"/>
  <c r="O393" i="5"/>
  <c r="M393" i="5"/>
  <c r="U393" i="5"/>
  <c r="J393" i="5"/>
  <c r="V393" i="5"/>
  <c r="S393" i="5"/>
  <c r="N393" i="5"/>
  <c r="K393" i="5"/>
  <c r="H393" i="5"/>
  <c r="E361" i="5"/>
  <c r="U361" i="5"/>
  <c r="M361" i="5"/>
  <c r="S361" i="5"/>
  <c r="K361" i="5"/>
  <c r="V361" i="5"/>
  <c r="J361" i="5"/>
  <c r="Q361" i="5"/>
  <c r="G361" i="5"/>
  <c r="P361" i="5"/>
  <c r="F361" i="5"/>
  <c r="I361" i="5"/>
  <c r="H361" i="5"/>
  <c r="R361" i="5"/>
  <c r="O361" i="5"/>
  <c r="T361" i="5"/>
  <c r="N361" i="5"/>
  <c r="L361" i="5"/>
  <c r="E345" i="5"/>
  <c r="U345" i="5"/>
  <c r="M345" i="5"/>
  <c r="S345" i="5"/>
  <c r="K345" i="5"/>
  <c r="P345" i="5"/>
  <c r="F345" i="5"/>
  <c r="L345" i="5"/>
  <c r="V345" i="5"/>
  <c r="J345" i="5"/>
  <c r="H345" i="5"/>
  <c r="G345" i="5"/>
  <c r="T345" i="5"/>
  <c r="Q345" i="5"/>
  <c r="O345" i="5"/>
  <c r="R345" i="5"/>
  <c r="N345" i="5"/>
  <c r="I345" i="5"/>
  <c r="E329" i="5"/>
  <c r="V329" i="5"/>
  <c r="N329" i="5"/>
  <c r="F329" i="5"/>
  <c r="U329" i="5"/>
  <c r="M329" i="5"/>
  <c r="T329" i="5"/>
  <c r="L329" i="5"/>
  <c r="R329" i="5"/>
  <c r="J329" i="5"/>
  <c r="Q329" i="5"/>
  <c r="I329" i="5"/>
  <c r="G329" i="5"/>
  <c r="S329" i="5"/>
  <c r="O329" i="5"/>
  <c r="K329" i="5"/>
  <c r="P329" i="5"/>
  <c r="H329" i="5"/>
  <c r="E321" i="5"/>
  <c r="V321" i="5"/>
  <c r="N321" i="5"/>
  <c r="F321" i="5"/>
  <c r="U321" i="5"/>
  <c r="M321" i="5"/>
  <c r="T321" i="5"/>
  <c r="L321" i="5"/>
  <c r="R321" i="5"/>
  <c r="J321" i="5"/>
  <c r="Q321" i="5"/>
  <c r="I321" i="5"/>
  <c r="O321" i="5"/>
  <c r="K321" i="5"/>
  <c r="H321" i="5"/>
  <c r="G321" i="5"/>
  <c r="S321" i="5"/>
  <c r="P321" i="5"/>
  <c r="E302" i="5"/>
  <c r="Q302" i="5"/>
  <c r="I302" i="5"/>
  <c r="P302" i="5"/>
  <c r="H302" i="5"/>
  <c r="O302" i="5"/>
  <c r="G302" i="5"/>
  <c r="T302" i="5"/>
  <c r="L302" i="5"/>
  <c r="J302" i="5"/>
  <c r="S302" i="5"/>
  <c r="N302" i="5"/>
  <c r="M302" i="5"/>
  <c r="R302" i="5"/>
  <c r="K302" i="5"/>
  <c r="F302" i="5"/>
  <c r="V302" i="5"/>
  <c r="U302" i="5"/>
  <c r="E295" i="5"/>
  <c r="P295" i="5"/>
  <c r="H295" i="5"/>
  <c r="O295" i="5"/>
  <c r="G295" i="5"/>
  <c r="V295" i="5"/>
  <c r="N295" i="5"/>
  <c r="F295" i="5"/>
  <c r="S295" i="5"/>
  <c r="K295" i="5"/>
  <c r="Q295" i="5"/>
  <c r="J295" i="5"/>
  <c r="U295" i="5"/>
  <c r="T295" i="5"/>
  <c r="I295" i="5"/>
  <c r="R295" i="5"/>
  <c r="M295" i="5"/>
  <c r="L295" i="5"/>
  <c r="E277" i="5"/>
  <c r="Q277" i="5"/>
  <c r="I277" i="5"/>
  <c r="P277" i="5"/>
  <c r="H277" i="5"/>
  <c r="U277" i="5"/>
  <c r="M277" i="5"/>
  <c r="L277" i="5"/>
  <c r="T277" i="5"/>
  <c r="G277" i="5"/>
  <c r="R277" i="5"/>
  <c r="O277" i="5"/>
  <c r="S277" i="5"/>
  <c r="N277" i="5"/>
  <c r="K277" i="5"/>
  <c r="F277" i="5"/>
  <c r="V277" i="5"/>
  <c r="J277" i="5"/>
  <c r="E263" i="5"/>
  <c r="U263" i="5"/>
  <c r="M263" i="5"/>
  <c r="T263" i="5"/>
  <c r="L263" i="5"/>
  <c r="S263" i="5"/>
  <c r="K263" i="5"/>
  <c r="Q263" i="5"/>
  <c r="I263" i="5"/>
  <c r="G263" i="5"/>
  <c r="V263" i="5"/>
  <c r="F263" i="5"/>
  <c r="R263" i="5"/>
  <c r="P263" i="5"/>
  <c r="O263" i="5"/>
  <c r="N263" i="5"/>
  <c r="H263" i="5"/>
  <c r="J263" i="5"/>
  <c r="S249" i="5"/>
  <c r="K249" i="5"/>
  <c r="Q249" i="5"/>
  <c r="I249" i="5"/>
  <c r="O249" i="5"/>
  <c r="G249" i="5"/>
  <c r="L249" i="5"/>
  <c r="V249" i="5"/>
  <c r="J249" i="5"/>
  <c r="U249" i="5"/>
  <c r="H249" i="5"/>
  <c r="T249" i="5"/>
  <c r="F249" i="5"/>
  <c r="R249" i="5"/>
  <c r="P249" i="5"/>
  <c r="M249" i="5"/>
  <c r="N249" i="5"/>
  <c r="E238" i="5"/>
  <c r="S238" i="5"/>
  <c r="K238" i="5"/>
  <c r="R238" i="5"/>
  <c r="J238" i="5"/>
  <c r="Q238" i="5"/>
  <c r="I238" i="5"/>
  <c r="P238" i="5"/>
  <c r="H238" i="5"/>
  <c r="O238" i="5"/>
  <c r="G238" i="5"/>
  <c r="V238" i="5"/>
  <c r="N238" i="5"/>
  <c r="F238" i="5"/>
  <c r="U238" i="5"/>
  <c r="T238" i="5"/>
  <c r="M238" i="5"/>
  <c r="L238" i="5"/>
  <c r="E3" i="5"/>
  <c r="E30" i="5"/>
  <c r="Q30" i="5"/>
  <c r="I30" i="5"/>
  <c r="P30" i="5"/>
  <c r="H30" i="5"/>
  <c r="T30" i="5"/>
  <c r="L30" i="5"/>
  <c r="E38" i="5"/>
  <c r="Q38" i="5"/>
  <c r="I38" i="5"/>
  <c r="P38" i="5"/>
  <c r="H38" i="5"/>
  <c r="T38" i="5"/>
  <c r="L38" i="5"/>
  <c r="T315" i="5"/>
  <c r="L315" i="5"/>
  <c r="S315" i="5"/>
  <c r="K315" i="5"/>
  <c r="R315" i="5"/>
  <c r="J315" i="5"/>
  <c r="O315" i="5"/>
  <c r="G315" i="5"/>
  <c r="M315" i="5"/>
  <c r="I315" i="5"/>
  <c r="H315" i="5"/>
  <c r="V315" i="5"/>
  <c r="F315" i="5"/>
  <c r="Q315" i="5"/>
  <c r="P315" i="5"/>
  <c r="U315" i="5"/>
  <c r="N315" i="5"/>
  <c r="E305" i="5"/>
  <c r="V305" i="5"/>
  <c r="N305" i="5"/>
  <c r="F305" i="5"/>
  <c r="U305" i="5"/>
  <c r="M305" i="5"/>
  <c r="T305" i="5"/>
  <c r="L305" i="5"/>
  <c r="Q305" i="5"/>
  <c r="I305" i="5"/>
  <c r="G305" i="5"/>
  <c r="P305" i="5"/>
  <c r="K305" i="5"/>
  <c r="J305" i="5"/>
  <c r="S305" i="5"/>
  <c r="R305" i="5"/>
  <c r="O305" i="5"/>
  <c r="H305" i="5"/>
  <c r="E298" i="5"/>
  <c r="U298" i="5"/>
  <c r="M298" i="5"/>
  <c r="T298" i="5"/>
  <c r="L298" i="5"/>
  <c r="S298" i="5"/>
  <c r="K298" i="5"/>
  <c r="P298" i="5"/>
  <c r="H298" i="5"/>
  <c r="N298" i="5"/>
  <c r="G298" i="5"/>
  <c r="R298" i="5"/>
  <c r="Q298" i="5"/>
  <c r="V298" i="5"/>
  <c r="O298" i="5"/>
  <c r="J298" i="5"/>
  <c r="F298" i="5"/>
  <c r="I298" i="5"/>
  <c r="E291" i="5"/>
  <c r="T291" i="5"/>
  <c r="L291" i="5"/>
  <c r="S291" i="5"/>
  <c r="K291" i="5"/>
  <c r="R291" i="5"/>
  <c r="J291" i="5"/>
  <c r="O291" i="5"/>
  <c r="G291" i="5"/>
  <c r="U291" i="5"/>
  <c r="N291" i="5"/>
  <c r="I291" i="5"/>
  <c r="H291" i="5"/>
  <c r="M291" i="5"/>
  <c r="F291" i="5"/>
  <c r="V291" i="5"/>
  <c r="Q291" i="5"/>
  <c r="P291" i="5"/>
  <c r="E273" i="5"/>
  <c r="E266" i="5"/>
  <c r="V266" i="5"/>
  <c r="N266" i="5"/>
  <c r="U266" i="5"/>
  <c r="M266" i="5"/>
  <c r="O266" i="5"/>
  <c r="L266" i="5"/>
  <c r="K266" i="5"/>
  <c r="S266" i="5"/>
  <c r="I266" i="5"/>
  <c r="G266" i="5"/>
  <c r="F266" i="5"/>
  <c r="T266" i="5"/>
  <c r="R266" i="5"/>
  <c r="Q266" i="5"/>
  <c r="P266" i="5"/>
  <c r="H266" i="5"/>
  <c r="J266" i="5"/>
  <c r="E259" i="5"/>
  <c r="Q259" i="5"/>
  <c r="I259" i="5"/>
  <c r="P259" i="5"/>
  <c r="H259" i="5"/>
  <c r="O259" i="5"/>
  <c r="G259" i="5"/>
  <c r="U259" i="5"/>
  <c r="M259" i="5"/>
  <c r="K259" i="5"/>
  <c r="J259" i="5"/>
  <c r="V259" i="5"/>
  <c r="F259" i="5"/>
  <c r="T259" i="5"/>
  <c r="S259" i="5"/>
  <c r="R259" i="5"/>
  <c r="L259" i="5"/>
  <c r="N259" i="5"/>
  <c r="E234" i="5"/>
  <c r="O234" i="5"/>
  <c r="G234" i="5"/>
  <c r="V234" i="5"/>
  <c r="N234" i="5"/>
  <c r="F234" i="5"/>
  <c r="U234" i="5"/>
  <c r="M234" i="5"/>
  <c r="T234" i="5"/>
  <c r="L234" i="5"/>
  <c r="S234" i="5"/>
  <c r="K234" i="5"/>
  <c r="R234" i="5"/>
  <c r="J234" i="5"/>
  <c r="Q234" i="5"/>
  <c r="P234" i="5"/>
  <c r="I234" i="5"/>
  <c r="H234" i="5"/>
  <c r="E227" i="5"/>
  <c r="V227" i="5"/>
  <c r="N227" i="5"/>
  <c r="F227" i="5"/>
  <c r="U227" i="5"/>
  <c r="M227" i="5"/>
  <c r="T227" i="5"/>
  <c r="L227" i="5"/>
  <c r="S227" i="5"/>
  <c r="K227" i="5"/>
  <c r="R227" i="5"/>
  <c r="J227" i="5"/>
  <c r="Q227" i="5"/>
  <c r="I227" i="5"/>
  <c r="P227" i="5"/>
  <c r="O227" i="5"/>
  <c r="H227" i="5"/>
  <c r="G227" i="5"/>
  <c r="E202" i="5"/>
  <c r="V202" i="5"/>
  <c r="N202" i="5"/>
  <c r="F202" i="5"/>
  <c r="T202" i="5"/>
  <c r="L202" i="5"/>
  <c r="S202" i="5"/>
  <c r="K202" i="5"/>
  <c r="R202" i="5"/>
  <c r="J202" i="5"/>
  <c r="I202" i="5"/>
  <c r="H202" i="5"/>
  <c r="G202" i="5"/>
  <c r="U202" i="5"/>
  <c r="Q202" i="5"/>
  <c r="P202" i="5"/>
  <c r="M202" i="5"/>
  <c r="O202" i="5"/>
  <c r="E195" i="5"/>
  <c r="U195" i="5"/>
  <c r="M195" i="5"/>
  <c r="S195" i="5"/>
  <c r="K195" i="5"/>
  <c r="R195" i="5"/>
  <c r="J195" i="5"/>
  <c r="Q195" i="5"/>
  <c r="I195" i="5"/>
  <c r="P195" i="5"/>
  <c r="O195" i="5"/>
  <c r="N195" i="5"/>
  <c r="L195" i="5"/>
  <c r="H195" i="5"/>
  <c r="G195" i="5"/>
  <c r="T195" i="5"/>
  <c r="V195" i="5"/>
  <c r="F195" i="5"/>
  <c r="Q174" i="5"/>
  <c r="I174" i="5"/>
  <c r="P174" i="5"/>
  <c r="H174" i="5"/>
  <c r="O174" i="5"/>
  <c r="G174" i="5"/>
  <c r="V174" i="5"/>
  <c r="N174" i="5"/>
  <c r="F174" i="5"/>
  <c r="U174" i="5"/>
  <c r="M174" i="5"/>
  <c r="T174" i="5"/>
  <c r="L174" i="5"/>
  <c r="R174" i="5"/>
  <c r="J174" i="5"/>
  <c r="K174" i="5"/>
  <c r="S174" i="5"/>
  <c r="E170" i="5"/>
  <c r="U170" i="5"/>
  <c r="M170" i="5"/>
  <c r="T170" i="5"/>
  <c r="L170" i="5"/>
  <c r="S170" i="5"/>
  <c r="K170" i="5"/>
  <c r="R170" i="5"/>
  <c r="J170" i="5"/>
  <c r="Q170" i="5"/>
  <c r="I170" i="5"/>
  <c r="P170" i="5"/>
  <c r="H170" i="5"/>
  <c r="V170" i="5"/>
  <c r="N170" i="5"/>
  <c r="F170" i="5"/>
  <c r="O170" i="5"/>
  <c r="G170" i="5"/>
  <c r="O142" i="5"/>
  <c r="G142" i="5"/>
  <c r="V142" i="5"/>
  <c r="N142" i="5"/>
  <c r="F142" i="5"/>
  <c r="R142" i="5"/>
  <c r="J142" i="5"/>
  <c r="U142" i="5"/>
  <c r="I142" i="5"/>
  <c r="T142" i="5"/>
  <c r="H142" i="5"/>
  <c r="S142" i="5"/>
  <c r="Q142" i="5"/>
  <c r="P142" i="5"/>
  <c r="M142" i="5"/>
  <c r="K142" i="5"/>
  <c r="E138" i="5"/>
  <c r="S138" i="5"/>
  <c r="K138" i="5"/>
  <c r="R138" i="5"/>
  <c r="J138" i="5"/>
  <c r="V138" i="5"/>
  <c r="N138" i="5"/>
  <c r="F138" i="5"/>
  <c r="M138" i="5"/>
  <c r="L138" i="5"/>
  <c r="I138" i="5"/>
  <c r="U138" i="5"/>
  <c r="H138" i="5"/>
  <c r="T138" i="5"/>
  <c r="G138" i="5"/>
  <c r="Q138" i="5"/>
  <c r="O138" i="5"/>
  <c r="P138" i="5"/>
  <c r="E134" i="5"/>
  <c r="O134" i="5"/>
  <c r="G134" i="5"/>
  <c r="V134" i="5"/>
  <c r="N134" i="5"/>
  <c r="F134" i="5"/>
  <c r="R134" i="5"/>
  <c r="J134" i="5"/>
  <c r="Q134" i="5"/>
  <c r="P134" i="5"/>
  <c r="M134" i="5"/>
  <c r="L134" i="5"/>
  <c r="K134" i="5"/>
  <c r="U134" i="5"/>
  <c r="I134" i="5"/>
  <c r="S134" i="5"/>
  <c r="T134" i="5"/>
  <c r="H134" i="5"/>
  <c r="E116" i="5"/>
  <c r="O116" i="5"/>
  <c r="G116" i="5"/>
  <c r="U116" i="5"/>
  <c r="M116" i="5"/>
  <c r="S116" i="5"/>
  <c r="K116" i="5"/>
  <c r="R116" i="5"/>
  <c r="J116" i="5"/>
  <c r="P116" i="5"/>
  <c r="H116" i="5"/>
  <c r="F116" i="5"/>
  <c r="V116" i="5"/>
  <c r="T116" i="5"/>
  <c r="Q116" i="5"/>
  <c r="N116" i="5"/>
  <c r="I116" i="5"/>
  <c r="E109" i="5"/>
  <c r="V109" i="5"/>
  <c r="N109" i="5"/>
  <c r="F109" i="5"/>
  <c r="T109" i="5"/>
  <c r="L109" i="5"/>
  <c r="R109" i="5"/>
  <c r="J109" i="5"/>
  <c r="Q109" i="5"/>
  <c r="I109" i="5"/>
  <c r="O109" i="5"/>
  <c r="G109" i="5"/>
  <c r="S109" i="5"/>
  <c r="P109" i="5"/>
  <c r="M109" i="5"/>
  <c r="K109" i="5"/>
  <c r="H109" i="5"/>
  <c r="U109" i="5"/>
  <c r="E105" i="5"/>
  <c r="P105" i="5"/>
  <c r="H105" i="5"/>
  <c r="V105" i="5"/>
  <c r="N105" i="5"/>
  <c r="F105" i="5"/>
  <c r="S105" i="5"/>
  <c r="K105" i="5"/>
  <c r="O105" i="5"/>
  <c r="M105" i="5"/>
  <c r="L105" i="5"/>
  <c r="J105" i="5"/>
  <c r="U105" i="5"/>
  <c r="I105" i="5"/>
  <c r="T105" i="5"/>
  <c r="G105" i="5"/>
  <c r="Q105" i="5"/>
  <c r="O98" i="5"/>
  <c r="G98" i="5"/>
  <c r="U98" i="5"/>
  <c r="M98" i="5"/>
  <c r="R98" i="5"/>
  <c r="J98" i="5"/>
  <c r="S98" i="5"/>
  <c r="F98" i="5"/>
  <c r="Q98" i="5"/>
  <c r="P98" i="5"/>
  <c r="N98" i="5"/>
  <c r="L98" i="5"/>
  <c r="K98" i="5"/>
  <c r="T98" i="5"/>
  <c r="H98" i="5"/>
  <c r="Q80" i="5"/>
  <c r="I80" i="5"/>
  <c r="O80" i="5"/>
  <c r="G80" i="5"/>
  <c r="T80" i="5"/>
  <c r="L80" i="5"/>
  <c r="R80" i="5"/>
  <c r="P80" i="5"/>
  <c r="N80" i="5"/>
  <c r="M80" i="5"/>
  <c r="K80" i="5"/>
  <c r="V80" i="5"/>
  <c r="J80" i="5"/>
  <c r="S80" i="5"/>
  <c r="F80" i="5"/>
  <c r="E76" i="5"/>
  <c r="U76" i="5"/>
  <c r="M76" i="5"/>
  <c r="T76" i="5"/>
  <c r="L76" i="5"/>
  <c r="S76" i="5"/>
  <c r="K76" i="5"/>
  <c r="R76" i="5"/>
  <c r="J76" i="5"/>
  <c r="Q76" i="5"/>
  <c r="I76" i="5"/>
  <c r="P76" i="5"/>
  <c r="H76" i="5"/>
  <c r="V76" i="5"/>
  <c r="N76" i="5"/>
  <c r="F76" i="5"/>
  <c r="E72" i="5"/>
  <c r="Q72" i="5"/>
  <c r="I72" i="5"/>
  <c r="P72" i="5"/>
  <c r="H72" i="5"/>
  <c r="O72" i="5"/>
  <c r="G72" i="5"/>
  <c r="V72" i="5"/>
  <c r="N72" i="5"/>
  <c r="F72" i="5"/>
  <c r="U72" i="5"/>
  <c r="M72" i="5"/>
  <c r="T72" i="5"/>
  <c r="L72" i="5"/>
  <c r="R72" i="5"/>
  <c r="J72" i="5"/>
  <c r="E47" i="5"/>
  <c r="P47" i="5"/>
  <c r="H47" i="5"/>
  <c r="O47" i="5"/>
  <c r="G47" i="5"/>
  <c r="S47" i="5"/>
  <c r="K47" i="5"/>
  <c r="E43" i="5"/>
  <c r="T43" i="5"/>
  <c r="L43" i="5"/>
  <c r="S43" i="5"/>
  <c r="K43" i="5"/>
  <c r="O43" i="5"/>
  <c r="G43" i="5"/>
  <c r="E39" i="5"/>
  <c r="P39" i="5"/>
  <c r="H39" i="5"/>
  <c r="O39" i="5"/>
  <c r="G39" i="5"/>
  <c r="S39" i="5"/>
  <c r="K39" i="5"/>
  <c r="K2" i="5"/>
  <c r="J3" i="5"/>
  <c r="R3" i="5"/>
  <c r="I4" i="5"/>
  <c r="H5" i="5"/>
  <c r="G6" i="5"/>
  <c r="O6" i="5"/>
  <c r="F7" i="5"/>
  <c r="N7" i="5"/>
  <c r="M8" i="5"/>
  <c r="U8" i="5"/>
  <c r="L9" i="5"/>
  <c r="K10" i="5"/>
  <c r="S10" i="5"/>
  <c r="J11" i="5"/>
  <c r="I12" i="5"/>
  <c r="Q12" i="5"/>
  <c r="H13" i="5"/>
  <c r="G14" i="5"/>
  <c r="O14" i="5"/>
  <c r="F15" i="5"/>
  <c r="N15" i="5"/>
  <c r="M16" i="5"/>
  <c r="U16" i="5"/>
  <c r="L17" i="5"/>
  <c r="T17" i="5"/>
  <c r="K18" i="5"/>
  <c r="S18" i="5"/>
  <c r="J19" i="5"/>
  <c r="R19" i="5"/>
  <c r="I20" i="5"/>
  <c r="Q20" i="5"/>
  <c r="H21" i="5"/>
  <c r="G22" i="5"/>
  <c r="F23" i="5"/>
  <c r="N23" i="5"/>
  <c r="V23" i="5"/>
  <c r="M24" i="5"/>
  <c r="U24" i="5"/>
  <c r="L25" i="5"/>
  <c r="K26" i="5"/>
  <c r="J27" i="5"/>
  <c r="R27" i="5"/>
  <c r="I28" i="5"/>
  <c r="F29" i="5"/>
  <c r="S29" i="5"/>
  <c r="N30" i="5"/>
  <c r="J31" i="5"/>
  <c r="V31" i="5"/>
  <c r="S32" i="5"/>
  <c r="O33" i="5"/>
  <c r="J34" i="5"/>
  <c r="F35" i="5"/>
  <c r="R35" i="5"/>
  <c r="O36" i="5"/>
  <c r="K37" i="5"/>
  <c r="F38" i="5"/>
  <c r="S38" i="5"/>
  <c r="N39" i="5"/>
  <c r="K40" i="5"/>
  <c r="G41" i="5"/>
  <c r="S41" i="5"/>
  <c r="O42" i="5"/>
  <c r="J43" i="5"/>
  <c r="G44" i="5"/>
  <c r="T44" i="5"/>
  <c r="O45" i="5"/>
  <c r="K46" i="5"/>
  <c r="F47" i="5"/>
  <c r="T47" i="5"/>
  <c r="P48" i="5"/>
  <c r="H51" i="5"/>
  <c r="L52" i="5"/>
  <c r="O53" i="5"/>
  <c r="U54" i="5"/>
  <c r="H56" i="5"/>
  <c r="K57" i="5"/>
  <c r="Q58" i="5"/>
  <c r="U59" i="5"/>
  <c r="G61" i="5"/>
  <c r="M62" i="5"/>
  <c r="Q63" i="5"/>
  <c r="T64" i="5"/>
  <c r="I66" i="5"/>
  <c r="M70" i="5"/>
  <c r="I74" i="5"/>
  <c r="V77" i="5"/>
  <c r="I89" i="5"/>
  <c r="I95" i="5"/>
  <c r="O107" i="5"/>
  <c r="Q127" i="5"/>
  <c r="S182" i="5"/>
  <c r="Q457" i="5"/>
  <c r="I457" i="5"/>
  <c r="P457" i="5"/>
  <c r="H457" i="5"/>
  <c r="O457" i="5"/>
  <c r="G457" i="5"/>
  <c r="V457" i="5"/>
  <c r="N457" i="5"/>
  <c r="F457" i="5"/>
  <c r="U457" i="5"/>
  <c r="M457" i="5"/>
  <c r="E457" i="5"/>
  <c r="T457" i="5"/>
  <c r="L457" i="5"/>
  <c r="R457" i="5"/>
  <c r="J457" i="5"/>
  <c r="S457" i="5"/>
  <c r="K457" i="5"/>
  <c r="E456" i="5"/>
  <c r="S456" i="5"/>
  <c r="K456" i="5"/>
  <c r="R456" i="5"/>
  <c r="J456" i="5"/>
  <c r="Q456" i="5"/>
  <c r="I456" i="5"/>
  <c r="P456" i="5"/>
  <c r="H456" i="5"/>
  <c r="O456" i="5"/>
  <c r="G456" i="5"/>
  <c r="V456" i="5"/>
  <c r="N456" i="5"/>
  <c r="F456" i="5"/>
  <c r="T456" i="5"/>
  <c r="L456" i="5"/>
  <c r="N18" i="4"/>
  <c r="AM6" i="4"/>
  <c r="N10" i="4"/>
  <c r="P10" i="4" s="1"/>
  <c r="S10" i="4" s="1"/>
  <c r="AL6" i="4"/>
  <c r="N4" i="4"/>
  <c r="R4" i="4" s="1"/>
  <c r="N12" i="4"/>
  <c r="R12" i="4" s="1"/>
  <c r="N5" i="4"/>
  <c r="N13" i="4"/>
  <c r="P13" i="4" s="1"/>
  <c r="S13" i="4" s="1"/>
  <c r="N14" i="4"/>
  <c r="O14" i="4" s="1"/>
  <c r="L455" i="5"/>
  <c r="T455" i="5"/>
  <c r="F455" i="5"/>
  <c r="N455" i="5"/>
  <c r="V455" i="5"/>
  <c r="G455" i="5"/>
  <c r="O455" i="5"/>
  <c r="I455" i="5"/>
  <c r="Q455" i="5"/>
  <c r="K455" i="5"/>
  <c r="S455" i="5"/>
  <c r="E11" i="5"/>
  <c r="E22" i="5"/>
  <c r="E7" i="5"/>
  <c r="E155" i="5"/>
  <c r="E188" i="5"/>
  <c r="E5" i="5"/>
  <c r="E13" i="5"/>
  <c r="E171" i="5"/>
  <c r="E9" i="5"/>
  <c r="E2" i="5"/>
  <c r="E164" i="5"/>
  <c r="E161" i="5"/>
  <c r="E157" i="5"/>
  <c r="E15" i="5"/>
  <c r="E177" i="5"/>
  <c r="E173" i="5"/>
  <c r="E166" i="5"/>
  <c r="E163" i="5"/>
  <c r="E176" i="5"/>
  <c r="E160" i="5"/>
  <c r="E144" i="5"/>
  <c r="E128" i="5"/>
  <c r="E112" i="5"/>
  <c r="E96" i="5"/>
  <c r="E80" i="5"/>
  <c r="E64" i="5"/>
  <c r="E48" i="5"/>
  <c r="E25" i="5"/>
  <c r="E178" i="5"/>
  <c r="E162" i="5"/>
  <c r="E146" i="5"/>
  <c r="E130" i="5"/>
  <c r="E114" i="5"/>
  <c r="E98" i="5"/>
  <c r="E82" i="5"/>
  <c r="E66" i="5"/>
  <c r="E50" i="5"/>
  <c r="E29" i="5"/>
  <c r="E174" i="5"/>
  <c r="E158" i="5"/>
  <c r="E142" i="5"/>
  <c r="E126" i="5"/>
  <c r="E110" i="5"/>
  <c r="E94" i="5"/>
  <c r="E78" i="5"/>
  <c r="E62" i="5"/>
  <c r="E46" i="5"/>
  <c r="E21" i="5"/>
  <c r="N3" i="4"/>
  <c r="N11" i="4"/>
  <c r="N19" i="4"/>
  <c r="N7" i="4"/>
  <c r="N15" i="4"/>
  <c r="N6" i="4"/>
  <c r="AM5" i="4"/>
  <c r="N16" i="4"/>
  <c r="N9" i="4"/>
  <c r="N17" i="4"/>
  <c r="AI6" i="4"/>
  <c r="AJ6" i="4"/>
  <c r="AI5" i="4"/>
  <c r="AK7" i="4"/>
  <c r="AK5" i="4"/>
  <c r="AJ5" i="4"/>
  <c r="AI7" i="4"/>
  <c r="AJ7" i="4"/>
  <c r="AJ8" i="4"/>
  <c r="AI9" i="4"/>
  <c r="AJ9" i="4"/>
  <c r="AK9" i="4"/>
  <c r="AM9" i="4"/>
  <c r="AK8" i="4"/>
  <c r="AL8" i="4"/>
  <c r="N8" i="4" s="1"/>
  <c r="AM8" i="4"/>
  <c r="AO20" i="4"/>
  <c r="AM21" i="4" s="1"/>
  <c r="AH20" i="4"/>
  <c r="P12" i="4" l="1"/>
  <c r="W18" i="4"/>
  <c r="O18" i="4"/>
  <c r="R18" i="4"/>
  <c r="P14" i="4"/>
  <c r="P4" i="4"/>
  <c r="Q14" i="4"/>
  <c r="P18" i="4"/>
  <c r="Q18" i="4"/>
  <c r="O13" i="4"/>
  <c r="W13" i="4" s="1"/>
  <c r="O10" i="4"/>
  <c r="W10" i="4" s="1"/>
  <c r="W5" i="4"/>
  <c r="O12" i="4"/>
  <c r="W12" i="4"/>
  <c r="O4" i="4"/>
  <c r="W4" i="4"/>
  <c r="W7" i="4"/>
  <c r="W16" i="4"/>
  <c r="Q12" i="4"/>
  <c r="W19" i="4"/>
  <c r="Q5" i="4"/>
  <c r="R5" i="4"/>
  <c r="W6" i="4"/>
  <c r="W11" i="4"/>
  <c r="O5" i="4"/>
  <c r="W14" i="4"/>
  <c r="R14" i="4"/>
  <c r="W15" i="4"/>
  <c r="Q4" i="4"/>
  <c r="W17" i="4"/>
  <c r="W9" i="4"/>
  <c r="S3" i="4"/>
  <c r="W3" i="4"/>
  <c r="O16" i="4"/>
  <c r="R16" i="4"/>
  <c r="Q16" i="4"/>
  <c r="O8" i="4"/>
  <c r="O17" i="4"/>
  <c r="R17" i="4"/>
  <c r="Q17" i="4"/>
  <c r="P17" i="4"/>
  <c r="Q6" i="4"/>
  <c r="P6" i="4"/>
  <c r="O6" i="4"/>
  <c r="R6" i="4"/>
  <c r="O9" i="4"/>
  <c r="R9" i="4"/>
  <c r="Q9" i="4"/>
  <c r="P9" i="4"/>
  <c r="O19" i="4"/>
  <c r="R19" i="4"/>
  <c r="Q19" i="4"/>
  <c r="P19" i="4"/>
  <c r="O15" i="4"/>
  <c r="R15" i="4"/>
  <c r="P15" i="4"/>
  <c r="O11" i="4"/>
  <c r="R11" i="4"/>
  <c r="Q11" i="4"/>
  <c r="P11" i="4"/>
  <c r="O7" i="4"/>
  <c r="P7" i="4"/>
  <c r="R3" i="4"/>
  <c r="Q3" i="4"/>
  <c r="AM20" i="4"/>
  <c r="AL20" i="4"/>
  <c r="T7" i="4" l="1"/>
  <c r="T13" i="4"/>
  <c r="T17" i="4"/>
  <c r="T18" i="4"/>
  <c r="T14" i="4"/>
  <c r="T10" i="4"/>
  <c r="T12" i="4"/>
  <c r="T11" i="4"/>
  <c r="T9" i="4"/>
  <c r="P8" i="4"/>
  <c r="R8" i="4"/>
  <c r="W8" i="4"/>
  <c r="T19" i="4"/>
  <c r="T3" i="4"/>
  <c r="T5" i="4"/>
  <c r="T16" i="4"/>
  <c r="T15" i="4"/>
  <c r="T4" i="4"/>
</calcChain>
</file>

<file path=xl/sharedStrings.xml><?xml version="1.0" encoding="utf-8"?>
<sst xmlns="http://schemas.openxmlformats.org/spreadsheetml/2006/main" count="754" uniqueCount="426">
  <si>
    <t>T1</t>
  </si>
  <si>
    <t>T4</t>
  </si>
  <si>
    <t>T3</t>
  </si>
  <si>
    <t>T2</t>
  </si>
  <si>
    <t>Code (A17)</t>
  </si>
  <si>
    <t>Divisions (A88)</t>
  </si>
  <si>
    <t>Intitulé exact</t>
  </si>
  <si>
    <t>Intitulé abrégé</t>
  </si>
  <si>
    <t>Agrégats</t>
  </si>
  <si>
    <t>AZ</t>
  </si>
  <si>
    <t>Agriculture, sylviculture et pêche</t>
  </si>
  <si>
    <t>Agriculture</t>
  </si>
  <si>
    <t>Biens</t>
  </si>
  <si>
    <t>DE</t>
  </si>
  <si>
    <t>05-09,35-39</t>
  </si>
  <si>
    <t>Industries extractives,  énergie, eau, gestion des déchets et dépollution</t>
  </si>
  <si>
    <t>Energie, eau, déchets</t>
  </si>
  <si>
    <t>Industrie</t>
  </si>
  <si>
    <t>C1</t>
  </si>
  <si>
    <t xml:space="preserve">  10-12</t>
  </si>
  <si>
    <t>Fabrication de denrées alimentaires, de boissons et  de produits à base de tabac</t>
  </si>
  <si>
    <t>Industrie agro-alimentaire</t>
  </si>
  <si>
    <t>Industrie manufacturière</t>
  </si>
  <si>
    <t>C2</t>
  </si>
  <si>
    <t>Cokéfaction et raffinage</t>
  </si>
  <si>
    <t>C3</t>
  </si>
  <si>
    <t xml:space="preserve">  26-28</t>
  </si>
  <si>
    <t>Fabrication d'équipements électriques, électroniques, informatiques ; fabrication de machines</t>
  </si>
  <si>
    <t>Biens d'équipement</t>
  </si>
  <si>
    <t>C4</t>
  </si>
  <si>
    <t xml:space="preserve">  29-30</t>
  </si>
  <si>
    <t>Fabrication de matériels de transport</t>
  </si>
  <si>
    <t>Matériels de transport</t>
  </si>
  <si>
    <t>C5</t>
  </si>
  <si>
    <t xml:space="preserve">  13-18,20-25, 31-33</t>
  </si>
  <si>
    <t>Fabrication d'autres produits industriels</t>
  </si>
  <si>
    <t>Autres branches industrielles</t>
  </si>
  <si>
    <t>FZ</t>
  </si>
  <si>
    <t>41-43</t>
  </si>
  <si>
    <t>Construction</t>
  </si>
  <si>
    <t>Services</t>
  </si>
  <si>
    <t>GZ</t>
  </si>
  <si>
    <t>45-47</t>
  </si>
  <si>
    <t>Commerce ; réparation d'automobiles et de motocycles</t>
  </si>
  <si>
    <t>Commerce</t>
  </si>
  <si>
    <t xml:space="preserve">Services marchands </t>
  </si>
  <si>
    <t>HZ</t>
  </si>
  <si>
    <t>49-53</t>
  </si>
  <si>
    <t>Transports et entreposage</t>
  </si>
  <si>
    <t>Transport</t>
  </si>
  <si>
    <t>IZ</t>
  </si>
  <si>
    <t>55-56</t>
  </si>
  <si>
    <t>Hébergement et restauration</t>
  </si>
  <si>
    <t>Hébergement-restauration</t>
  </si>
  <si>
    <t>JZ</t>
  </si>
  <si>
    <t>58-63</t>
  </si>
  <si>
    <t>Information et communication</t>
  </si>
  <si>
    <t>Information-communication</t>
  </si>
  <si>
    <t>KZ</t>
  </si>
  <si>
    <t>64-66</t>
  </si>
  <si>
    <t>Activités financières et d'assurance</t>
  </si>
  <si>
    <t>Services financiers</t>
  </si>
  <si>
    <t>LZ</t>
  </si>
  <si>
    <t>Activités immobilières</t>
  </si>
  <si>
    <t>Services immobiliers</t>
  </si>
  <si>
    <t>MN</t>
  </si>
  <si>
    <t>69-82</t>
  </si>
  <si>
    <t>Activités scientifiques et techniques ; services administratifs et de soutien</t>
  </si>
  <si>
    <t>Services aux entreprises</t>
  </si>
  <si>
    <t>OQ</t>
  </si>
  <si>
    <t>84-88</t>
  </si>
  <si>
    <t>Administration publique, enseignement, santé humaine et action sociale</t>
  </si>
  <si>
    <t>Services non marchands</t>
  </si>
  <si>
    <t xml:space="preserve">Services non marchands </t>
  </si>
  <si>
    <t>RU</t>
  </si>
  <si>
    <t>90-99</t>
  </si>
  <si>
    <t>Autres activités de services</t>
  </si>
  <si>
    <t>Services aux ménages</t>
  </si>
  <si>
    <t>part dans le pib</t>
  </si>
  <si>
    <t xml:space="preserve">perte d'activité insee </t>
  </si>
  <si>
    <t>perte de valeurs ajouté ofce</t>
  </si>
  <si>
    <t>Total</t>
  </si>
  <si>
    <t>chomage partiel</t>
  </si>
  <si>
    <t>Dares</t>
  </si>
  <si>
    <t>fermeture obligatoire</t>
  </si>
  <si>
    <t>Garde enfant</t>
  </si>
  <si>
    <t>irremediable ST</t>
  </si>
  <si>
    <t>Part en activité partielle</t>
  </si>
  <si>
    <t>Part en tt avt covid</t>
  </si>
  <si>
    <t xml:space="preserve">emplois ofce en milliers ! En indices? </t>
  </si>
  <si>
    <t>Dares cat A&amp;B&amp;C</t>
  </si>
  <si>
    <t>Femmes</t>
  </si>
  <si>
    <t>Hommes</t>
  </si>
  <si>
    <t>Transports</t>
  </si>
  <si>
    <t>immobilier</t>
  </si>
  <si>
    <t>services</t>
  </si>
  <si>
    <t xml:space="preserve">15-24 ans
</t>
  </si>
  <si>
    <t xml:space="preserve">25-49 ans
</t>
  </si>
  <si>
    <t>Sexe en %</t>
  </si>
  <si>
    <t>Âge en %</t>
  </si>
  <si>
    <t>en milliers</t>
  </si>
  <si>
    <t>en %</t>
  </si>
  <si>
    <t>50 ans ou plus</t>
  </si>
  <si>
    <t>Finance, assurance, immobilier</t>
  </si>
  <si>
    <t>Activités scientifiques, techniques, services administratifs</t>
  </si>
  <si>
    <t>Administration publique</t>
  </si>
  <si>
    <t>Autres services</t>
  </si>
  <si>
    <t>Activité indéterminée</t>
  </si>
  <si>
    <t>average</t>
  </si>
  <si>
    <t xml:space="preserve">emplois ofce en milliers En indices? </t>
  </si>
  <si>
    <t>EMPLOIS</t>
  </si>
  <si>
    <t>perte d'activité confinement total</t>
  </si>
  <si>
    <t>perte d'activité irrémdiable ST</t>
  </si>
  <si>
    <t>perte d'activité chomage partiel DARES</t>
  </si>
  <si>
    <t>productivité confinement par tete</t>
  </si>
  <si>
    <t>productivité si</t>
  </si>
  <si>
    <t>activité chomage partiel</t>
  </si>
  <si>
    <t>école fermé</t>
  </si>
  <si>
    <t>reconfinement</t>
  </si>
  <si>
    <t>productivité en TT DARES</t>
  </si>
  <si>
    <t>dépendance au temps (CHOMAGE )! Hyothese quantifier la baisse strucutrell</t>
  </si>
  <si>
    <t xml:space="preserve">4 précedent combiné </t>
  </si>
  <si>
    <t>year</t>
  </si>
  <si>
    <t>month</t>
  </si>
  <si>
    <t>trimestre</t>
  </si>
  <si>
    <t xml:space="preserve">                                                                 </t>
  </si>
  <si>
    <t xml:space="preserve">  </t>
  </si>
  <si>
    <t xml:space="preserve">PIB                                                                   </t>
  </si>
  <si>
    <t/>
  </si>
  <si>
    <t>base 100 jan19</t>
  </si>
  <si>
    <t xml:space="preserve">Agriculture (AZ)                                                           </t>
  </si>
  <si>
    <t>Energie, eau, déchets (DE)</t>
  </si>
  <si>
    <t xml:space="preserve">Branches manufacturières :                                            </t>
  </si>
  <si>
    <t>Industrie agro-alimentaire (C1)</t>
  </si>
  <si>
    <t>Cokéfaction et raffinage (C2)</t>
  </si>
  <si>
    <t xml:space="preserve"> Biens d'équipement (C3)</t>
  </si>
  <si>
    <t>Matériels de transport (C4)</t>
  </si>
  <si>
    <t>Autres branches industrielles (C5)</t>
  </si>
  <si>
    <t xml:space="preserve">Branches industrielles                                                </t>
  </si>
  <si>
    <t xml:space="preserve">Construction (FZ)                                                         </t>
  </si>
  <si>
    <t xml:space="preserve">Commerce (GZ)                                                             </t>
  </si>
  <si>
    <t xml:space="preserve">Transport (HZ)                                                            </t>
  </si>
  <si>
    <t>Hébergement-restauration (IZ)</t>
  </si>
  <si>
    <t>Information-communication (JZ)</t>
  </si>
  <si>
    <t>Services financiers (KZ)</t>
  </si>
  <si>
    <t>Services immobiliers (LZ)</t>
  </si>
  <si>
    <t>Services aux entreprises (MN)</t>
  </si>
  <si>
    <t>Services non marchands (OQ)</t>
  </si>
  <si>
    <t>Services aux ménages (RU)</t>
  </si>
  <si>
    <t xml:space="preserve">Branches non industrielles                                            </t>
  </si>
  <si>
    <t xml:space="preserve">TOTAL                                                                 </t>
  </si>
  <si>
    <t>agriculture</t>
  </si>
  <si>
    <t>energie</t>
  </si>
  <si>
    <t>industrie-alimentaire</t>
  </si>
  <si>
    <t>industrie-coke</t>
  </si>
  <si>
    <t>industrie-biens</t>
  </si>
  <si>
    <t>industrie-transport</t>
  </si>
  <si>
    <t>industrie-autres</t>
  </si>
  <si>
    <t>construction</t>
  </si>
  <si>
    <t>commerce</t>
  </si>
  <si>
    <t>transport</t>
  </si>
  <si>
    <t>herbgement-restauration</t>
  </si>
  <si>
    <t>information-communication</t>
  </si>
  <si>
    <t>finance</t>
  </si>
  <si>
    <t>administration</t>
  </si>
  <si>
    <t>autre</t>
  </si>
  <si>
    <t>prodcutivité</t>
  </si>
  <si>
    <t>perte</t>
  </si>
  <si>
    <t>perte EKI sur base INSEE</t>
  </si>
  <si>
    <t>productivité confinement EKI</t>
  </si>
  <si>
    <t>autres</t>
  </si>
  <si>
    <t>pib</t>
  </si>
  <si>
    <t>ds</t>
  </si>
  <si>
    <t>hebergement-restauration</t>
  </si>
  <si>
    <t>Tertiaire marchand</t>
  </si>
  <si>
    <t>Tertiaire non marchand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</si>
  <si>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</si>
  <si>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</si>
  <si>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</si>
  <si>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</si>
  <si>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</si>
  <si>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</si>
  <si>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</si>
  <si>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</si>
  <si>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</si>
  <si>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</si>
  <si>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</si>
  <si>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</si>
  <si>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</si>
  <si>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</si>
  <si>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</si>
  <si>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</si>
  <si>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</si>
  <si>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</si>
  <si>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</si>
  <si>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2A</t>
  </si>
  <si>
    <t>Corse-du-Sud</t>
  </si>
  <si>
    <t>2B</t>
  </si>
  <si>
    <t>Haute-Corse</t>
  </si>
  <si>
    <t>Côte-d'Or</t>
  </si>
  <si>
    <t>Côtes-d'Armor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</si>
  <si>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</si>
  <si>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</si>
  <si>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</si>
  <si>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</si>
  <si>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</si>
  <si>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</si>
  <si>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</si>
  <si>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</si>
  <si>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</si>
  <si>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</si>
  <si>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</si>
  <si>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</si>
  <si>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</si>
  <si>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</si>
  <si>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</si>
  <si>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</si>
  <si>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</si>
  <si>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</si>
  <si>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</si>
  <si>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</si>
  <si>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</si>
  <si>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</si>
  <si>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</si>
  <si>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</si>
  <si>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</si>
  <si>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</si>
  <si>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</si>
  <si>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</si>
  <si>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</si>
  <si>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</si>
  <si>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</si>
  <si>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</si>
  <si>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</si>
  <si>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</si>
  <si>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</si>
  <si>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</si>
  <si>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</si>
  <si>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</si>
  <si>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</si>
  <si>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</si>
  <si>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</si>
  <si>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</si>
  <si>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</si>
  <si>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</si>
  <si>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</si>
  <si>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</si>
  <si>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</si>
  <si>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</si>
  <si>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</si>
  <si>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</si>
  <si>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</si>
  <si>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</si>
  <si>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</si>
  <si>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</si>
  <si>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</si>
  <si>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</si>
  <si>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</si>
  <si>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</si>
  <si>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</si>
  <si>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</si>
  <si>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</si>
  <si>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</si>
  <si>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</si>
  <si>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</si>
  <si>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</si>
  <si>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</si>
  <si>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</si>
  <si>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</si>
  <si>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</si>
  <si>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</si>
  <si>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</si>
  <si>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</si>
  <si>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</si>
  <si>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M</t>
  </si>
  <si>
    <t>France métropolitaine</t>
  </si>
  <si>
    <t>Guadeloupe</t>
  </si>
  <si>
    <t>Martinique</t>
  </si>
  <si>
    <t>Guyane</t>
  </si>
  <si>
    <t>La Réunion</t>
  </si>
  <si>
    <t>F</t>
  </si>
  <si>
    <t>France hors Mayotte</t>
  </si>
  <si>
    <t>dept_num</t>
  </si>
  <si>
    <t>dept_name</t>
  </si>
  <si>
    <r>
      <t>Estimation
de population
au 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janvier
2020</t>
    </r>
    <r>
      <rPr>
        <vertAlign val="superscript"/>
        <sz val="10"/>
        <rFont val="Arial"/>
        <family val="2"/>
      </rPr>
      <t xml:space="preserve">1
</t>
    </r>
    <r>
      <rPr>
        <sz val="10"/>
        <rFont val="Arial"/>
        <family val="2"/>
      </rPr>
      <t>en milliers</t>
    </r>
  </si>
  <si>
    <t>AZ-Agriculture</t>
  </si>
  <si>
    <t>BE-Industrie</t>
  </si>
  <si>
    <t>FZ-Construction</t>
  </si>
  <si>
    <t>GU-Tertiaire marchand</t>
  </si>
  <si>
    <t>OQ-Tertiaire non marchand</t>
  </si>
  <si>
    <t>FRANCE PIB</t>
  </si>
  <si>
    <t>FR</t>
  </si>
  <si>
    <t>contrib_pib</t>
  </si>
  <si>
    <t>part emplois</t>
  </si>
  <si>
    <t>emplois 2018</t>
  </si>
  <si>
    <t>contrib_pib_pop</t>
  </si>
  <si>
    <t>contrib_pib_emplois</t>
  </si>
  <si>
    <t>service-public</t>
  </si>
  <si>
    <t>perte d'activité irrémdiable LT</t>
  </si>
  <si>
    <t>emplois pondérés pib/habitant</t>
  </si>
  <si>
    <t>REGION</t>
  </si>
  <si>
    <t>DEP</t>
  </si>
  <si>
    <t>CHEFLIEU</t>
  </si>
  <si>
    <t>TNCC</t>
  </si>
  <si>
    <t>NCC</t>
  </si>
  <si>
    <t>NCCENR</t>
  </si>
  <si>
    <t>NOM_regions</t>
  </si>
  <si>
    <t>AIN</t>
  </si>
  <si>
    <t>AISNE</t>
  </si>
  <si>
    <t>ALLIER</t>
  </si>
  <si>
    <t>ALPES-DE-HAUTE-PROVENCE</t>
  </si>
  <si>
    <t>HAUTES-ALPES</t>
  </si>
  <si>
    <t>ALPES-MARITIMES</t>
  </si>
  <si>
    <t>ARDECHE</t>
  </si>
  <si>
    <t>ARDENNES</t>
  </si>
  <si>
    <t>ARIEGE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</si>
  <si>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</si>
  <si>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</si>
  <si>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</si>
  <si>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</si>
  <si>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</si>
  <si>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</si>
  <si>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</si>
  <si>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</si>
  <si>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</si>
  <si>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CORREZE</t>
  </si>
  <si>
    <t>COTE-D'OR</t>
  </si>
  <si>
    <t>COTES-D'ARMOR</t>
  </si>
  <si>
    <t>CREUSE</t>
  </si>
  <si>
    <t>DORDOGNE</t>
  </si>
  <si>
    <t>DOUBS</t>
  </si>
  <si>
    <t>DROME</t>
  </si>
  <si>
    <t>EURE</t>
  </si>
  <si>
    <t>EURE-ET-LOIR</t>
  </si>
  <si>
    <t>FINISTERE</t>
  </si>
  <si>
    <t>2A004</t>
  </si>
  <si>
    <t>CORSE-DU-SUD</t>
  </si>
  <si>
    <t>2B033</t>
  </si>
  <si>
    <t>HAUTE-CORSE</t>
  </si>
  <si>
    <t>GARD</t>
  </si>
  <si>
    <t>HAUTE-GARONNE</t>
  </si>
  <si>
    <t>GERS</t>
  </si>
  <si>
    <t>GIRONDE</t>
  </si>
  <si>
    <t>HERAULT</t>
  </si>
  <si>
    <t>ILLE-ET-VILAINE</t>
  </si>
  <si>
    <t>INDRE</t>
  </si>
  <si>
    <t>INDRE-ET-LOIRE</t>
  </si>
  <si>
    <t>ISERE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</si>
  <si>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</si>
  <si>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</si>
  <si>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</si>
  <si>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</si>
  <si>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</si>
  <si>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</si>
  <si>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</si>
  <si>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</si>
  <si>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</si>
  <si>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LOZERE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</si>
  <si>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</si>
  <si>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</si>
  <si>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</si>
  <si>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</si>
  <si>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</si>
  <si>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</si>
  <si>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</si>
  <si>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</si>
  <si>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</si>
  <si>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NIEVRE</t>
  </si>
  <si>
    <t>NORD</t>
  </si>
  <si>
    <t>OISE</t>
  </si>
  <si>
    <t>ORNE</t>
  </si>
  <si>
    <t>PAS-DE-CALAIS</t>
  </si>
  <si>
    <t>PUY-DE-DOME</t>
  </si>
  <si>
    <t>PYRENEES-ATLANTIQUES</t>
  </si>
  <si>
    <t>HAUTES-PYRENEES</t>
  </si>
  <si>
    <t>PYRENEES-ORIENTALES</t>
  </si>
  <si>
    <t>BAS-RHIN</t>
  </si>
  <si>
    <t>HAUT-RHIN</t>
  </si>
  <si>
    <t>RHONE</t>
  </si>
  <si>
    <t>HAUTE-SAONE</t>
  </si>
  <si>
    <t>SAONE-ET-LOIRE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</si>
  <si>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</si>
  <si>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</si>
  <si>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</si>
  <si>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</si>
  <si>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</si>
  <si>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</si>
  <si>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</si>
  <si>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DEUX-SEVRES</t>
  </si>
  <si>
    <t>SOMME</t>
  </si>
  <si>
    <t>TARN</t>
  </si>
  <si>
    <t>TARN-ET-GARONNE</t>
  </si>
  <si>
    <t>VAR</t>
  </si>
  <si>
    <t>VAUCLUSE</t>
  </si>
  <si>
    <t>VENDEE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</si>
  <si>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</si>
  <si>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</si>
  <si>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</si>
  <si>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</si>
  <si>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</si>
  <si>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</si>
  <si>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</si>
  <si>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</si>
  <si>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</si>
  <si>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</si>
  <si>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</si>
  <si>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</si>
  <si>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</si>
  <si>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LA REUNION</t>
  </si>
  <si>
    <t>MAYOTTE</t>
  </si>
  <si>
    <t>Mayotte</t>
  </si>
  <si>
    <t>Auvergne-Rhône-Alpes</t>
  </si>
  <si>
    <t>Hauts-de-France</t>
  </si>
  <si>
    <t>Provence-Alpes-Côte d'Azur</t>
  </si>
  <si>
    <t>Grand Est</t>
  </si>
  <si>
    <t>Occitanie</t>
  </si>
  <si>
    <t>Normandie</t>
  </si>
  <si>
    <t>Nouvelle-Aquitaine</t>
  </si>
  <si>
    <t>Centre-Val de Loire</t>
  </si>
  <si>
    <t>Bourgogne-Franche-Comté</t>
  </si>
  <si>
    <t>Bretagne</t>
  </si>
  <si>
    <t>Corse</t>
  </si>
  <si>
    <t>Pays de la Loire</t>
  </si>
  <si>
    <t>Île-de-France</t>
  </si>
  <si>
    <t>PIB_emplois_regionaux_2015</t>
  </si>
  <si>
    <t>contrib_pib_emplois_pondere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</si>
</sst>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#,##0.0"/>
    <numFmt numFmtId="166" formatCode="#,##0.000"/>
    <numFmt numFmtId="167" formatCode="#,##0_ ;\-#,##0\ "/>
    <numFmt numFmtId="168" formatCode="#,##0.00_ ;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MS Sans Serif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6"/>
      <name val="Arial"/>
      <family val="2"/>
    </font>
    <font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vertAlign val="superscript"/>
      <sz val="10"/>
      <name val="Arial"/>
      <family val="2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4" fillId="0" borderId="0"/>
    <xf numFmtId="0" fontId="10" fillId="0" borderId="0"/>
    <xf numFmtId="0" fontId="4" fillId="0" borderId="0"/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16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4" borderId="0" xfId="0" applyFill="1"/>
    <xf numFmtId="3" fontId="0" fillId="0" borderId="0" xfId="0" applyNumberFormat="1"/>
    <xf numFmtId="164" fontId="0" fillId="0" borderId="0" xfId="0" applyNumberFormat="1"/>
    <xf numFmtId="3" fontId="4" fillId="0" borderId="0" xfId="2" applyNumberFormat="1" applyFont="1" applyFill="1" applyBorder="1" applyAlignment="1">
      <alignment horizontal="right" vertical="center" wrapText="1"/>
    </xf>
    <xf numFmtId="164" fontId="4" fillId="0" borderId="0" xfId="2" applyNumberFormat="1" applyFont="1" applyFill="1" applyBorder="1" applyAlignment="1">
      <alignment horizontal="right" vertical="center" wrapText="1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 indent="1"/>
    </xf>
    <xf numFmtId="3" fontId="4" fillId="0" borderId="0" xfId="2" applyNumberFormat="1" applyFont="1" applyFill="1" applyBorder="1" applyAlignment="1">
      <alignment horizontal="right" vertical="center" wrapText="1"/>
    </xf>
    <xf numFmtId="164" fontId="4" fillId="0" borderId="0" xfId="2" applyNumberFormat="1" applyFont="1" applyFill="1" applyBorder="1" applyAlignment="1">
      <alignment horizontal="right" vertical="center" wrapText="1"/>
    </xf>
    <xf numFmtId="0" fontId="6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right" vertical="center" wrapText="1"/>
    </xf>
    <xf numFmtId="9" fontId="0" fillId="2" borderId="0" xfId="1" applyFont="1" applyFill="1"/>
    <xf numFmtId="10" fontId="0" fillId="2" borderId="0" xfId="1" applyNumberFormat="1" applyFont="1" applyFill="1"/>
    <xf numFmtId="1" fontId="0" fillId="0" borderId="0" xfId="0" applyNumberFormat="1"/>
    <xf numFmtId="0" fontId="0" fillId="0" borderId="0" xfId="0" applyFill="1"/>
    <xf numFmtId="9" fontId="0" fillId="4" borderId="0" xfId="1" applyFont="1" applyFill="1"/>
    <xf numFmtId="0" fontId="0" fillId="0" borderId="1" xfId="0" applyBorder="1"/>
    <xf numFmtId="0" fontId="0" fillId="0" borderId="1" xfId="0" applyFill="1" applyBorder="1"/>
    <xf numFmtId="9" fontId="0" fillId="2" borderId="1" xfId="1" applyFont="1" applyFill="1" applyBorder="1"/>
    <xf numFmtId="9" fontId="0" fillId="4" borderId="1" xfId="1" applyFont="1" applyFill="1" applyBorder="1"/>
    <xf numFmtId="9" fontId="0" fillId="0" borderId="1" xfId="1" applyFont="1" applyBorder="1"/>
    <xf numFmtId="3" fontId="4" fillId="0" borderId="1" xfId="2" applyNumberFormat="1" applyFont="1" applyFill="1" applyBorder="1" applyAlignment="1">
      <alignment horizontal="right" vertical="center" wrapText="1"/>
    </xf>
    <xf numFmtId="164" fontId="4" fillId="0" borderId="1" xfId="2" applyNumberFormat="1" applyFont="1" applyFill="1" applyBorder="1" applyAlignment="1">
      <alignment horizontal="right" vertical="center" wrapText="1"/>
    </xf>
    <xf numFmtId="0" fontId="4" fillId="0" borderId="1" xfId="2" applyFont="1" applyFill="1" applyBorder="1" applyAlignment="1">
      <alignment horizontal="left" vertical="center" indent="1"/>
    </xf>
    <xf numFmtId="9" fontId="0" fillId="5" borderId="0" xfId="0" applyNumberFormat="1" applyFill="1"/>
    <xf numFmtId="9" fontId="0" fillId="5" borderId="1" xfId="0" applyNumberFormat="1" applyFill="1" applyBorder="1"/>
    <xf numFmtId="2" fontId="0" fillId="6" borderId="0" xfId="0" applyNumberFormat="1" applyFill="1"/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2" fontId="3" fillId="6" borderId="0" xfId="0" applyNumberFormat="1" applyFont="1" applyFill="1"/>
    <xf numFmtId="0" fontId="3" fillId="0" borderId="1" xfId="0" applyFont="1" applyBorder="1"/>
    <xf numFmtId="9" fontId="3" fillId="3" borderId="0" xfId="0" applyNumberFormat="1" applyFont="1" applyFill="1" applyAlignment="1">
      <alignment horizontal="center"/>
    </xf>
    <xf numFmtId="9" fontId="3" fillId="3" borderId="1" xfId="0" applyNumberFormat="1" applyFont="1" applyFill="1" applyBorder="1" applyAlignment="1">
      <alignment horizontal="center"/>
    </xf>
    <xf numFmtId="164" fontId="0" fillId="6" borderId="0" xfId="0" applyNumberFormat="1" applyFill="1"/>
    <xf numFmtId="0" fontId="2" fillId="6" borderId="0" xfId="0" applyFont="1" applyFill="1" applyAlignment="1">
      <alignment horizontal="center" vertical="center" wrapText="1"/>
    </xf>
    <xf numFmtId="2" fontId="7" fillId="6" borderId="0" xfId="0" applyNumberFormat="1" applyFont="1" applyFill="1"/>
    <xf numFmtId="164" fontId="0" fillId="3" borderId="0" xfId="0" applyNumberFormat="1" applyFill="1"/>
    <xf numFmtId="0" fontId="0" fillId="7" borderId="0" xfId="0" applyFill="1" applyAlignment="1">
      <alignment horizontal="center" vertical="center" wrapText="1"/>
    </xf>
    <xf numFmtId="9" fontId="0" fillId="7" borderId="0" xfId="0" applyNumberFormat="1" applyFill="1"/>
    <xf numFmtId="2" fontId="2" fillId="6" borderId="0" xfId="0" applyNumberFormat="1" applyFont="1" applyFill="1"/>
    <xf numFmtId="164" fontId="2" fillId="6" borderId="0" xfId="0" applyNumberFormat="1" applyFont="1" applyFill="1"/>
    <xf numFmtId="1" fontId="0" fillId="6" borderId="0" xfId="0" applyNumberFormat="1" applyFill="1"/>
    <xf numFmtId="164" fontId="2" fillId="3" borderId="0" xfId="0" applyNumberFormat="1" applyFont="1" applyFill="1"/>
    <xf numFmtId="0" fontId="3" fillId="0" borderId="0" xfId="0" applyFont="1" applyFill="1"/>
    <xf numFmtId="0" fontId="7" fillId="3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2" fillId="0" borderId="0" xfId="0" applyFont="1"/>
    <xf numFmtId="14" fontId="0" fillId="0" borderId="0" xfId="0" applyNumberFormat="1"/>
    <xf numFmtId="164" fontId="9" fillId="0" borderId="0" xfId="4" applyNumberFormat="1" applyFont="1" applyAlignment="1">
      <alignment horizontal="center"/>
    </xf>
    <xf numFmtId="0" fontId="0" fillId="0" borderId="0" xfId="0" applyFont="1"/>
    <xf numFmtId="164" fontId="0" fillId="0" borderId="0" xfId="0" applyNumberFormat="1" applyFont="1"/>
    <xf numFmtId="164" fontId="0" fillId="0" borderId="0" xfId="0" applyNumberFormat="1" applyAlignment="1">
      <alignment wrapText="1"/>
    </xf>
    <xf numFmtId="164" fontId="0" fillId="0" borderId="0" xfId="0" applyNumberFormat="1" applyFont="1" applyAlignment="1">
      <alignment wrapText="1"/>
    </xf>
    <xf numFmtId="14" fontId="0" fillId="2" borderId="0" xfId="0" applyNumberFormat="1" applyFill="1"/>
    <xf numFmtId="164" fontId="0" fillId="2" borderId="0" xfId="0" applyNumberFormat="1" applyFill="1"/>
    <xf numFmtId="14" fontId="0" fillId="4" borderId="0" xfId="0" applyNumberFormat="1" applyFill="1"/>
    <xf numFmtId="0" fontId="0" fillId="4" borderId="0" xfId="0" applyFill="1" applyAlignment="1">
      <alignment horizontal="center" vertical="center" wrapText="1"/>
    </xf>
    <xf numFmtId="2" fontId="0" fillId="4" borderId="0" xfId="0" applyNumberFormat="1" applyFill="1"/>
    <xf numFmtId="164" fontId="0" fillId="4" borderId="0" xfId="0" applyNumberFormat="1" applyFill="1"/>
    <xf numFmtId="0" fontId="4" fillId="0" borderId="0" xfId="2" applyNumberFormat="1" applyFont="1"/>
    <xf numFmtId="0" fontId="4" fillId="0" borderId="0" xfId="2"/>
    <xf numFmtId="0" fontId="6" fillId="0" borderId="0" xfId="2" applyFont="1" applyAlignment="1">
      <alignment horizontal="center" vertical="top" wrapText="1"/>
    </xf>
    <xf numFmtId="49" fontId="4" fillId="0" borderId="0" xfId="2" applyNumberFormat="1" applyFont="1"/>
    <xf numFmtId="164" fontId="4" fillId="0" borderId="0" xfId="2" applyNumberFormat="1" applyFont="1"/>
    <xf numFmtId="49" fontId="6" fillId="0" borderId="0" xfId="2" applyNumberFormat="1" applyFont="1"/>
    <xf numFmtId="164" fontId="6" fillId="0" borderId="0" xfId="2" applyNumberFormat="1" applyFont="1"/>
    <xf numFmtId="165" fontId="10" fillId="0" borderId="0" xfId="5" applyNumberFormat="1" applyFont="1" applyAlignment="1">
      <alignment vertical="center"/>
    </xf>
    <xf numFmtId="165" fontId="11" fillId="0" borderId="0" xfId="5" applyNumberFormat="1" applyFont="1" applyAlignment="1">
      <alignment vertical="center"/>
    </xf>
    <xf numFmtId="0" fontId="11" fillId="0" borderId="0" xfId="5" applyFont="1" applyBorder="1" applyAlignment="1">
      <alignment vertical="center"/>
    </xf>
    <xf numFmtId="3" fontId="4" fillId="0" borderId="0" xfId="5" applyNumberFormat="1" applyFont="1" applyBorder="1" applyAlignment="1">
      <alignment horizontal="center" vertical="top" wrapText="1"/>
    </xf>
    <xf numFmtId="0" fontId="0" fillId="0" borderId="0" xfId="0" applyFont="1" applyFill="1"/>
    <xf numFmtId="14" fontId="0" fillId="0" borderId="0" xfId="0" applyNumberFormat="1" applyFont="1" applyFill="1"/>
    <xf numFmtId="164" fontId="0" fillId="0" borderId="0" xfId="0" applyNumberFormat="1" applyFont="1" applyFill="1"/>
    <xf numFmtId="0" fontId="0" fillId="0" borderId="0" xfId="0" applyNumberFormat="1"/>
    <xf numFmtId="49" fontId="4" fillId="0" borderId="0" xfId="2" applyNumberFormat="1" applyFont="1" applyFill="1"/>
    <xf numFmtId="164" fontId="4" fillId="0" borderId="0" xfId="2" applyNumberFormat="1" applyFont="1" applyFill="1"/>
    <xf numFmtId="0" fontId="4" fillId="0" borderId="0" xfId="2" applyFont="1" applyFill="1"/>
    <xf numFmtId="4" fontId="10" fillId="0" borderId="0" xfId="5" applyNumberFormat="1" applyFont="1" applyAlignment="1">
      <alignment vertical="center"/>
    </xf>
    <xf numFmtId="3" fontId="4" fillId="2" borderId="0" xfId="5" applyNumberFormat="1" applyFont="1" applyFill="1" applyBorder="1" applyAlignment="1">
      <alignment horizontal="center" vertical="top" wrapText="1"/>
    </xf>
    <xf numFmtId="1" fontId="0" fillId="0" borderId="0" xfId="1" applyNumberFormat="1" applyFont="1"/>
    <xf numFmtId="1" fontId="3" fillId="0" borderId="0" xfId="1" applyNumberFormat="1" applyFont="1"/>
    <xf numFmtId="164" fontId="0" fillId="8" borderId="0" xfId="0" applyNumberFormat="1" applyFill="1"/>
    <xf numFmtId="0" fontId="13" fillId="6" borderId="0" xfId="0" applyFont="1" applyFill="1" applyAlignment="1">
      <alignment horizontal="center" vertical="center" wrapText="1"/>
    </xf>
    <xf numFmtId="3" fontId="4" fillId="4" borderId="0" xfId="5" applyNumberFormat="1" applyFont="1" applyFill="1" applyBorder="1" applyAlignment="1">
      <alignment horizontal="center" vertical="top" wrapText="1"/>
    </xf>
    <xf numFmtId="166" fontId="10" fillId="0" borderId="0" xfId="5" applyNumberFormat="1" applyFont="1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9" fontId="0" fillId="2" borderId="0" xfId="1" applyFont="1" applyFill="1" applyBorder="1"/>
    <xf numFmtId="9" fontId="0" fillId="4" borderId="0" xfId="1" applyFont="1" applyFill="1" applyBorder="1"/>
    <xf numFmtId="9" fontId="0" fillId="2" borderId="6" xfId="1" applyFont="1" applyFill="1" applyBorder="1"/>
    <xf numFmtId="0" fontId="0" fillId="0" borderId="7" xfId="0" applyFill="1" applyBorder="1"/>
    <xf numFmtId="9" fontId="0" fillId="2" borderId="8" xfId="1" applyFont="1" applyFill="1" applyBorder="1"/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9" fontId="0" fillId="0" borderId="6" xfId="1" applyFont="1" applyBorder="1"/>
    <xf numFmtId="9" fontId="0" fillId="0" borderId="8" xfId="1" applyFont="1" applyBorder="1"/>
    <xf numFmtId="2" fontId="0" fillId="3" borderId="0" xfId="0" applyNumberFormat="1" applyFill="1"/>
    <xf numFmtId="167" fontId="0" fillId="0" borderId="0" xfId="7" applyNumberFormat="1" applyFont="1"/>
    <xf numFmtId="167" fontId="14" fillId="0" borderId="5" xfId="1" applyNumberFormat="1" applyFont="1" applyBorder="1"/>
    <xf numFmtId="167" fontId="14" fillId="0" borderId="7" xfId="1" applyNumberFormat="1" applyFont="1" applyBorder="1"/>
    <xf numFmtId="168" fontId="14" fillId="0" borderId="0" xfId="1" applyNumberFormat="1" applyFont="1" applyBorder="1"/>
    <xf numFmtId="0" fontId="6" fillId="0" borderId="0" xfId="2" applyFont="1" applyFill="1" applyBorder="1" applyAlignment="1">
      <alignment horizontal="center" vertical="center" wrapText="1"/>
    </xf>
  </cellXfs>
  <cellStyles count="8">
    <cellStyle name="Comma" xfId="7" builtinId="3"/>
    <cellStyle name="Explanatory Text 2" xfId="6" xr:uid="{DCDC2DC5-0036-4399-853B-9BA1082FA81A}"/>
    <cellStyle name="Hyperlink 2" xfId="3" xr:uid="{4EC8BCC1-E85F-41E6-98AC-D47F5DA066FE}"/>
    <cellStyle name="Motif" xfId="4" xr:uid="{1A410369-B331-48E4-A66A-0A5054A4AAF6}"/>
    <cellStyle name="Normal" xfId="0" builtinId="0"/>
    <cellStyle name="Normal 2" xfId="2" xr:uid="{7DFEC09E-6A99-4E0A-B01D-E0DF97DA20D4}"/>
    <cellStyle name="Normal 3" xfId="5" xr:uid="{DB2421F1-DB46-4E4E-9EB7-95D002903B7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213A8-09E0-41FD-AF6F-6D8F19958E27}">
  <dimension ref="A1:V1187"/>
  <sheetViews>
    <sheetView workbookViewId="0">
      <selection activeCell="W1" sqref="W1"/>
    </sheetView>
  </sheetViews>
  <sheetFormatPr defaultRowHeight="14.4" x14ac:dyDescent="0.3"/>
  <cols>
    <col min="4" max="4" width="10.5546875" bestFit="1" customWidth="1"/>
    <col min="5" max="5" width="9.5546875" bestFit="1" customWidth="1"/>
  </cols>
  <sheetData>
    <row r="1" spans="1:22" s="1" customFormat="1" ht="57.6" x14ac:dyDescent="0.3">
      <c r="A1" s="1" t="s">
        <v>122</v>
      </c>
      <c r="B1" s="1" t="s">
        <v>124</v>
      </c>
      <c r="C1" s="1" t="s">
        <v>123</v>
      </c>
      <c r="D1" s="1" t="s">
        <v>172</v>
      </c>
      <c r="E1" s="1" t="s">
        <v>171</v>
      </c>
      <c r="F1" s="63" t="s">
        <v>151</v>
      </c>
      <c r="G1" s="63" t="s">
        <v>152</v>
      </c>
      <c r="H1" s="63" t="s">
        <v>153</v>
      </c>
      <c r="I1" s="63" t="s">
        <v>154</v>
      </c>
      <c r="J1" s="63" t="s">
        <v>155</v>
      </c>
      <c r="K1" s="63" t="s">
        <v>156</v>
      </c>
      <c r="L1" s="63" t="s">
        <v>157</v>
      </c>
      <c r="M1" s="63" t="s">
        <v>158</v>
      </c>
      <c r="N1" s="63" t="s">
        <v>159</v>
      </c>
      <c r="O1" s="64" t="s">
        <v>160</v>
      </c>
      <c r="P1" s="63" t="s">
        <v>173</v>
      </c>
      <c r="Q1" s="63" t="s">
        <v>162</v>
      </c>
      <c r="R1" s="63" t="s">
        <v>163</v>
      </c>
      <c r="S1" s="63" t="s">
        <v>94</v>
      </c>
      <c r="T1" s="63" t="s">
        <v>95</v>
      </c>
      <c r="U1" s="63" t="s">
        <v>297</v>
      </c>
      <c r="V1" s="63" t="s">
        <v>170</v>
      </c>
    </row>
    <row r="2" spans="1:22" x14ac:dyDescent="0.3">
      <c r="A2">
        <f t="shared" ref="A2:A65" si="0">YEAR(D2)</f>
        <v>2019</v>
      </c>
      <c r="B2" t="str">
        <f t="shared" ref="B2:B65" si="1">_xlfn.IFS(  C2&lt;4, "T1", C2&lt;7, "T2", C2&lt;10, "T3", C2&gt;9, "T4")</f>
        <v>T1</v>
      </c>
      <c r="C2">
        <f t="shared" ref="C2:C65" si="2">MONTH(D2)</f>
        <v>1</v>
      </c>
      <c r="D2" s="59">
        <v>43466</v>
      </c>
      <c r="E2" s="10">
        <f>SUMIFS(trimestre!$D$4:$L$4,trimestre!$D$3:$L$3,data!$B2,trimestre!$D$2:$L$2,data!$A2)</f>
        <v>99.502191431786528</v>
      </c>
      <c r="F2" s="10">
        <f>SUMIFS(trimestre!$D$8:$L$8,trimestre!$D$3:$L$3,data!$B2,trimestre!$D$2:$L$2,data!$A2)</f>
        <v>100.40170682740965</v>
      </c>
      <c r="G2" s="10">
        <f>SUMIFS(trimestre!$D$10:$L$10,trimestre!$D$3:$L$3,data!$B2,trimestre!$D$2:$L$2,data!$A2)</f>
        <v>102.56573846133212</v>
      </c>
      <c r="H2" s="10">
        <f>SUMIFS(trimestre!$D$14:$L$14,trimestre!$D$3:$L$3,data!$B2,trimestre!$D$2:$L$2,data!$A2)</f>
        <v>99.801196017533073</v>
      </c>
      <c r="I2" s="10">
        <f>SUMIFS(trimestre!$D$16:$L$16,trimestre!$D$3:$L$3,data!$B2,trimestre!$D$2:$L$2,data!$A2)</f>
        <v>134.73823271728858</v>
      </c>
      <c r="J2" s="10">
        <f>SUMIFS(trimestre!$D$18:$L$18,trimestre!$D$3:$L$3,data!$B2,trimestre!$D$2:$L$2,data!$A2)</f>
        <v>102.7772794021852</v>
      </c>
      <c r="K2" s="10">
        <f>SUMIFS(trimestre!$D$20:$L$20,trimestre!$D$3:$L$3,data!$B2,trimestre!$D$2:$L$2,data!$A2)</f>
        <v>104.53415649382069</v>
      </c>
      <c r="L2" s="10">
        <f>SUMIFS(trimestre!$D$22:$L$22,trimestre!$D$3:$L$3,data!$B2,trimestre!$D$2:$L$2,data!$A2)</f>
        <v>101.21099194771827</v>
      </c>
      <c r="M2" s="10">
        <f>SUMIFS(trimestre!$D$27:$L$27,trimestre!$D$3:$L$3,data!$B2,trimestre!$D$2:$L$2,data!$A2)</f>
        <v>99.207642448831152</v>
      </c>
      <c r="N2" s="10">
        <f>SUMIFS(trimestre!$D$29:$L$29,trimestre!$D$3:$L$3,data!$B2,trimestre!$D$2:$L$2,data!$A2)</f>
        <v>99.502885573731362</v>
      </c>
      <c r="O2" s="10">
        <f>SUMIFS(trimestre!$D$31:$L$31,trimestre!$D$3:$L$3,data!$B2,trimestre!$D$2:$L$2,data!$A2)</f>
        <v>100.41898011913065</v>
      </c>
      <c r="P2" s="10">
        <f>SUMIFS(trimestre!$D$33:$L$33,trimestre!$D$3:$L$3,data!$B2,trimestre!$D$2:$L$2,data!$A2)</f>
        <v>98.614171108840637</v>
      </c>
      <c r="Q2" s="10">
        <f>SUMIFS(trimestre!$D$35:$L$35,trimestre!$D$3:$L$3,data!$B2,trimestre!$D$2:$L$2,data!$A2)</f>
        <v>96.584283299319893</v>
      </c>
      <c r="R2" s="10">
        <f>SUMIFS(trimestre!$D$37:$L$37,trimestre!$D$3:$L$3,data!$B2,trimestre!$D$2:$L$2,data!$A2)</f>
        <v>97.158360180511977</v>
      </c>
      <c r="S2" s="10">
        <f>SUMIFS(trimestre!$D$39:$L$39,trimestre!$D$3:$L$3,data!$B2,trimestre!$D$2:$L$2,data!$A2)</f>
        <v>98.908246815322599</v>
      </c>
      <c r="T2" s="10">
        <f>SUMIFS(trimestre!$D$41:$L$41,trimestre!$D$3:$L$3,data!$B2,trimestre!$D$2:$L$2,data!$A2)</f>
        <v>98.51497346814439</v>
      </c>
      <c r="U2" s="10">
        <f>SUMIFS(trimestre!$D$43:$L$43,trimestre!$D$3:$L$3,data!$B2,trimestre!$D$2:$L$2,data!$A2)</f>
        <v>98.612998317366419</v>
      </c>
      <c r="V2" s="10">
        <f>SUMIFS(trimestre!$D$45:$L$45,trimestre!$D$3:$L$3,data!$B2,trimestre!$D$2:$L$2,data!$A2)</f>
        <v>99.702492547956552</v>
      </c>
    </row>
    <row r="3" spans="1:22" x14ac:dyDescent="0.3">
      <c r="A3">
        <f t="shared" si="0"/>
        <v>2019</v>
      </c>
      <c r="B3" t="str">
        <f t="shared" si="1"/>
        <v>T1</v>
      </c>
      <c r="C3">
        <f t="shared" si="2"/>
        <v>1</v>
      </c>
      <c r="D3" s="59">
        <v>43467</v>
      </c>
      <c r="E3" s="10">
        <f>SUMIFS(trimestre!$D$4:$L$4,trimestre!$D$3:$L$3,data!$B3,trimestre!$D$2:$L$2,data!$A3)</f>
        <v>99.502191431786528</v>
      </c>
      <c r="F3" s="10">
        <f>SUMIFS(trimestre!$D$8:$L$8,trimestre!$D$3:$L$3,data!$B3,trimestre!$D$2:$L$2,data!$A3)</f>
        <v>100.40170682740965</v>
      </c>
      <c r="G3" s="10">
        <f>SUMIFS(trimestre!$D$10:$L$10,trimestre!$D$3:$L$3,data!$B3,trimestre!$D$2:$L$2,data!$A3)</f>
        <v>102.56573846133212</v>
      </c>
      <c r="H3" s="10">
        <f>SUMIFS(trimestre!$D$14:$L$14,trimestre!$D$3:$L$3,data!$B3,trimestre!$D$2:$L$2,data!$A3)</f>
        <v>99.801196017533073</v>
      </c>
      <c r="I3" s="10">
        <f>SUMIFS(trimestre!$D$16:$L$16,trimestre!$D$3:$L$3,data!$B3,trimestre!$D$2:$L$2,data!$A3)</f>
        <v>134.73823271728858</v>
      </c>
      <c r="J3" s="10">
        <f>SUMIFS(trimestre!$D$18:$L$18,trimestre!$D$3:$L$3,data!$B3,trimestre!$D$2:$L$2,data!$A3)</f>
        <v>102.7772794021852</v>
      </c>
      <c r="K3" s="10">
        <f>SUMIFS(trimestre!$D$20:$L$20,trimestre!$D$3:$L$3,data!$B3,trimestre!$D$2:$L$2,data!$A3)</f>
        <v>104.53415649382069</v>
      </c>
      <c r="L3" s="10">
        <f>SUMIFS(trimestre!$D$22:$L$22,trimestre!$D$3:$L$3,data!$B3,trimestre!$D$2:$L$2,data!$A3)</f>
        <v>101.21099194771827</v>
      </c>
      <c r="M3" s="10">
        <f>SUMIFS(trimestre!$D$27:$L$27,trimestre!$D$3:$L$3,data!$B3,trimestre!$D$2:$L$2,data!$A3)</f>
        <v>99.207642448831152</v>
      </c>
      <c r="N3" s="10">
        <f>SUMIFS(trimestre!$D$29:$L$29,trimestre!$D$3:$L$3,data!$B3,trimestre!$D$2:$L$2,data!$A3)</f>
        <v>99.502885573731362</v>
      </c>
      <c r="O3" s="10">
        <f>SUMIFS(trimestre!$D$31:$L$31,trimestre!$D$3:$L$3,data!$B3,trimestre!$D$2:$L$2,data!$A3)</f>
        <v>100.41898011913065</v>
      </c>
      <c r="P3" s="10">
        <f>SUMIFS(trimestre!$D$33:$L$33,trimestre!$D$3:$L$3,data!$B3,trimestre!$D$2:$L$2,data!$A3)</f>
        <v>98.614171108840637</v>
      </c>
      <c r="Q3" s="10">
        <f>SUMIFS(trimestre!$D$35:$L$35,trimestre!$D$3:$L$3,data!$B3,trimestre!$D$2:$L$2,data!$A3)</f>
        <v>96.584283299319893</v>
      </c>
      <c r="R3" s="10">
        <f>SUMIFS(trimestre!$D$37:$L$37,trimestre!$D$3:$L$3,data!$B3,trimestre!$D$2:$L$2,data!$A3)</f>
        <v>97.158360180511977</v>
      </c>
      <c r="S3" s="10">
        <f>SUMIFS(trimestre!$D$39:$L$39,trimestre!$D$3:$L$3,data!$B3,trimestre!$D$2:$L$2,data!$A3)</f>
        <v>98.908246815322599</v>
      </c>
      <c r="T3" s="10">
        <f>SUMIFS(trimestre!$D$41:$L$41,trimestre!$D$3:$L$3,data!$B3,trimestre!$D$2:$L$2,data!$A3)</f>
        <v>98.51497346814439</v>
      </c>
      <c r="U3" s="10">
        <f>SUMIFS(trimestre!$D$43:$L$43,trimestre!$D$3:$L$3,data!$B3,trimestre!$D$2:$L$2,data!$A3)</f>
        <v>98.612998317366419</v>
      </c>
      <c r="V3" s="10">
        <f>SUMIFS(trimestre!$D$45:$L$45,trimestre!$D$3:$L$3,data!$B3,trimestre!$D$2:$L$2,data!$A3)</f>
        <v>99.702492547956552</v>
      </c>
    </row>
    <row r="4" spans="1:22" x14ac:dyDescent="0.3">
      <c r="A4">
        <f t="shared" si="0"/>
        <v>2019</v>
      </c>
      <c r="B4" t="str">
        <f t="shared" si="1"/>
        <v>T1</v>
      </c>
      <c r="C4">
        <f t="shared" si="2"/>
        <v>1</v>
      </c>
      <c r="D4" s="59">
        <v>43468</v>
      </c>
      <c r="E4" s="10">
        <f>SUMIFS(trimestre!$D$4:$L$4,trimestre!$D$3:$L$3,data!$B4,trimestre!$D$2:$L$2,data!$A4)</f>
        <v>99.502191431786528</v>
      </c>
      <c r="F4" s="10">
        <f>SUMIFS(trimestre!$D$8:$L$8,trimestre!$D$3:$L$3,data!$B4,trimestre!$D$2:$L$2,data!$A4)</f>
        <v>100.40170682740965</v>
      </c>
      <c r="G4" s="10">
        <f>SUMIFS(trimestre!$D$10:$L$10,trimestre!$D$3:$L$3,data!$B4,trimestre!$D$2:$L$2,data!$A4)</f>
        <v>102.56573846133212</v>
      </c>
      <c r="H4" s="10">
        <f>SUMIFS(trimestre!$D$14:$L$14,trimestre!$D$3:$L$3,data!$B4,trimestre!$D$2:$L$2,data!$A4)</f>
        <v>99.801196017533073</v>
      </c>
      <c r="I4" s="10">
        <f>SUMIFS(trimestre!$D$16:$L$16,trimestre!$D$3:$L$3,data!$B4,trimestre!$D$2:$L$2,data!$A4)</f>
        <v>134.73823271728858</v>
      </c>
      <c r="J4" s="10">
        <f>SUMIFS(trimestre!$D$18:$L$18,trimestre!$D$3:$L$3,data!$B4,trimestre!$D$2:$L$2,data!$A4)</f>
        <v>102.7772794021852</v>
      </c>
      <c r="K4" s="10">
        <f>SUMIFS(trimestre!$D$20:$L$20,trimestre!$D$3:$L$3,data!$B4,trimestre!$D$2:$L$2,data!$A4)</f>
        <v>104.53415649382069</v>
      </c>
      <c r="L4" s="10">
        <f>SUMIFS(trimestre!$D$22:$L$22,trimestre!$D$3:$L$3,data!$B4,trimestre!$D$2:$L$2,data!$A4)</f>
        <v>101.21099194771827</v>
      </c>
      <c r="M4" s="10">
        <f>SUMIFS(trimestre!$D$27:$L$27,trimestre!$D$3:$L$3,data!$B4,trimestre!$D$2:$L$2,data!$A4)</f>
        <v>99.207642448831152</v>
      </c>
      <c r="N4" s="10">
        <f>SUMIFS(trimestre!$D$29:$L$29,trimestre!$D$3:$L$3,data!$B4,trimestre!$D$2:$L$2,data!$A4)</f>
        <v>99.502885573731362</v>
      </c>
      <c r="O4" s="10">
        <f>SUMIFS(trimestre!$D$31:$L$31,trimestre!$D$3:$L$3,data!$B4,trimestre!$D$2:$L$2,data!$A4)</f>
        <v>100.41898011913065</v>
      </c>
      <c r="P4" s="10">
        <f>SUMIFS(trimestre!$D$33:$L$33,trimestre!$D$3:$L$3,data!$B4,trimestre!$D$2:$L$2,data!$A4)</f>
        <v>98.614171108840637</v>
      </c>
      <c r="Q4" s="10">
        <f>SUMIFS(trimestre!$D$35:$L$35,trimestre!$D$3:$L$3,data!$B4,trimestre!$D$2:$L$2,data!$A4)</f>
        <v>96.584283299319893</v>
      </c>
      <c r="R4" s="10">
        <f>SUMIFS(trimestre!$D$37:$L$37,trimestre!$D$3:$L$3,data!$B4,trimestre!$D$2:$L$2,data!$A4)</f>
        <v>97.158360180511977</v>
      </c>
      <c r="S4" s="10">
        <f>SUMIFS(trimestre!$D$39:$L$39,trimestre!$D$3:$L$3,data!$B4,trimestre!$D$2:$L$2,data!$A4)</f>
        <v>98.908246815322599</v>
      </c>
      <c r="T4" s="10">
        <f>SUMIFS(trimestre!$D$41:$L$41,trimestre!$D$3:$L$3,data!$B4,trimestre!$D$2:$L$2,data!$A4)</f>
        <v>98.51497346814439</v>
      </c>
      <c r="U4" s="10">
        <f>SUMIFS(trimestre!$D$43:$L$43,trimestre!$D$3:$L$3,data!$B4,trimestre!$D$2:$L$2,data!$A4)</f>
        <v>98.612998317366419</v>
      </c>
      <c r="V4" s="10">
        <f>SUMIFS(trimestre!$D$45:$L$45,trimestre!$D$3:$L$3,data!$B4,trimestre!$D$2:$L$2,data!$A4)</f>
        <v>99.702492547956552</v>
      </c>
    </row>
    <row r="5" spans="1:22" x14ac:dyDescent="0.3">
      <c r="A5">
        <f t="shared" si="0"/>
        <v>2019</v>
      </c>
      <c r="B5" t="str">
        <f t="shared" si="1"/>
        <v>T1</v>
      </c>
      <c r="C5">
        <f t="shared" si="2"/>
        <v>1</v>
      </c>
      <c r="D5" s="59">
        <v>43469</v>
      </c>
      <c r="E5" s="10">
        <f>SUMIFS(trimestre!$D$4:$L$4,trimestre!$D$3:$L$3,data!$B5,trimestre!$D$2:$L$2,data!$A5)</f>
        <v>99.502191431786528</v>
      </c>
      <c r="F5" s="10">
        <f>SUMIFS(trimestre!$D$8:$L$8,trimestre!$D$3:$L$3,data!$B5,trimestre!$D$2:$L$2,data!$A5)</f>
        <v>100.40170682740965</v>
      </c>
      <c r="G5" s="10">
        <f>SUMIFS(trimestre!$D$10:$L$10,trimestre!$D$3:$L$3,data!$B5,trimestre!$D$2:$L$2,data!$A5)</f>
        <v>102.56573846133212</v>
      </c>
      <c r="H5" s="10">
        <f>SUMIFS(trimestre!$D$14:$L$14,trimestre!$D$3:$L$3,data!$B5,trimestre!$D$2:$L$2,data!$A5)</f>
        <v>99.801196017533073</v>
      </c>
      <c r="I5" s="10">
        <f>SUMIFS(trimestre!$D$16:$L$16,trimestre!$D$3:$L$3,data!$B5,trimestre!$D$2:$L$2,data!$A5)</f>
        <v>134.73823271728858</v>
      </c>
      <c r="J5" s="10">
        <f>SUMIFS(trimestre!$D$18:$L$18,trimestre!$D$3:$L$3,data!$B5,trimestre!$D$2:$L$2,data!$A5)</f>
        <v>102.7772794021852</v>
      </c>
      <c r="K5" s="10">
        <f>SUMIFS(trimestre!$D$20:$L$20,trimestre!$D$3:$L$3,data!$B5,trimestre!$D$2:$L$2,data!$A5)</f>
        <v>104.53415649382069</v>
      </c>
      <c r="L5" s="10">
        <f>SUMIFS(trimestre!$D$22:$L$22,trimestre!$D$3:$L$3,data!$B5,trimestre!$D$2:$L$2,data!$A5)</f>
        <v>101.21099194771827</v>
      </c>
      <c r="M5" s="10">
        <f>SUMIFS(trimestre!$D$27:$L$27,trimestre!$D$3:$L$3,data!$B5,trimestre!$D$2:$L$2,data!$A5)</f>
        <v>99.207642448831152</v>
      </c>
      <c r="N5" s="10">
        <f>SUMIFS(trimestre!$D$29:$L$29,trimestre!$D$3:$L$3,data!$B5,trimestre!$D$2:$L$2,data!$A5)</f>
        <v>99.502885573731362</v>
      </c>
      <c r="O5" s="10">
        <f>SUMIFS(trimestre!$D$31:$L$31,trimestre!$D$3:$L$3,data!$B5,trimestre!$D$2:$L$2,data!$A5)</f>
        <v>100.41898011913065</v>
      </c>
      <c r="P5" s="10">
        <f>SUMIFS(trimestre!$D$33:$L$33,trimestre!$D$3:$L$3,data!$B5,trimestre!$D$2:$L$2,data!$A5)</f>
        <v>98.614171108840637</v>
      </c>
      <c r="Q5" s="10">
        <f>SUMIFS(trimestre!$D$35:$L$35,trimestre!$D$3:$L$3,data!$B5,trimestre!$D$2:$L$2,data!$A5)</f>
        <v>96.584283299319893</v>
      </c>
      <c r="R5" s="10">
        <f>SUMIFS(trimestre!$D$37:$L$37,trimestre!$D$3:$L$3,data!$B5,trimestre!$D$2:$L$2,data!$A5)</f>
        <v>97.158360180511977</v>
      </c>
      <c r="S5" s="10">
        <f>SUMIFS(trimestre!$D$39:$L$39,trimestre!$D$3:$L$3,data!$B5,trimestre!$D$2:$L$2,data!$A5)</f>
        <v>98.908246815322599</v>
      </c>
      <c r="T5" s="10">
        <f>SUMIFS(trimestre!$D$41:$L$41,trimestre!$D$3:$L$3,data!$B5,trimestre!$D$2:$L$2,data!$A5)</f>
        <v>98.51497346814439</v>
      </c>
      <c r="U5" s="10">
        <f>SUMIFS(trimestre!$D$43:$L$43,trimestre!$D$3:$L$3,data!$B5,trimestre!$D$2:$L$2,data!$A5)</f>
        <v>98.612998317366419</v>
      </c>
      <c r="V5" s="10">
        <f>SUMIFS(trimestre!$D$45:$L$45,trimestre!$D$3:$L$3,data!$B5,trimestre!$D$2:$L$2,data!$A5)</f>
        <v>99.702492547956552</v>
      </c>
    </row>
    <row r="6" spans="1:22" x14ac:dyDescent="0.3">
      <c r="A6">
        <f t="shared" si="0"/>
        <v>2019</v>
      </c>
      <c r="B6" t="str">
        <f t="shared" si="1"/>
        <v>T1</v>
      </c>
      <c r="C6">
        <f t="shared" si="2"/>
        <v>1</v>
      </c>
      <c r="D6" s="59">
        <v>43470</v>
      </c>
      <c r="E6" s="10">
        <f>SUMIFS(trimestre!$D$4:$L$4,trimestre!$D$3:$L$3,data!$B6,trimestre!$D$2:$L$2,data!$A6)</f>
        <v>99.502191431786528</v>
      </c>
      <c r="F6" s="10">
        <f>SUMIFS(trimestre!$D$8:$L$8,trimestre!$D$3:$L$3,data!$B6,trimestre!$D$2:$L$2,data!$A6)</f>
        <v>100.40170682740965</v>
      </c>
      <c r="G6" s="10">
        <f>SUMIFS(trimestre!$D$10:$L$10,trimestre!$D$3:$L$3,data!$B6,trimestre!$D$2:$L$2,data!$A6)</f>
        <v>102.56573846133212</v>
      </c>
      <c r="H6" s="10">
        <f>SUMIFS(trimestre!$D$14:$L$14,trimestre!$D$3:$L$3,data!$B6,trimestre!$D$2:$L$2,data!$A6)</f>
        <v>99.801196017533073</v>
      </c>
      <c r="I6" s="10">
        <f>SUMIFS(trimestre!$D$16:$L$16,trimestre!$D$3:$L$3,data!$B6,trimestre!$D$2:$L$2,data!$A6)</f>
        <v>134.73823271728858</v>
      </c>
      <c r="J6" s="10">
        <f>SUMIFS(trimestre!$D$18:$L$18,trimestre!$D$3:$L$3,data!$B6,trimestre!$D$2:$L$2,data!$A6)</f>
        <v>102.7772794021852</v>
      </c>
      <c r="K6" s="10">
        <f>SUMIFS(trimestre!$D$20:$L$20,trimestre!$D$3:$L$3,data!$B6,trimestre!$D$2:$L$2,data!$A6)</f>
        <v>104.53415649382069</v>
      </c>
      <c r="L6" s="10">
        <f>SUMIFS(trimestre!$D$22:$L$22,trimestre!$D$3:$L$3,data!$B6,trimestre!$D$2:$L$2,data!$A6)</f>
        <v>101.21099194771827</v>
      </c>
      <c r="M6" s="10">
        <f>SUMIFS(trimestre!$D$27:$L$27,trimestre!$D$3:$L$3,data!$B6,trimestre!$D$2:$L$2,data!$A6)</f>
        <v>99.207642448831152</v>
      </c>
      <c r="N6" s="10">
        <f>SUMIFS(trimestre!$D$29:$L$29,trimestre!$D$3:$L$3,data!$B6,trimestre!$D$2:$L$2,data!$A6)</f>
        <v>99.502885573731362</v>
      </c>
      <c r="O6" s="10">
        <f>SUMIFS(trimestre!$D$31:$L$31,trimestre!$D$3:$L$3,data!$B6,trimestre!$D$2:$L$2,data!$A6)</f>
        <v>100.41898011913065</v>
      </c>
      <c r="P6" s="10">
        <f>SUMIFS(trimestre!$D$33:$L$33,trimestre!$D$3:$L$3,data!$B6,trimestre!$D$2:$L$2,data!$A6)</f>
        <v>98.614171108840637</v>
      </c>
      <c r="Q6" s="10">
        <f>SUMIFS(trimestre!$D$35:$L$35,trimestre!$D$3:$L$3,data!$B6,trimestre!$D$2:$L$2,data!$A6)</f>
        <v>96.584283299319893</v>
      </c>
      <c r="R6" s="10">
        <f>SUMIFS(trimestre!$D$37:$L$37,trimestre!$D$3:$L$3,data!$B6,trimestre!$D$2:$L$2,data!$A6)</f>
        <v>97.158360180511977</v>
      </c>
      <c r="S6" s="10">
        <f>SUMIFS(trimestre!$D$39:$L$39,trimestre!$D$3:$L$3,data!$B6,trimestre!$D$2:$L$2,data!$A6)</f>
        <v>98.908246815322599</v>
      </c>
      <c r="T6" s="10">
        <f>SUMIFS(trimestre!$D$41:$L$41,trimestre!$D$3:$L$3,data!$B6,trimestre!$D$2:$L$2,data!$A6)</f>
        <v>98.51497346814439</v>
      </c>
      <c r="U6" s="10">
        <f>SUMIFS(trimestre!$D$43:$L$43,trimestre!$D$3:$L$3,data!$B6,trimestre!$D$2:$L$2,data!$A6)</f>
        <v>98.612998317366419</v>
      </c>
      <c r="V6" s="10">
        <f>SUMIFS(trimestre!$D$45:$L$45,trimestre!$D$3:$L$3,data!$B6,trimestre!$D$2:$L$2,data!$A6)</f>
        <v>99.702492547956552</v>
      </c>
    </row>
    <row r="7" spans="1:22" x14ac:dyDescent="0.3">
      <c r="A7">
        <f t="shared" si="0"/>
        <v>2019</v>
      </c>
      <c r="B7" t="str">
        <f t="shared" si="1"/>
        <v>T1</v>
      </c>
      <c r="C7">
        <f t="shared" si="2"/>
        <v>1</v>
      </c>
      <c r="D7" s="59">
        <v>43471</v>
      </c>
      <c r="E7" s="10">
        <f>SUMIFS(trimestre!$D$4:$L$4,trimestre!$D$3:$L$3,data!$B7,trimestre!$D$2:$L$2,data!$A7)</f>
        <v>99.502191431786528</v>
      </c>
      <c r="F7" s="10">
        <f>SUMIFS(trimestre!$D$8:$L$8,trimestre!$D$3:$L$3,data!$B7,trimestre!$D$2:$L$2,data!$A7)</f>
        <v>100.40170682740965</v>
      </c>
      <c r="G7" s="10">
        <f>SUMIFS(trimestre!$D$10:$L$10,trimestre!$D$3:$L$3,data!$B7,trimestre!$D$2:$L$2,data!$A7)</f>
        <v>102.56573846133212</v>
      </c>
      <c r="H7" s="10">
        <f>SUMIFS(trimestre!$D$14:$L$14,trimestre!$D$3:$L$3,data!$B7,trimestre!$D$2:$L$2,data!$A7)</f>
        <v>99.801196017533073</v>
      </c>
      <c r="I7" s="10">
        <f>SUMIFS(trimestre!$D$16:$L$16,trimestre!$D$3:$L$3,data!$B7,trimestre!$D$2:$L$2,data!$A7)</f>
        <v>134.73823271728858</v>
      </c>
      <c r="J7" s="10">
        <f>SUMIFS(trimestre!$D$18:$L$18,trimestre!$D$3:$L$3,data!$B7,trimestre!$D$2:$L$2,data!$A7)</f>
        <v>102.7772794021852</v>
      </c>
      <c r="K7" s="10">
        <f>SUMIFS(trimestre!$D$20:$L$20,trimestre!$D$3:$L$3,data!$B7,trimestre!$D$2:$L$2,data!$A7)</f>
        <v>104.53415649382069</v>
      </c>
      <c r="L7" s="10">
        <f>SUMIFS(trimestre!$D$22:$L$22,trimestre!$D$3:$L$3,data!$B7,trimestre!$D$2:$L$2,data!$A7)</f>
        <v>101.21099194771827</v>
      </c>
      <c r="M7" s="10">
        <f>SUMIFS(trimestre!$D$27:$L$27,trimestre!$D$3:$L$3,data!$B7,trimestre!$D$2:$L$2,data!$A7)</f>
        <v>99.207642448831152</v>
      </c>
      <c r="N7" s="10">
        <f>SUMIFS(trimestre!$D$29:$L$29,trimestre!$D$3:$L$3,data!$B7,trimestre!$D$2:$L$2,data!$A7)</f>
        <v>99.502885573731362</v>
      </c>
      <c r="O7" s="10">
        <f>SUMIFS(trimestre!$D$31:$L$31,trimestre!$D$3:$L$3,data!$B7,trimestre!$D$2:$L$2,data!$A7)</f>
        <v>100.41898011913065</v>
      </c>
      <c r="P7" s="10">
        <f>SUMIFS(trimestre!$D$33:$L$33,trimestre!$D$3:$L$3,data!$B7,trimestre!$D$2:$L$2,data!$A7)</f>
        <v>98.614171108840637</v>
      </c>
      <c r="Q7" s="10">
        <f>SUMIFS(trimestre!$D$35:$L$35,trimestre!$D$3:$L$3,data!$B7,trimestre!$D$2:$L$2,data!$A7)</f>
        <v>96.584283299319893</v>
      </c>
      <c r="R7" s="10">
        <f>SUMIFS(trimestre!$D$37:$L$37,trimestre!$D$3:$L$3,data!$B7,trimestre!$D$2:$L$2,data!$A7)</f>
        <v>97.158360180511977</v>
      </c>
      <c r="S7" s="10">
        <f>SUMIFS(trimestre!$D$39:$L$39,trimestre!$D$3:$L$3,data!$B7,trimestre!$D$2:$L$2,data!$A7)</f>
        <v>98.908246815322599</v>
      </c>
      <c r="T7" s="10">
        <f>SUMIFS(trimestre!$D$41:$L$41,trimestre!$D$3:$L$3,data!$B7,trimestre!$D$2:$L$2,data!$A7)</f>
        <v>98.51497346814439</v>
      </c>
      <c r="U7" s="10">
        <f>SUMIFS(trimestre!$D$43:$L$43,trimestre!$D$3:$L$3,data!$B7,trimestre!$D$2:$L$2,data!$A7)</f>
        <v>98.612998317366419</v>
      </c>
      <c r="V7" s="10">
        <f>SUMIFS(trimestre!$D$45:$L$45,trimestre!$D$3:$L$3,data!$B7,trimestre!$D$2:$L$2,data!$A7)</f>
        <v>99.702492547956552</v>
      </c>
    </row>
    <row r="8" spans="1:22" x14ac:dyDescent="0.3">
      <c r="A8">
        <f t="shared" si="0"/>
        <v>2019</v>
      </c>
      <c r="B8" t="str">
        <f t="shared" si="1"/>
        <v>T1</v>
      </c>
      <c r="C8">
        <f t="shared" si="2"/>
        <v>1</v>
      </c>
      <c r="D8" s="59">
        <v>43472</v>
      </c>
      <c r="E8" s="10">
        <f>SUMIFS(trimestre!$D$4:$L$4,trimestre!$D$3:$L$3,data!$B8,trimestre!$D$2:$L$2,data!$A8)</f>
        <v>99.502191431786528</v>
      </c>
      <c r="F8" s="10">
        <f>SUMIFS(trimestre!$D$8:$L$8,trimestre!$D$3:$L$3,data!$B8,trimestre!$D$2:$L$2,data!$A8)</f>
        <v>100.40170682740965</v>
      </c>
      <c r="G8" s="10">
        <f>SUMIFS(trimestre!$D$10:$L$10,trimestre!$D$3:$L$3,data!$B8,trimestre!$D$2:$L$2,data!$A8)</f>
        <v>102.56573846133212</v>
      </c>
      <c r="H8" s="10">
        <f>SUMIFS(trimestre!$D$14:$L$14,trimestre!$D$3:$L$3,data!$B8,trimestre!$D$2:$L$2,data!$A8)</f>
        <v>99.801196017533073</v>
      </c>
      <c r="I8" s="10">
        <f>SUMIFS(trimestre!$D$16:$L$16,trimestre!$D$3:$L$3,data!$B8,trimestre!$D$2:$L$2,data!$A8)</f>
        <v>134.73823271728858</v>
      </c>
      <c r="J8" s="10">
        <f>SUMIFS(trimestre!$D$18:$L$18,trimestre!$D$3:$L$3,data!$B8,trimestre!$D$2:$L$2,data!$A8)</f>
        <v>102.7772794021852</v>
      </c>
      <c r="K8" s="10">
        <f>SUMIFS(trimestre!$D$20:$L$20,trimestre!$D$3:$L$3,data!$B8,trimestre!$D$2:$L$2,data!$A8)</f>
        <v>104.53415649382069</v>
      </c>
      <c r="L8" s="10">
        <f>SUMIFS(trimestre!$D$22:$L$22,trimestre!$D$3:$L$3,data!$B8,trimestre!$D$2:$L$2,data!$A8)</f>
        <v>101.21099194771827</v>
      </c>
      <c r="M8" s="10">
        <f>SUMIFS(trimestre!$D$27:$L$27,trimestre!$D$3:$L$3,data!$B8,trimestre!$D$2:$L$2,data!$A8)</f>
        <v>99.207642448831152</v>
      </c>
      <c r="N8" s="10">
        <f>SUMIFS(trimestre!$D$29:$L$29,trimestre!$D$3:$L$3,data!$B8,trimestre!$D$2:$L$2,data!$A8)</f>
        <v>99.502885573731362</v>
      </c>
      <c r="O8" s="10">
        <f>SUMIFS(trimestre!$D$31:$L$31,trimestre!$D$3:$L$3,data!$B8,trimestre!$D$2:$L$2,data!$A8)</f>
        <v>100.41898011913065</v>
      </c>
      <c r="P8" s="10">
        <f>SUMIFS(trimestre!$D$33:$L$33,trimestre!$D$3:$L$3,data!$B8,trimestre!$D$2:$L$2,data!$A8)</f>
        <v>98.614171108840637</v>
      </c>
      <c r="Q8" s="10">
        <f>SUMIFS(trimestre!$D$35:$L$35,trimestre!$D$3:$L$3,data!$B8,trimestre!$D$2:$L$2,data!$A8)</f>
        <v>96.584283299319893</v>
      </c>
      <c r="R8" s="10">
        <f>SUMIFS(trimestre!$D$37:$L$37,trimestre!$D$3:$L$3,data!$B8,trimestre!$D$2:$L$2,data!$A8)</f>
        <v>97.158360180511977</v>
      </c>
      <c r="S8" s="10">
        <f>SUMIFS(trimestre!$D$39:$L$39,trimestre!$D$3:$L$3,data!$B8,trimestre!$D$2:$L$2,data!$A8)</f>
        <v>98.908246815322599</v>
      </c>
      <c r="T8" s="10">
        <f>SUMIFS(trimestre!$D$41:$L$41,trimestre!$D$3:$L$3,data!$B8,trimestre!$D$2:$L$2,data!$A8)</f>
        <v>98.51497346814439</v>
      </c>
      <c r="U8" s="10">
        <f>SUMIFS(trimestre!$D$43:$L$43,trimestre!$D$3:$L$3,data!$B8,trimestre!$D$2:$L$2,data!$A8)</f>
        <v>98.612998317366419</v>
      </c>
      <c r="V8" s="10">
        <f>SUMIFS(trimestre!$D$45:$L$45,trimestre!$D$3:$L$3,data!$B8,trimestre!$D$2:$L$2,data!$A8)</f>
        <v>99.702492547956552</v>
      </c>
    </row>
    <row r="9" spans="1:22" x14ac:dyDescent="0.3">
      <c r="A9">
        <f t="shared" si="0"/>
        <v>2019</v>
      </c>
      <c r="B9" t="str">
        <f t="shared" si="1"/>
        <v>T1</v>
      </c>
      <c r="C9">
        <f t="shared" si="2"/>
        <v>1</v>
      </c>
      <c r="D9" s="59">
        <v>43473</v>
      </c>
      <c r="E9" s="10">
        <f>SUMIFS(trimestre!$D$4:$L$4,trimestre!$D$3:$L$3,data!$B9,trimestre!$D$2:$L$2,data!$A9)</f>
        <v>99.502191431786528</v>
      </c>
      <c r="F9" s="10">
        <f>SUMIFS(trimestre!$D$8:$L$8,trimestre!$D$3:$L$3,data!$B9,trimestre!$D$2:$L$2,data!$A9)</f>
        <v>100.40170682740965</v>
      </c>
      <c r="G9" s="10">
        <f>SUMIFS(trimestre!$D$10:$L$10,trimestre!$D$3:$L$3,data!$B9,trimestre!$D$2:$L$2,data!$A9)</f>
        <v>102.56573846133212</v>
      </c>
      <c r="H9" s="10">
        <f>SUMIFS(trimestre!$D$14:$L$14,trimestre!$D$3:$L$3,data!$B9,trimestre!$D$2:$L$2,data!$A9)</f>
        <v>99.801196017533073</v>
      </c>
      <c r="I9" s="10">
        <f>SUMIFS(trimestre!$D$16:$L$16,trimestre!$D$3:$L$3,data!$B9,trimestre!$D$2:$L$2,data!$A9)</f>
        <v>134.73823271728858</v>
      </c>
      <c r="J9" s="10">
        <f>SUMIFS(trimestre!$D$18:$L$18,trimestre!$D$3:$L$3,data!$B9,trimestre!$D$2:$L$2,data!$A9)</f>
        <v>102.7772794021852</v>
      </c>
      <c r="K9" s="10">
        <f>SUMIFS(trimestre!$D$20:$L$20,trimestre!$D$3:$L$3,data!$B9,trimestre!$D$2:$L$2,data!$A9)</f>
        <v>104.53415649382069</v>
      </c>
      <c r="L9" s="10">
        <f>SUMIFS(trimestre!$D$22:$L$22,trimestre!$D$3:$L$3,data!$B9,trimestre!$D$2:$L$2,data!$A9)</f>
        <v>101.21099194771827</v>
      </c>
      <c r="M9" s="10">
        <f>SUMIFS(trimestre!$D$27:$L$27,trimestre!$D$3:$L$3,data!$B9,trimestre!$D$2:$L$2,data!$A9)</f>
        <v>99.207642448831152</v>
      </c>
      <c r="N9" s="10">
        <f>SUMIFS(trimestre!$D$29:$L$29,trimestre!$D$3:$L$3,data!$B9,trimestre!$D$2:$L$2,data!$A9)</f>
        <v>99.502885573731362</v>
      </c>
      <c r="O9" s="10">
        <f>SUMIFS(trimestre!$D$31:$L$31,trimestre!$D$3:$L$3,data!$B9,trimestre!$D$2:$L$2,data!$A9)</f>
        <v>100.41898011913065</v>
      </c>
      <c r="P9" s="10">
        <f>SUMIFS(trimestre!$D$33:$L$33,trimestre!$D$3:$L$3,data!$B9,trimestre!$D$2:$L$2,data!$A9)</f>
        <v>98.614171108840637</v>
      </c>
      <c r="Q9" s="10">
        <f>SUMIFS(trimestre!$D$35:$L$35,trimestre!$D$3:$L$3,data!$B9,trimestre!$D$2:$L$2,data!$A9)</f>
        <v>96.584283299319893</v>
      </c>
      <c r="R9" s="10">
        <f>SUMIFS(trimestre!$D$37:$L$37,trimestre!$D$3:$L$3,data!$B9,trimestre!$D$2:$L$2,data!$A9)</f>
        <v>97.158360180511977</v>
      </c>
      <c r="S9" s="10">
        <f>SUMIFS(trimestre!$D$39:$L$39,trimestre!$D$3:$L$3,data!$B9,trimestre!$D$2:$L$2,data!$A9)</f>
        <v>98.908246815322599</v>
      </c>
      <c r="T9" s="10">
        <f>SUMIFS(trimestre!$D$41:$L$41,trimestre!$D$3:$L$3,data!$B9,trimestre!$D$2:$L$2,data!$A9)</f>
        <v>98.51497346814439</v>
      </c>
      <c r="U9" s="10">
        <f>SUMIFS(trimestre!$D$43:$L$43,trimestre!$D$3:$L$3,data!$B9,trimestre!$D$2:$L$2,data!$A9)</f>
        <v>98.612998317366419</v>
      </c>
      <c r="V9" s="10">
        <f>SUMIFS(trimestre!$D$45:$L$45,trimestre!$D$3:$L$3,data!$B9,trimestre!$D$2:$L$2,data!$A9)</f>
        <v>99.702492547956552</v>
      </c>
    </row>
    <row r="10" spans="1:22" x14ac:dyDescent="0.3">
      <c r="A10">
        <f t="shared" si="0"/>
        <v>2019</v>
      </c>
      <c r="B10" t="str">
        <f t="shared" si="1"/>
        <v>T1</v>
      </c>
      <c r="C10">
        <f t="shared" si="2"/>
        <v>1</v>
      </c>
      <c r="D10" s="59">
        <v>43474</v>
      </c>
      <c r="E10" s="10">
        <f>SUMIFS(trimestre!$D$4:$L$4,trimestre!$D$3:$L$3,data!$B10,trimestre!$D$2:$L$2,data!$A10)</f>
        <v>99.502191431786528</v>
      </c>
      <c r="F10" s="10">
        <f>SUMIFS(trimestre!$D$8:$L$8,trimestre!$D$3:$L$3,data!$B10,trimestre!$D$2:$L$2,data!$A10)</f>
        <v>100.40170682740965</v>
      </c>
      <c r="G10" s="10">
        <f>SUMIFS(trimestre!$D$10:$L$10,trimestre!$D$3:$L$3,data!$B10,trimestre!$D$2:$L$2,data!$A10)</f>
        <v>102.56573846133212</v>
      </c>
      <c r="H10" s="10">
        <f>SUMIFS(trimestre!$D$14:$L$14,trimestre!$D$3:$L$3,data!$B10,trimestre!$D$2:$L$2,data!$A10)</f>
        <v>99.801196017533073</v>
      </c>
      <c r="I10" s="10">
        <f>SUMIFS(trimestre!$D$16:$L$16,trimestre!$D$3:$L$3,data!$B10,trimestre!$D$2:$L$2,data!$A10)</f>
        <v>134.73823271728858</v>
      </c>
      <c r="J10" s="10">
        <f>SUMIFS(trimestre!$D$18:$L$18,trimestre!$D$3:$L$3,data!$B10,trimestre!$D$2:$L$2,data!$A10)</f>
        <v>102.7772794021852</v>
      </c>
      <c r="K10" s="10">
        <f>SUMIFS(trimestre!$D$20:$L$20,trimestre!$D$3:$L$3,data!$B10,trimestre!$D$2:$L$2,data!$A10)</f>
        <v>104.53415649382069</v>
      </c>
      <c r="L10" s="10">
        <f>SUMIFS(trimestre!$D$22:$L$22,trimestre!$D$3:$L$3,data!$B10,trimestre!$D$2:$L$2,data!$A10)</f>
        <v>101.21099194771827</v>
      </c>
      <c r="M10" s="10">
        <f>SUMIFS(trimestre!$D$27:$L$27,trimestre!$D$3:$L$3,data!$B10,trimestre!$D$2:$L$2,data!$A10)</f>
        <v>99.207642448831152</v>
      </c>
      <c r="N10" s="10">
        <f>SUMIFS(trimestre!$D$29:$L$29,trimestre!$D$3:$L$3,data!$B10,trimestre!$D$2:$L$2,data!$A10)</f>
        <v>99.502885573731362</v>
      </c>
      <c r="O10" s="10">
        <f>SUMIFS(trimestre!$D$31:$L$31,trimestre!$D$3:$L$3,data!$B10,trimestre!$D$2:$L$2,data!$A10)</f>
        <v>100.41898011913065</v>
      </c>
      <c r="P10" s="10">
        <f>SUMIFS(trimestre!$D$33:$L$33,trimestre!$D$3:$L$3,data!$B10,trimestre!$D$2:$L$2,data!$A10)</f>
        <v>98.614171108840637</v>
      </c>
      <c r="Q10" s="10">
        <f>SUMIFS(trimestre!$D$35:$L$35,trimestre!$D$3:$L$3,data!$B10,trimestre!$D$2:$L$2,data!$A10)</f>
        <v>96.584283299319893</v>
      </c>
      <c r="R10" s="10">
        <f>SUMIFS(trimestre!$D$37:$L$37,trimestre!$D$3:$L$3,data!$B10,trimestre!$D$2:$L$2,data!$A10)</f>
        <v>97.158360180511977</v>
      </c>
      <c r="S10" s="10">
        <f>SUMIFS(trimestre!$D$39:$L$39,trimestre!$D$3:$L$3,data!$B10,trimestre!$D$2:$L$2,data!$A10)</f>
        <v>98.908246815322599</v>
      </c>
      <c r="T10" s="10">
        <f>SUMIFS(trimestre!$D$41:$L$41,trimestre!$D$3:$L$3,data!$B10,trimestre!$D$2:$L$2,data!$A10)</f>
        <v>98.51497346814439</v>
      </c>
      <c r="U10" s="10">
        <f>SUMIFS(trimestre!$D$43:$L$43,trimestre!$D$3:$L$3,data!$B10,trimestre!$D$2:$L$2,data!$A10)</f>
        <v>98.612998317366419</v>
      </c>
      <c r="V10" s="10">
        <f>SUMIFS(trimestre!$D$45:$L$45,trimestre!$D$3:$L$3,data!$B10,trimestre!$D$2:$L$2,data!$A10)</f>
        <v>99.702492547956552</v>
      </c>
    </row>
    <row r="11" spans="1:22" x14ac:dyDescent="0.3">
      <c r="A11">
        <f t="shared" si="0"/>
        <v>2019</v>
      </c>
      <c r="B11" t="str">
        <f t="shared" si="1"/>
        <v>T1</v>
      </c>
      <c r="C11">
        <f t="shared" si="2"/>
        <v>1</v>
      </c>
      <c r="D11" s="59">
        <v>43475</v>
      </c>
      <c r="E11" s="10">
        <f>SUMIFS(trimestre!$D$4:$L$4,trimestre!$D$3:$L$3,data!$B11,trimestre!$D$2:$L$2,data!$A11)</f>
        <v>99.502191431786528</v>
      </c>
      <c r="F11" s="10">
        <f>SUMIFS(trimestre!$D$8:$L$8,trimestre!$D$3:$L$3,data!$B11,trimestre!$D$2:$L$2,data!$A11)</f>
        <v>100.40170682740965</v>
      </c>
      <c r="G11" s="10">
        <f>SUMIFS(trimestre!$D$10:$L$10,trimestre!$D$3:$L$3,data!$B11,trimestre!$D$2:$L$2,data!$A11)</f>
        <v>102.56573846133212</v>
      </c>
      <c r="H11" s="10">
        <f>SUMIFS(trimestre!$D$14:$L$14,trimestre!$D$3:$L$3,data!$B11,trimestre!$D$2:$L$2,data!$A11)</f>
        <v>99.801196017533073</v>
      </c>
      <c r="I11" s="10">
        <f>SUMIFS(trimestre!$D$16:$L$16,trimestre!$D$3:$L$3,data!$B11,trimestre!$D$2:$L$2,data!$A11)</f>
        <v>134.73823271728858</v>
      </c>
      <c r="J11" s="10">
        <f>SUMIFS(trimestre!$D$18:$L$18,trimestre!$D$3:$L$3,data!$B11,trimestre!$D$2:$L$2,data!$A11)</f>
        <v>102.7772794021852</v>
      </c>
      <c r="K11" s="10">
        <f>SUMIFS(trimestre!$D$20:$L$20,trimestre!$D$3:$L$3,data!$B11,trimestre!$D$2:$L$2,data!$A11)</f>
        <v>104.53415649382069</v>
      </c>
      <c r="L11" s="10">
        <f>SUMIFS(trimestre!$D$22:$L$22,trimestre!$D$3:$L$3,data!$B11,trimestre!$D$2:$L$2,data!$A11)</f>
        <v>101.21099194771827</v>
      </c>
      <c r="M11" s="10">
        <f>SUMIFS(trimestre!$D$27:$L$27,trimestre!$D$3:$L$3,data!$B11,trimestre!$D$2:$L$2,data!$A11)</f>
        <v>99.207642448831152</v>
      </c>
      <c r="N11" s="10">
        <f>SUMIFS(trimestre!$D$29:$L$29,trimestre!$D$3:$L$3,data!$B11,trimestre!$D$2:$L$2,data!$A11)</f>
        <v>99.502885573731362</v>
      </c>
      <c r="O11" s="10">
        <f>SUMIFS(trimestre!$D$31:$L$31,trimestre!$D$3:$L$3,data!$B11,trimestre!$D$2:$L$2,data!$A11)</f>
        <v>100.41898011913065</v>
      </c>
      <c r="P11" s="10">
        <f>SUMIFS(trimestre!$D$33:$L$33,trimestre!$D$3:$L$3,data!$B11,trimestre!$D$2:$L$2,data!$A11)</f>
        <v>98.614171108840637</v>
      </c>
      <c r="Q11" s="10">
        <f>SUMIFS(trimestre!$D$35:$L$35,trimestre!$D$3:$L$3,data!$B11,trimestre!$D$2:$L$2,data!$A11)</f>
        <v>96.584283299319893</v>
      </c>
      <c r="R11" s="10">
        <f>SUMIFS(trimestre!$D$37:$L$37,trimestre!$D$3:$L$3,data!$B11,trimestre!$D$2:$L$2,data!$A11)</f>
        <v>97.158360180511977</v>
      </c>
      <c r="S11" s="10">
        <f>SUMIFS(trimestre!$D$39:$L$39,trimestre!$D$3:$L$3,data!$B11,trimestre!$D$2:$L$2,data!$A11)</f>
        <v>98.908246815322599</v>
      </c>
      <c r="T11" s="10">
        <f>SUMIFS(trimestre!$D$41:$L$41,trimestre!$D$3:$L$3,data!$B11,trimestre!$D$2:$L$2,data!$A11)</f>
        <v>98.51497346814439</v>
      </c>
      <c r="U11" s="10">
        <f>SUMIFS(trimestre!$D$43:$L$43,trimestre!$D$3:$L$3,data!$B11,trimestre!$D$2:$L$2,data!$A11)</f>
        <v>98.612998317366419</v>
      </c>
      <c r="V11" s="10">
        <f>SUMIFS(trimestre!$D$45:$L$45,trimestre!$D$3:$L$3,data!$B11,trimestre!$D$2:$L$2,data!$A11)</f>
        <v>99.702492547956552</v>
      </c>
    </row>
    <row r="12" spans="1:22" x14ac:dyDescent="0.3">
      <c r="A12">
        <f t="shared" si="0"/>
        <v>2019</v>
      </c>
      <c r="B12" t="str">
        <f t="shared" si="1"/>
        <v>T1</v>
      </c>
      <c r="C12">
        <f t="shared" si="2"/>
        <v>1</v>
      </c>
      <c r="D12" s="59">
        <v>43476</v>
      </c>
      <c r="E12" s="10">
        <f>SUMIFS(trimestre!$D$4:$L$4,trimestre!$D$3:$L$3,data!$B12,trimestre!$D$2:$L$2,data!$A12)</f>
        <v>99.502191431786528</v>
      </c>
      <c r="F12" s="10">
        <f>SUMIFS(trimestre!$D$8:$L$8,trimestre!$D$3:$L$3,data!$B12,trimestre!$D$2:$L$2,data!$A12)</f>
        <v>100.40170682740965</v>
      </c>
      <c r="G12" s="10">
        <f>SUMIFS(trimestre!$D$10:$L$10,trimestre!$D$3:$L$3,data!$B12,trimestre!$D$2:$L$2,data!$A12)</f>
        <v>102.56573846133212</v>
      </c>
      <c r="H12" s="10">
        <f>SUMIFS(trimestre!$D$14:$L$14,trimestre!$D$3:$L$3,data!$B12,trimestre!$D$2:$L$2,data!$A12)</f>
        <v>99.801196017533073</v>
      </c>
      <c r="I12" s="10">
        <f>SUMIFS(trimestre!$D$16:$L$16,trimestre!$D$3:$L$3,data!$B12,trimestre!$D$2:$L$2,data!$A12)</f>
        <v>134.73823271728858</v>
      </c>
      <c r="J12" s="10">
        <f>SUMIFS(trimestre!$D$18:$L$18,trimestre!$D$3:$L$3,data!$B12,trimestre!$D$2:$L$2,data!$A12)</f>
        <v>102.7772794021852</v>
      </c>
      <c r="K12" s="10">
        <f>SUMIFS(trimestre!$D$20:$L$20,trimestre!$D$3:$L$3,data!$B12,trimestre!$D$2:$L$2,data!$A12)</f>
        <v>104.53415649382069</v>
      </c>
      <c r="L12" s="10">
        <f>SUMIFS(trimestre!$D$22:$L$22,trimestre!$D$3:$L$3,data!$B12,trimestre!$D$2:$L$2,data!$A12)</f>
        <v>101.21099194771827</v>
      </c>
      <c r="M12" s="10">
        <f>SUMIFS(trimestre!$D$27:$L$27,trimestre!$D$3:$L$3,data!$B12,trimestre!$D$2:$L$2,data!$A12)</f>
        <v>99.207642448831152</v>
      </c>
      <c r="N12" s="10">
        <f>SUMIFS(trimestre!$D$29:$L$29,trimestre!$D$3:$L$3,data!$B12,trimestre!$D$2:$L$2,data!$A12)</f>
        <v>99.502885573731362</v>
      </c>
      <c r="O12" s="10">
        <f>SUMIFS(trimestre!$D$31:$L$31,trimestre!$D$3:$L$3,data!$B12,trimestre!$D$2:$L$2,data!$A12)</f>
        <v>100.41898011913065</v>
      </c>
      <c r="P12" s="10">
        <f>SUMIFS(trimestre!$D$33:$L$33,trimestre!$D$3:$L$3,data!$B12,trimestre!$D$2:$L$2,data!$A12)</f>
        <v>98.614171108840637</v>
      </c>
      <c r="Q12" s="10">
        <f>SUMIFS(trimestre!$D$35:$L$35,trimestre!$D$3:$L$3,data!$B12,trimestre!$D$2:$L$2,data!$A12)</f>
        <v>96.584283299319893</v>
      </c>
      <c r="R12" s="10">
        <f>SUMIFS(trimestre!$D$37:$L$37,trimestre!$D$3:$L$3,data!$B12,trimestre!$D$2:$L$2,data!$A12)</f>
        <v>97.158360180511977</v>
      </c>
      <c r="S12" s="10">
        <f>SUMIFS(trimestre!$D$39:$L$39,trimestre!$D$3:$L$3,data!$B12,trimestre!$D$2:$L$2,data!$A12)</f>
        <v>98.908246815322599</v>
      </c>
      <c r="T12" s="10">
        <f>SUMIFS(trimestre!$D$41:$L$41,trimestre!$D$3:$L$3,data!$B12,trimestre!$D$2:$L$2,data!$A12)</f>
        <v>98.51497346814439</v>
      </c>
      <c r="U12" s="10">
        <f>SUMIFS(trimestre!$D$43:$L$43,trimestre!$D$3:$L$3,data!$B12,trimestre!$D$2:$L$2,data!$A12)</f>
        <v>98.612998317366419</v>
      </c>
      <c r="V12" s="10">
        <f>SUMIFS(trimestre!$D$45:$L$45,trimestre!$D$3:$L$3,data!$B12,trimestre!$D$2:$L$2,data!$A12)</f>
        <v>99.702492547956552</v>
      </c>
    </row>
    <row r="13" spans="1:22" x14ac:dyDescent="0.3">
      <c r="A13">
        <f t="shared" si="0"/>
        <v>2019</v>
      </c>
      <c r="B13" t="str">
        <f t="shared" si="1"/>
        <v>T1</v>
      </c>
      <c r="C13">
        <f t="shared" si="2"/>
        <v>1</v>
      </c>
      <c r="D13" s="59">
        <v>43477</v>
      </c>
      <c r="E13" s="10">
        <f>SUMIFS(trimestre!$D$4:$L$4,trimestre!$D$3:$L$3,data!$B13,trimestre!$D$2:$L$2,data!$A13)</f>
        <v>99.502191431786528</v>
      </c>
      <c r="F13" s="10">
        <f>SUMIFS(trimestre!$D$8:$L$8,trimestre!$D$3:$L$3,data!$B13,trimestre!$D$2:$L$2,data!$A13)</f>
        <v>100.40170682740965</v>
      </c>
      <c r="G13" s="10">
        <f>SUMIFS(trimestre!$D$10:$L$10,trimestre!$D$3:$L$3,data!$B13,trimestre!$D$2:$L$2,data!$A13)</f>
        <v>102.56573846133212</v>
      </c>
      <c r="H13" s="10">
        <f>SUMIFS(trimestre!$D$14:$L$14,trimestre!$D$3:$L$3,data!$B13,trimestre!$D$2:$L$2,data!$A13)</f>
        <v>99.801196017533073</v>
      </c>
      <c r="I13" s="10">
        <f>SUMIFS(trimestre!$D$16:$L$16,trimestre!$D$3:$L$3,data!$B13,trimestre!$D$2:$L$2,data!$A13)</f>
        <v>134.73823271728858</v>
      </c>
      <c r="J13" s="10">
        <f>SUMIFS(trimestre!$D$18:$L$18,trimestre!$D$3:$L$3,data!$B13,trimestre!$D$2:$L$2,data!$A13)</f>
        <v>102.7772794021852</v>
      </c>
      <c r="K13" s="10">
        <f>SUMIFS(trimestre!$D$20:$L$20,trimestre!$D$3:$L$3,data!$B13,trimestre!$D$2:$L$2,data!$A13)</f>
        <v>104.53415649382069</v>
      </c>
      <c r="L13" s="10">
        <f>SUMIFS(trimestre!$D$22:$L$22,trimestre!$D$3:$L$3,data!$B13,trimestre!$D$2:$L$2,data!$A13)</f>
        <v>101.21099194771827</v>
      </c>
      <c r="M13" s="10">
        <f>SUMIFS(trimestre!$D$27:$L$27,trimestre!$D$3:$L$3,data!$B13,trimestre!$D$2:$L$2,data!$A13)</f>
        <v>99.207642448831152</v>
      </c>
      <c r="N13" s="10">
        <f>SUMIFS(trimestre!$D$29:$L$29,trimestre!$D$3:$L$3,data!$B13,trimestre!$D$2:$L$2,data!$A13)</f>
        <v>99.502885573731362</v>
      </c>
      <c r="O13" s="10">
        <f>SUMIFS(trimestre!$D$31:$L$31,trimestre!$D$3:$L$3,data!$B13,trimestre!$D$2:$L$2,data!$A13)</f>
        <v>100.41898011913065</v>
      </c>
      <c r="P13" s="10">
        <f>SUMIFS(trimestre!$D$33:$L$33,trimestre!$D$3:$L$3,data!$B13,trimestre!$D$2:$L$2,data!$A13)</f>
        <v>98.614171108840637</v>
      </c>
      <c r="Q13" s="10">
        <f>SUMIFS(trimestre!$D$35:$L$35,trimestre!$D$3:$L$3,data!$B13,trimestre!$D$2:$L$2,data!$A13)</f>
        <v>96.584283299319893</v>
      </c>
      <c r="R13" s="10">
        <f>SUMIFS(trimestre!$D$37:$L$37,trimestre!$D$3:$L$3,data!$B13,trimestre!$D$2:$L$2,data!$A13)</f>
        <v>97.158360180511977</v>
      </c>
      <c r="S13" s="10">
        <f>SUMIFS(trimestre!$D$39:$L$39,trimestre!$D$3:$L$3,data!$B13,trimestre!$D$2:$L$2,data!$A13)</f>
        <v>98.908246815322599</v>
      </c>
      <c r="T13" s="10">
        <f>SUMIFS(trimestre!$D$41:$L$41,trimestre!$D$3:$L$3,data!$B13,trimestre!$D$2:$L$2,data!$A13)</f>
        <v>98.51497346814439</v>
      </c>
      <c r="U13" s="10">
        <f>SUMIFS(trimestre!$D$43:$L$43,trimestre!$D$3:$L$3,data!$B13,trimestre!$D$2:$L$2,data!$A13)</f>
        <v>98.612998317366419</v>
      </c>
      <c r="V13" s="10">
        <f>SUMIFS(trimestre!$D$45:$L$45,trimestre!$D$3:$L$3,data!$B13,trimestre!$D$2:$L$2,data!$A13)</f>
        <v>99.702492547956552</v>
      </c>
    </row>
    <row r="14" spans="1:22" x14ac:dyDescent="0.3">
      <c r="A14">
        <f t="shared" si="0"/>
        <v>2019</v>
      </c>
      <c r="B14" t="str">
        <f t="shared" si="1"/>
        <v>T1</v>
      </c>
      <c r="C14">
        <f t="shared" si="2"/>
        <v>1</v>
      </c>
      <c r="D14" s="59">
        <v>43478</v>
      </c>
      <c r="E14" s="10">
        <f>SUMIFS(trimestre!$D$4:$L$4,trimestre!$D$3:$L$3,data!$B14,trimestre!$D$2:$L$2,data!$A14)</f>
        <v>99.502191431786528</v>
      </c>
      <c r="F14" s="10">
        <f>SUMIFS(trimestre!$D$8:$L$8,trimestre!$D$3:$L$3,data!$B14,trimestre!$D$2:$L$2,data!$A14)</f>
        <v>100.40170682740965</v>
      </c>
      <c r="G14" s="10">
        <f>SUMIFS(trimestre!$D$10:$L$10,trimestre!$D$3:$L$3,data!$B14,trimestre!$D$2:$L$2,data!$A14)</f>
        <v>102.56573846133212</v>
      </c>
      <c r="H14" s="10">
        <f>SUMIFS(trimestre!$D$14:$L$14,trimestre!$D$3:$L$3,data!$B14,trimestre!$D$2:$L$2,data!$A14)</f>
        <v>99.801196017533073</v>
      </c>
      <c r="I14" s="10">
        <f>SUMIFS(trimestre!$D$16:$L$16,trimestre!$D$3:$L$3,data!$B14,trimestre!$D$2:$L$2,data!$A14)</f>
        <v>134.73823271728858</v>
      </c>
      <c r="J14" s="10">
        <f>SUMIFS(trimestre!$D$18:$L$18,trimestre!$D$3:$L$3,data!$B14,trimestre!$D$2:$L$2,data!$A14)</f>
        <v>102.7772794021852</v>
      </c>
      <c r="K14" s="10">
        <f>SUMIFS(trimestre!$D$20:$L$20,trimestre!$D$3:$L$3,data!$B14,trimestre!$D$2:$L$2,data!$A14)</f>
        <v>104.53415649382069</v>
      </c>
      <c r="L14" s="10">
        <f>SUMIFS(trimestre!$D$22:$L$22,trimestre!$D$3:$L$3,data!$B14,trimestre!$D$2:$L$2,data!$A14)</f>
        <v>101.21099194771827</v>
      </c>
      <c r="M14" s="10">
        <f>SUMIFS(trimestre!$D$27:$L$27,trimestre!$D$3:$L$3,data!$B14,trimestre!$D$2:$L$2,data!$A14)</f>
        <v>99.207642448831152</v>
      </c>
      <c r="N14" s="10">
        <f>SUMIFS(trimestre!$D$29:$L$29,trimestre!$D$3:$L$3,data!$B14,trimestre!$D$2:$L$2,data!$A14)</f>
        <v>99.502885573731362</v>
      </c>
      <c r="O14" s="10">
        <f>SUMIFS(trimestre!$D$31:$L$31,trimestre!$D$3:$L$3,data!$B14,trimestre!$D$2:$L$2,data!$A14)</f>
        <v>100.41898011913065</v>
      </c>
      <c r="P14" s="10">
        <f>SUMIFS(trimestre!$D$33:$L$33,trimestre!$D$3:$L$3,data!$B14,trimestre!$D$2:$L$2,data!$A14)</f>
        <v>98.614171108840637</v>
      </c>
      <c r="Q14" s="10">
        <f>SUMIFS(trimestre!$D$35:$L$35,trimestre!$D$3:$L$3,data!$B14,trimestre!$D$2:$L$2,data!$A14)</f>
        <v>96.584283299319893</v>
      </c>
      <c r="R14" s="10">
        <f>SUMIFS(trimestre!$D$37:$L$37,trimestre!$D$3:$L$3,data!$B14,trimestre!$D$2:$L$2,data!$A14)</f>
        <v>97.158360180511977</v>
      </c>
      <c r="S14" s="10">
        <f>SUMIFS(trimestre!$D$39:$L$39,trimestre!$D$3:$L$3,data!$B14,trimestre!$D$2:$L$2,data!$A14)</f>
        <v>98.908246815322599</v>
      </c>
      <c r="T14" s="10">
        <f>SUMIFS(trimestre!$D$41:$L$41,trimestre!$D$3:$L$3,data!$B14,trimestre!$D$2:$L$2,data!$A14)</f>
        <v>98.51497346814439</v>
      </c>
      <c r="U14" s="10">
        <f>SUMIFS(trimestre!$D$43:$L$43,trimestre!$D$3:$L$3,data!$B14,trimestre!$D$2:$L$2,data!$A14)</f>
        <v>98.612998317366419</v>
      </c>
      <c r="V14" s="10">
        <f>SUMIFS(trimestre!$D$45:$L$45,trimestre!$D$3:$L$3,data!$B14,trimestre!$D$2:$L$2,data!$A14)</f>
        <v>99.702492547956552</v>
      </c>
    </row>
    <row r="15" spans="1:22" x14ac:dyDescent="0.3">
      <c r="A15">
        <f t="shared" si="0"/>
        <v>2019</v>
      </c>
      <c r="B15" t="str">
        <f t="shared" si="1"/>
        <v>T1</v>
      </c>
      <c r="C15">
        <f t="shared" si="2"/>
        <v>1</v>
      </c>
      <c r="D15" s="59">
        <v>43479</v>
      </c>
      <c r="E15" s="10">
        <f>SUMIFS(trimestre!$D$4:$L$4,trimestre!$D$3:$L$3,data!$B15,trimestre!$D$2:$L$2,data!$A15)</f>
        <v>99.502191431786528</v>
      </c>
      <c r="F15" s="10">
        <f>SUMIFS(trimestre!$D$8:$L$8,trimestre!$D$3:$L$3,data!$B15,trimestre!$D$2:$L$2,data!$A15)</f>
        <v>100.40170682740965</v>
      </c>
      <c r="G15" s="10">
        <f>SUMIFS(trimestre!$D$10:$L$10,trimestre!$D$3:$L$3,data!$B15,trimestre!$D$2:$L$2,data!$A15)</f>
        <v>102.56573846133212</v>
      </c>
      <c r="H15" s="10">
        <f>SUMIFS(trimestre!$D$14:$L$14,trimestre!$D$3:$L$3,data!$B15,trimestre!$D$2:$L$2,data!$A15)</f>
        <v>99.801196017533073</v>
      </c>
      <c r="I15" s="10">
        <f>SUMIFS(trimestre!$D$16:$L$16,trimestre!$D$3:$L$3,data!$B15,trimestre!$D$2:$L$2,data!$A15)</f>
        <v>134.73823271728858</v>
      </c>
      <c r="J15" s="10">
        <f>SUMIFS(trimestre!$D$18:$L$18,trimestre!$D$3:$L$3,data!$B15,trimestre!$D$2:$L$2,data!$A15)</f>
        <v>102.7772794021852</v>
      </c>
      <c r="K15" s="10">
        <f>SUMIFS(trimestre!$D$20:$L$20,trimestre!$D$3:$L$3,data!$B15,trimestre!$D$2:$L$2,data!$A15)</f>
        <v>104.53415649382069</v>
      </c>
      <c r="L15" s="10">
        <f>SUMIFS(trimestre!$D$22:$L$22,trimestre!$D$3:$L$3,data!$B15,trimestre!$D$2:$L$2,data!$A15)</f>
        <v>101.21099194771827</v>
      </c>
      <c r="M15" s="10">
        <f>SUMIFS(trimestre!$D$27:$L$27,trimestre!$D$3:$L$3,data!$B15,trimestre!$D$2:$L$2,data!$A15)</f>
        <v>99.207642448831152</v>
      </c>
      <c r="N15" s="10">
        <f>SUMIFS(trimestre!$D$29:$L$29,trimestre!$D$3:$L$3,data!$B15,trimestre!$D$2:$L$2,data!$A15)</f>
        <v>99.502885573731362</v>
      </c>
      <c r="O15" s="10">
        <f>SUMIFS(trimestre!$D$31:$L$31,trimestre!$D$3:$L$3,data!$B15,trimestre!$D$2:$L$2,data!$A15)</f>
        <v>100.41898011913065</v>
      </c>
      <c r="P15" s="10">
        <f>SUMIFS(trimestre!$D$33:$L$33,trimestre!$D$3:$L$3,data!$B15,trimestre!$D$2:$L$2,data!$A15)</f>
        <v>98.614171108840637</v>
      </c>
      <c r="Q15" s="10">
        <f>SUMIFS(trimestre!$D$35:$L$35,trimestre!$D$3:$L$3,data!$B15,trimestre!$D$2:$L$2,data!$A15)</f>
        <v>96.584283299319893</v>
      </c>
      <c r="R15" s="10">
        <f>SUMIFS(trimestre!$D$37:$L$37,trimestre!$D$3:$L$3,data!$B15,trimestre!$D$2:$L$2,data!$A15)</f>
        <v>97.158360180511977</v>
      </c>
      <c r="S15" s="10">
        <f>SUMIFS(trimestre!$D$39:$L$39,trimestre!$D$3:$L$3,data!$B15,trimestre!$D$2:$L$2,data!$A15)</f>
        <v>98.908246815322599</v>
      </c>
      <c r="T15" s="10">
        <f>SUMIFS(trimestre!$D$41:$L$41,trimestre!$D$3:$L$3,data!$B15,trimestre!$D$2:$L$2,data!$A15)</f>
        <v>98.51497346814439</v>
      </c>
      <c r="U15" s="10">
        <f>SUMIFS(trimestre!$D$43:$L$43,trimestre!$D$3:$L$3,data!$B15,trimestre!$D$2:$L$2,data!$A15)</f>
        <v>98.612998317366419</v>
      </c>
      <c r="V15" s="10">
        <f>SUMIFS(trimestre!$D$45:$L$45,trimestre!$D$3:$L$3,data!$B15,trimestre!$D$2:$L$2,data!$A15)</f>
        <v>99.702492547956552</v>
      </c>
    </row>
    <row r="16" spans="1:22" x14ac:dyDescent="0.3">
      <c r="A16">
        <f t="shared" si="0"/>
        <v>2019</v>
      </c>
      <c r="B16" t="str">
        <f t="shared" si="1"/>
        <v>T1</v>
      </c>
      <c r="C16">
        <f t="shared" si="2"/>
        <v>1</v>
      </c>
      <c r="D16" s="59">
        <v>43480</v>
      </c>
      <c r="E16" s="10">
        <f>SUMIFS(trimestre!$D$4:$L$4,trimestre!$D$3:$L$3,data!$B16,trimestre!$D$2:$L$2,data!$A16)</f>
        <v>99.502191431786528</v>
      </c>
      <c r="F16" s="10">
        <f>SUMIFS(trimestre!$D$8:$L$8,trimestre!$D$3:$L$3,data!$B16,trimestre!$D$2:$L$2,data!$A16)</f>
        <v>100.40170682740965</v>
      </c>
      <c r="G16" s="10">
        <f>SUMIFS(trimestre!$D$10:$L$10,trimestre!$D$3:$L$3,data!$B16,trimestre!$D$2:$L$2,data!$A16)</f>
        <v>102.56573846133212</v>
      </c>
      <c r="H16" s="10">
        <f>SUMIFS(trimestre!$D$14:$L$14,trimestre!$D$3:$L$3,data!$B16,trimestre!$D$2:$L$2,data!$A16)</f>
        <v>99.801196017533073</v>
      </c>
      <c r="I16" s="10">
        <f>SUMIFS(trimestre!$D$16:$L$16,trimestre!$D$3:$L$3,data!$B16,trimestre!$D$2:$L$2,data!$A16)</f>
        <v>134.73823271728858</v>
      </c>
      <c r="J16" s="10">
        <f>SUMIFS(trimestre!$D$18:$L$18,trimestre!$D$3:$L$3,data!$B16,trimestre!$D$2:$L$2,data!$A16)</f>
        <v>102.7772794021852</v>
      </c>
      <c r="K16" s="10">
        <f>SUMIFS(trimestre!$D$20:$L$20,trimestre!$D$3:$L$3,data!$B16,trimestre!$D$2:$L$2,data!$A16)</f>
        <v>104.53415649382069</v>
      </c>
      <c r="L16" s="10">
        <f>SUMIFS(trimestre!$D$22:$L$22,trimestre!$D$3:$L$3,data!$B16,trimestre!$D$2:$L$2,data!$A16)</f>
        <v>101.21099194771827</v>
      </c>
      <c r="M16" s="10">
        <f>SUMIFS(trimestre!$D$27:$L$27,trimestre!$D$3:$L$3,data!$B16,trimestre!$D$2:$L$2,data!$A16)</f>
        <v>99.207642448831152</v>
      </c>
      <c r="N16" s="10">
        <f>SUMIFS(trimestre!$D$29:$L$29,trimestre!$D$3:$L$3,data!$B16,trimestre!$D$2:$L$2,data!$A16)</f>
        <v>99.502885573731362</v>
      </c>
      <c r="O16" s="10">
        <f>SUMIFS(trimestre!$D$31:$L$31,trimestre!$D$3:$L$3,data!$B16,trimestre!$D$2:$L$2,data!$A16)</f>
        <v>100.41898011913065</v>
      </c>
      <c r="P16" s="10">
        <f>SUMIFS(trimestre!$D$33:$L$33,trimestre!$D$3:$L$3,data!$B16,trimestre!$D$2:$L$2,data!$A16)</f>
        <v>98.614171108840637</v>
      </c>
      <c r="Q16" s="10">
        <f>SUMIFS(trimestre!$D$35:$L$35,trimestre!$D$3:$L$3,data!$B16,trimestre!$D$2:$L$2,data!$A16)</f>
        <v>96.584283299319893</v>
      </c>
      <c r="R16" s="10">
        <f>SUMIFS(trimestre!$D$37:$L$37,trimestre!$D$3:$L$3,data!$B16,trimestre!$D$2:$L$2,data!$A16)</f>
        <v>97.158360180511977</v>
      </c>
      <c r="S16" s="10">
        <f>SUMIFS(trimestre!$D$39:$L$39,trimestre!$D$3:$L$3,data!$B16,trimestre!$D$2:$L$2,data!$A16)</f>
        <v>98.908246815322599</v>
      </c>
      <c r="T16" s="10">
        <f>SUMIFS(trimestre!$D$41:$L$41,trimestre!$D$3:$L$3,data!$B16,trimestre!$D$2:$L$2,data!$A16)</f>
        <v>98.51497346814439</v>
      </c>
      <c r="U16" s="10">
        <f>SUMIFS(trimestre!$D$43:$L$43,trimestre!$D$3:$L$3,data!$B16,trimestre!$D$2:$L$2,data!$A16)</f>
        <v>98.612998317366419</v>
      </c>
      <c r="V16" s="10">
        <f>SUMIFS(trimestre!$D$45:$L$45,trimestre!$D$3:$L$3,data!$B16,trimestre!$D$2:$L$2,data!$A16)</f>
        <v>99.702492547956552</v>
      </c>
    </row>
    <row r="17" spans="1:22" x14ac:dyDescent="0.3">
      <c r="A17">
        <f t="shared" si="0"/>
        <v>2019</v>
      </c>
      <c r="B17" t="str">
        <f t="shared" si="1"/>
        <v>T1</v>
      </c>
      <c r="C17">
        <f t="shared" si="2"/>
        <v>1</v>
      </c>
      <c r="D17" s="59">
        <v>43481</v>
      </c>
      <c r="E17" s="10">
        <f>SUMIFS(trimestre!$D$4:$L$4,trimestre!$D$3:$L$3,data!$B17,trimestre!$D$2:$L$2,data!$A17)</f>
        <v>99.502191431786528</v>
      </c>
      <c r="F17" s="10">
        <f>SUMIFS(trimestre!$D$8:$L$8,trimestre!$D$3:$L$3,data!$B17,trimestre!$D$2:$L$2,data!$A17)</f>
        <v>100.40170682740965</v>
      </c>
      <c r="G17" s="10">
        <f>SUMIFS(trimestre!$D$10:$L$10,trimestre!$D$3:$L$3,data!$B17,trimestre!$D$2:$L$2,data!$A17)</f>
        <v>102.56573846133212</v>
      </c>
      <c r="H17" s="10">
        <f>SUMIFS(trimestre!$D$14:$L$14,trimestre!$D$3:$L$3,data!$B17,trimestre!$D$2:$L$2,data!$A17)</f>
        <v>99.801196017533073</v>
      </c>
      <c r="I17" s="10">
        <f>SUMIFS(trimestre!$D$16:$L$16,trimestre!$D$3:$L$3,data!$B17,trimestre!$D$2:$L$2,data!$A17)</f>
        <v>134.73823271728858</v>
      </c>
      <c r="J17" s="10">
        <f>SUMIFS(trimestre!$D$18:$L$18,trimestre!$D$3:$L$3,data!$B17,trimestre!$D$2:$L$2,data!$A17)</f>
        <v>102.7772794021852</v>
      </c>
      <c r="K17" s="10">
        <f>SUMIFS(trimestre!$D$20:$L$20,trimestre!$D$3:$L$3,data!$B17,trimestre!$D$2:$L$2,data!$A17)</f>
        <v>104.53415649382069</v>
      </c>
      <c r="L17" s="10">
        <f>SUMIFS(trimestre!$D$22:$L$22,trimestre!$D$3:$L$3,data!$B17,trimestre!$D$2:$L$2,data!$A17)</f>
        <v>101.21099194771827</v>
      </c>
      <c r="M17" s="10">
        <f>SUMIFS(trimestre!$D$27:$L$27,trimestre!$D$3:$L$3,data!$B17,trimestre!$D$2:$L$2,data!$A17)</f>
        <v>99.207642448831152</v>
      </c>
      <c r="N17" s="10">
        <f>SUMIFS(trimestre!$D$29:$L$29,trimestre!$D$3:$L$3,data!$B17,trimestre!$D$2:$L$2,data!$A17)</f>
        <v>99.502885573731362</v>
      </c>
      <c r="O17" s="10">
        <f>SUMIFS(trimestre!$D$31:$L$31,trimestre!$D$3:$L$3,data!$B17,trimestre!$D$2:$L$2,data!$A17)</f>
        <v>100.41898011913065</v>
      </c>
      <c r="P17" s="10">
        <f>SUMIFS(trimestre!$D$33:$L$33,trimestre!$D$3:$L$3,data!$B17,trimestre!$D$2:$L$2,data!$A17)</f>
        <v>98.614171108840637</v>
      </c>
      <c r="Q17" s="10">
        <f>SUMIFS(trimestre!$D$35:$L$35,trimestre!$D$3:$L$3,data!$B17,trimestre!$D$2:$L$2,data!$A17)</f>
        <v>96.584283299319893</v>
      </c>
      <c r="R17" s="10">
        <f>SUMIFS(trimestre!$D$37:$L$37,trimestre!$D$3:$L$3,data!$B17,trimestre!$D$2:$L$2,data!$A17)</f>
        <v>97.158360180511977</v>
      </c>
      <c r="S17" s="10">
        <f>SUMIFS(trimestre!$D$39:$L$39,trimestre!$D$3:$L$3,data!$B17,trimestre!$D$2:$L$2,data!$A17)</f>
        <v>98.908246815322599</v>
      </c>
      <c r="T17" s="10">
        <f>SUMIFS(trimestre!$D$41:$L$41,trimestre!$D$3:$L$3,data!$B17,trimestre!$D$2:$L$2,data!$A17)</f>
        <v>98.51497346814439</v>
      </c>
      <c r="U17" s="10">
        <f>SUMIFS(trimestre!$D$43:$L$43,trimestre!$D$3:$L$3,data!$B17,trimestre!$D$2:$L$2,data!$A17)</f>
        <v>98.612998317366419</v>
      </c>
      <c r="V17" s="10">
        <f>SUMIFS(trimestre!$D$45:$L$45,trimestre!$D$3:$L$3,data!$B17,trimestre!$D$2:$L$2,data!$A17)</f>
        <v>99.702492547956552</v>
      </c>
    </row>
    <row r="18" spans="1:22" x14ac:dyDescent="0.3">
      <c r="A18">
        <f t="shared" si="0"/>
        <v>2019</v>
      </c>
      <c r="B18" t="str">
        <f t="shared" si="1"/>
        <v>T1</v>
      </c>
      <c r="C18">
        <f t="shared" si="2"/>
        <v>1</v>
      </c>
      <c r="D18" s="59">
        <v>43482</v>
      </c>
      <c r="E18" s="10">
        <f>SUMIFS(trimestre!$D$4:$L$4,trimestre!$D$3:$L$3,data!$B18,trimestre!$D$2:$L$2,data!$A18)</f>
        <v>99.502191431786528</v>
      </c>
      <c r="F18" s="10">
        <f>SUMIFS(trimestre!$D$8:$L$8,trimestre!$D$3:$L$3,data!$B18,trimestre!$D$2:$L$2,data!$A18)</f>
        <v>100.40170682740965</v>
      </c>
      <c r="G18" s="10">
        <f>SUMIFS(trimestre!$D$10:$L$10,trimestre!$D$3:$L$3,data!$B18,trimestre!$D$2:$L$2,data!$A18)</f>
        <v>102.56573846133212</v>
      </c>
      <c r="H18" s="10">
        <f>SUMIFS(trimestre!$D$14:$L$14,trimestre!$D$3:$L$3,data!$B18,trimestre!$D$2:$L$2,data!$A18)</f>
        <v>99.801196017533073</v>
      </c>
      <c r="I18" s="10">
        <f>SUMIFS(trimestre!$D$16:$L$16,trimestre!$D$3:$L$3,data!$B18,trimestre!$D$2:$L$2,data!$A18)</f>
        <v>134.73823271728858</v>
      </c>
      <c r="J18" s="10">
        <f>SUMIFS(trimestre!$D$18:$L$18,trimestre!$D$3:$L$3,data!$B18,trimestre!$D$2:$L$2,data!$A18)</f>
        <v>102.7772794021852</v>
      </c>
      <c r="K18" s="10">
        <f>SUMIFS(trimestre!$D$20:$L$20,trimestre!$D$3:$L$3,data!$B18,trimestre!$D$2:$L$2,data!$A18)</f>
        <v>104.53415649382069</v>
      </c>
      <c r="L18" s="10">
        <f>SUMIFS(trimestre!$D$22:$L$22,trimestre!$D$3:$L$3,data!$B18,trimestre!$D$2:$L$2,data!$A18)</f>
        <v>101.21099194771827</v>
      </c>
      <c r="M18" s="10">
        <f>SUMIFS(trimestre!$D$27:$L$27,trimestre!$D$3:$L$3,data!$B18,trimestre!$D$2:$L$2,data!$A18)</f>
        <v>99.207642448831152</v>
      </c>
      <c r="N18" s="10">
        <f>SUMIFS(trimestre!$D$29:$L$29,trimestre!$D$3:$L$3,data!$B18,trimestre!$D$2:$L$2,data!$A18)</f>
        <v>99.502885573731362</v>
      </c>
      <c r="O18" s="10">
        <f>SUMIFS(trimestre!$D$31:$L$31,trimestre!$D$3:$L$3,data!$B18,trimestre!$D$2:$L$2,data!$A18)</f>
        <v>100.41898011913065</v>
      </c>
      <c r="P18" s="10">
        <f>SUMIFS(trimestre!$D$33:$L$33,trimestre!$D$3:$L$3,data!$B18,trimestre!$D$2:$L$2,data!$A18)</f>
        <v>98.614171108840637</v>
      </c>
      <c r="Q18" s="10">
        <f>SUMIFS(trimestre!$D$35:$L$35,trimestre!$D$3:$L$3,data!$B18,trimestre!$D$2:$L$2,data!$A18)</f>
        <v>96.584283299319893</v>
      </c>
      <c r="R18" s="10">
        <f>SUMIFS(trimestre!$D$37:$L$37,trimestre!$D$3:$L$3,data!$B18,trimestre!$D$2:$L$2,data!$A18)</f>
        <v>97.158360180511977</v>
      </c>
      <c r="S18" s="10">
        <f>SUMIFS(trimestre!$D$39:$L$39,trimestre!$D$3:$L$3,data!$B18,trimestre!$D$2:$L$2,data!$A18)</f>
        <v>98.908246815322599</v>
      </c>
      <c r="T18" s="10">
        <f>SUMIFS(trimestre!$D$41:$L$41,trimestre!$D$3:$L$3,data!$B18,trimestre!$D$2:$L$2,data!$A18)</f>
        <v>98.51497346814439</v>
      </c>
      <c r="U18" s="10">
        <f>SUMIFS(trimestre!$D$43:$L$43,trimestre!$D$3:$L$3,data!$B18,trimestre!$D$2:$L$2,data!$A18)</f>
        <v>98.612998317366419</v>
      </c>
      <c r="V18" s="10">
        <f>SUMIFS(trimestre!$D$45:$L$45,trimestre!$D$3:$L$3,data!$B18,trimestre!$D$2:$L$2,data!$A18)</f>
        <v>99.702492547956552</v>
      </c>
    </row>
    <row r="19" spans="1:22" x14ac:dyDescent="0.3">
      <c r="A19">
        <f t="shared" si="0"/>
        <v>2019</v>
      </c>
      <c r="B19" t="str">
        <f t="shared" si="1"/>
        <v>T1</v>
      </c>
      <c r="C19">
        <f t="shared" si="2"/>
        <v>1</v>
      </c>
      <c r="D19" s="59">
        <v>43483</v>
      </c>
      <c r="E19" s="10">
        <f>SUMIFS(trimestre!$D$4:$L$4,trimestre!$D$3:$L$3,data!$B19,trimestre!$D$2:$L$2,data!$A19)</f>
        <v>99.502191431786528</v>
      </c>
      <c r="F19" s="10">
        <f>SUMIFS(trimestre!$D$8:$L$8,trimestre!$D$3:$L$3,data!$B19,trimestre!$D$2:$L$2,data!$A19)</f>
        <v>100.40170682740965</v>
      </c>
      <c r="G19" s="10">
        <f>SUMIFS(trimestre!$D$10:$L$10,trimestre!$D$3:$L$3,data!$B19,trimestre!$D$2:$L$2,data!$A19)</f>
        <v>102.56573846133212</v>
      </c>
      <c r="H19" s="10">
        <f>SUMIFS(trimestre!$D$14:$L$14,trimestre!$D$3:$L$3,data!$B19,trimestre!$D$2:$L$2,data!$A19)</f>
        <v>99.801196017533073</v>
      </c>
      <c r="I19" s="10">
        <f>SUMIFS(trimestre!$D$16:$L$16,trimestre!$D$3:$L$3,data!$B19,trimestre!$D$2:$L$2,data!$A19)</f>
        <v>134.73823271728858</v>
      </c>
      <c r="J19" s="10">
        <f>SUMIFS(trimestre!$D$18:$L$18,trimestre!$D$3:$L$3,data!$B19,trimestre!$D$2:$L$2,data!$A19)</f>
        <v>102.7772794021852</v>
      </c>
      <c r="K19" s="10">
        <f>SUMIFS(trimestre!$D$20:$L$20,trimestre!$D$3:$L$3,data!$B19,trimestre!$D$2:$L$2,data!$A19)</f>
        <v>104.53415649382069</v>
      </c>
      <c r="L19" s="10">
        <f>SUMIFS(trimestre!$D$22:$L$22,trimestre!$D$3:$L$3,data!$B19,trimestre!$D$2:$L$2,data!$A19)</f>
        <v>101.21099194771827</v>
      </c>
      <c r="M19" s="10">
        <f>SUMIFS(trimestre!$D$27:$L$27,trimestre!$D$3:$L$3,data!$B19,trimestre!$D$2:$L$2,data!$A19)</f>
        <v>99.207642448831152</v>
      </c>
      <c r="N19" s="10">
        <f>SUMIFS(trimestre!$D$29:$L$29,trimestre!$D$3:$L$3,data!$B19,trimestre!$D$2:$L$2,data!$A19)</f>
        <v>99.502885573731362</v>
      </c>
      <c r="O19" s="10">
        <f>SUMIFS(trimestre!$D$31:$L$31,trimestre!$D$3:$L$3,data!$B19,trimestre!$D$2:$L$2,data!$A19)</f>
        <v>100.41898011913065</v>
      </c>
      <c r="P19" s="10">
        <f>SUMIFS(trimestre!$D$33:$L$33,trimestre!$D$3:$L$3,data!$B19,trimestre!$D$2:$L$2,data!$A19)</f>
        <v>98.614171108840637</v>
      </c>
      <c r="Q19" s="10">
        <f>SUMIFS(trimestre!$D$35:$L$35,trimestre!$D$3:$L$3,data!$B19,trimestre!$D$2:$L$2,data!$A19)</f>
        <v>96.584283299319893</v>
      </c>
      <c r="R19" s="10">
        <f>SUMIFS(trimestre!$D$37:$L$37,trimestre!$D$3:$L$3,data!$B19,trimestre!$D$2:$L$2,data!$A19)</f>
        <v>97.158360180511977</v>
      </c>
      <c r="S19" s="10">
        <f>SUMIFS(trimestre!$D$39:$L$39,trimestre!$D$3:$L$3,data!$B19,trimestre!$D$2:$L$2,data!$A19)</f>
        <v>98.908246815322599</v>
      </c>
      <c r="T19" s="10">
        <f>SUMIFS(trimestre!$D$41:$L$41,trimestre!$D$3:$L$3,data!$B19,trimestre!$D$2:$L$2,data!$A19)</f>
        <v>98.51497346814439</v>
      </c>
      <c r="U19" s="10">
        <f>SUMIFS(trimestre!$D$43:$L$43,trimestre!$D$3:$L$3,data!$B19,trimestre!$D$2:$L$2,data!$A19)</f>
        <v>98.612998317366419</v>
      </c>
      <c r="V19" s="10">
        <f>SUMIFS(trimestre!$D$45:$L$45,trimestre!$D$3:$L$3,data!$B19,trimestre!$D$2:$L$2,data!$A19)</f>
        <v>99.702492547956552</v>
      </c>
    </row>
    <row r="20" spans="1:22" x14ac:dyDescent="0.3">
      <c r="A20">
        <f t="shared" si="0"/>
        <v>2019</v>
      </c>
      <c r="B20" t="str">
        <f t="shared" si="1"/>
        <v>T1</v>
      </c>
      <c r="C20">
        <f t="shared" si="2"/>
        <v>1</v>
      </c>
      <c r="D20" s="59">
        <v>43484</v>
      </c>
      <c r="E20" s="10">
        <f>SUMIFS(trimestre!$D$4:$L$4,trimestre!$D$3:$L$3,data!$B20,trimestre!$D$2:$L$2,data!$A20)</f>
        <v>99.502191431786528</v>
      </c>
      <c r="F20" s="10">
        <f>SUMIFS(trimestre!$D$8:$L$8,trimestre!$D$3:$L$3,data!$B20,trimestre!$D$2:$L$2,data!$A20)</f>
        <v>100.40170682740965</v>
      </c>
      <c r="G20" s="10">
        <f>SUMIFS(trimestre!$D$10:$L$10,trimestre!$D$3:$L$3,data!$B20,trimestre!$D$2:$L$2,data!$A20)</f>
        <v>102.56573846133212</v>
      </c>
      <c r="H20" s="10">
        <f>SUMIFS(trimestre!$D$14:$L$14,trimestre!$D$3:$L$3,data!$B20,trimestre!$D$2:$L$2,data!$A20)</f>
        <v>99.801196017533073</v>
      </c>
      <c r="I20" s="10">
        <f>SUMIFS(trimestre!$D$16:$L$16,trimestre!$D$3:$L$3,data!$B20,trimestre!$D$2:$L$2,data!$A20)</f>
        <v>134.73823271728858</v>
      </c>
      <c r="J20" s="10">
        <f>SUMIFS(trimestre!$D$18:$L$18,trimestre!$D$3:$L$3,data!$B20,trimestre!$D$2:$L$2,data!$A20)</f>
        <v>102.7772794021852</v>
      </c>
      <c r="K20" s="10">
        <f>SUMIFS(trimestre!$D$20:$L$20,trimestre!$D$3:$L$3,data!$B20,trimestre!$D$2:$L$2,data!$A20)</f>
        <v>104.53415649382069</v>
      </c>
      <c r="L20" s="10">
        <f>SUMIFS(trimestre!$D$22:$L$22,trimestre!$D$3:$L$3,data!$B20,trimestre!$D$2:$L$2,data!$A20)</f>
        <v>101.21099194771827</v>
      </c>
      <c r="M20" s="10">
        <f>SUMIFS(trimestre!$D$27:$L$27,trimestre!$D$3:$L$3,data!$B20,trimestre!$D$2:$L$2,data!$A20)</f>
        <v>99.207642448831152</v>
      </c>
      <c r="N20" s="10">
        <f>SUMIFS(trimestre!$D$29:$L$29,trimestre!$D$3:$L$3,data!$B20,trimestre!$D$2:$L$2,data!$A20)</f>
        <v>99.502885573731362</v>
      </c>
      <c r="O20" s="10">
        <f>SUMIFS(trimestre!$D$31:$L$31,trimestre!$D$3:$L$3,data!$B20,trimestre!$D$2:$L$2,data!$A20)</f>
        <v>100.41898011913065</v>
      </c>
      <c r="P20" s="10">
        <f>SUMIFS(trimestre!$D$33:$L$33,trimestre!$D$3:$L$3,data!$B20,trimestre!$D$2:$L$2,data!$A20)</f>
        <v>98.614171108840637</v>
      </c>
      <c r="Q20" s="10">
        <f>SUMIFS(trimestre!$D$35:$L$35,trimestre!$D$3:$L$3,data!$B20,trimestre!$D$2:$L$2,data!$A20)</f>
        <v>96.584283299319893</v>
      </c>
      <c r="R20" s="10">
        <f>SUMIFS(trimestre!$D$37:$L$37,trimestre!$D$3:$L$3,data!$B20,trimestre!$D$2:$L$2,data!$A20)</f>
        <v>97.158360180511977</v>
      </c>
      <c r="S20" s="10">
        <f>SUMIFS(trimestre!$D$39:$L$39,trimestre!$D$3:$L$3,data!$B20,trimestre!$D$2:$L$2,data!$A20)</f>
        <v>98.908246815322599</v>
      </c>
      <c r="T20" s="10">
        <f>SUMIFS(trimestre!$D$41:$L$41,trimestre!$D$3:$L$3,data!$B20,trimestre!$D$2:$L$2,data!$A20)</f>
        <v>98.51497346814439</v>
      </c>
      <c r="U20" s="10">
        <f>SUMIFS(trimestre!$D$43:$L$43,trimestre!$D$3:$L$3,data!$B20,trimestre!$D$2:$L$2,data!$A20)</f>
        <v>98.612998317366419</v>
      </c>
      <c r="V20" s="10">
        <f>SUMIFS(trimestre!$D$45:$L$45,trimestre!$D$3:$L$3,data!$B20,trimestre!$D$2:$L$2,data!$A20)</f>
        <v>99.702492547956552</v>
      </c>
    </row>
    <row r="21" spans="1:22" x14ac:dyDescent="0.3">
      <c r="A21">
        <f t="shared" si="0"/>
        <v>2019</v>
      </c>
      <c r="B21" t="str">
        <f t="shared" si="1"/>
        <v>T1</v>
      </c>
      <c r="C21">
        <f t="shared" si="2"/>
        <v>1</v>
      </c>
      <c r="D21" s="59">
        <v>43485</v>
      </c>
      <c r="E21" s="10">
        <f>SUMIFS(trimestre!$D$4:$L$4,trimestre!$D$3:$L$3,data!$B21,trimestre!$D$2:$L$2,data!$A21)</f>
        <v>99.502191431786528</v>
      </c>
      <c r="F21" s="10">
        <f>SUMIFS(trimestre!$D$8:$L$8,trimestre!$D$3:$L$3,data!$B21,trimestre!$D$2:$L$2,data!$A21)</f>
        <v>100.40170682740965</v>
      </c>
      <c r="G21" s="10">
        <f>SUMIFS(trimestre!$D$10:$L$10,trimestre!$D$3:$L$3,data!$B21,trimestre!$D$2:$L$2,data!$A21)</f>
        <v>102.56573846133212</v>
      </c>
      <c r="H21" s="10">
        <f>SUMIFS(trimestre!$D$14:$L$14,trimestre!$D$3:$L$3,data!$B21,trimestre!$D$2:$L$2,data!$A21)</f>
        <v>99.801196017533073</v>
      </c>
      <c r="I21" s="10">
        <f>SUMIFS(trimestre!$D$16:$L$16,trimestre!$D$3:$L$3,data!$B21,trimestre!$D$2:$L$2,data!$A21)</f>
        <v>134.73823271728858</v>
      </c>
      <c r="J21" s="10">
        <f>SUMIFS(trimestre!$D$18:$L$18,trimestre!$D$3:$L$3,data!$B21,trimestre!$D$2:$L$2,data!$A21)</f>
        <v>102.7772794021852</v>
      </c>
      <c r="K21" s="10">
        <f>SUMIFS(trimestre!$D$20:$L$20,trimestre!$D$3:$L$3,data!$B21,trimestre!$D$2:$L$2,data!$A21)</f>
        <v>104.53415649382069</v>
      </c>
      <c r="L21" s="10">
        <f>SUMIFS(trimestre!$D$22:$L$22,trimestre!$D$3:$L$3,data!$B21,trimestre!$D$2:$L$2,data!$A21)</f>
        <v>101.21099194771827</v>
      </c>
      <c r="M21" s="10">
        <f>SUMIFS(trimestre!$D$27:$L$27,trimestre!$D$3:$L$3,data!$B21,trimestre!$D$2:$L$2,data!$A21)</f>
        <v>99.207642448831152</v>
      </c>
      <c r="N21" s="10">
        <f>SUMIFS(trimestre!$D$29:$L$29,trimestre!$D$3:$L$3,data!$B21,trimestre!$D$2:$L$2,data!$A21)</f>
        <v>99.502885573731362</v>
      </c>
      <c r="O21" s="10">
        <f>SUMIFS(trimestre!$D$31:$L$31,trimestre!$D$3:$L$3,data!$B21,trimestre!$D$2:$L$2,data!$A21)</f>
        <v>100.41898011913065</v>
      </c>
      <c r="P21" s="10">
        <f>SUMIFS(trimestre!$D$33:$L$33,trimestre!$D$3:$L$3,data!$B21,trimestre!$D$2:$L$2,data!$A21)</f>
        <v>98.614171108840637</v>
      </c>
      <c r="Q21" s="10">
        <f>SUMIFS(trimestre!$D$35:$L$35,trimestre!$D$3:$L$3,data!$B21,trimestre!$D$2:$L$2,data!$A21)</f>
        <v>96.584283299319893</v>
      </c>
      <c r="R21" s="10">
        <f>SUMIFS(trimestre!$D$37:$L$37,trimestre!$D$3:$L$3,data!$B21,trimestre!$D$2:$L$2,data!$A21)</f>
        <v>97.158360180511977</v>
      </c>
      <c r="S21" s="10">
        <f>SUMIFS(trimestre!$D$39:$L$39,trimestre!$D$3:$L$3,data!$B21,trimestre!$D$2:$L$2,data!$A21)</f>
        <v>98.908246815322599</v>
      </c>
      <c r="T21" s="10">
        <f>SUMIFS(trimestre!$D$41:$L$41,trimestre!$D$3:$L$3,data!$B21,trimestre!$D$2:$L$2,data!$A21)</f>
        <v>98.51497346814439</v>
      </c>
      <c r="U21" s="10">
        <f>SUMIFS(trimestre!$D$43:$L$43,trimestre!$D$3:$L$3,data!$B21,trimestre!$D$2:$L$2,data!$A21)</f>
        <v>98.612998317366419</v>
      </c>
      <c r="V21" s="10">
        <f>SUMIFS(trimestre!$D$45:$L$45,trimestre!$D$3:$L$3,data!$B21,trimestre!$D$2:$L$2,data!$A21)</f>
        <v>99.702492547956552</v>
      </c>
    </row>
    <row r="22" spans="1:22" x14ac:dyDescent="0.3">
      <c r="A22">
        <f t="shared" si="0"/>
        <v>2019</v>
      </c>
      <c r="B22" t="str">
        <f t="shared" si="1"/>
        <v>T1</v>
      </c>
      <c r="C22">
        <f t="shared" si="2"/>
        <v>1</v>
      </c>
      <c r="D22" s="59">
        <v>43486</v>
      </c>
      <c r="E22" s="10">
        <f>SUMIFS(trimestre!$D$4:$L$4,trimestre!$D$3:$L$3,data!$B22,trimestre!$D$2:$L$2,data!$A22)</f>
        <v>99.502191431786528</v>
      </c>
      <c r="F22" s="10">
        <f>SUMIFS(trimestre!$D$8:$L$8,trimestre!$D$3:$L$3,data!$B22,trimestre!$D$2:$L$2,data!$A22)</f>
        <v>100.40170682740965</v>
      </c>
      <c r="G22" s="10">
        <f>SUMIFS(trimestre!$D$10:$L$10,trimestre!$D$3:$L$3,data!$B22,trimestre!$D$2:$L$2,data!$A22)</f>
        <v>102.56573846133212</v>
      </c>
      <c r="H22" s="10">
        <f>SUMIFS(trimestre!$D$14:$L$14,trimestre!$D$3:$L$3,data!$B22,trimestre!$D$2:$L$2,data!$A22)</f>
        <v>99.801196017533073</v>
      </c>
      <c r="I22" s="10">
        <f>SUMIFS(trimestre!$D$16:$L$16,trimestre!$D$3:$L$3,data!$B22,trimestre!$D$2:$L$2,data!$A22)</f>
        <v>134.73823271728858</v>
      </c>
      <c r="J22" s="10">
        <f>SUMIFS(trimestre!$D$18:$L$18,trimestre!$D$3:$L$3,data!$B22,trimestre!$D$2:$L$2,data!$A22)</f>
        <v>102.7772794021852</v>
      </c>
      <c r="K22" s="10">
        <f>SUMIFS(trimestre!$D$20:$L$20,trimestre!$D$3:$L$3,data!$B22,trimestre!$D$2:$L$2,data!$A22)</f>
        <v>104.53415649382069</v>
      </c>
      <c r="L22" s="10">
        <f>SUMIFS(trimestre!$D$22:$L$22,trimestre!$D$3:$L$3,data!$B22,trimestre!$D$2:$L$2,data!$A22)</f>
        <v>101.21099194771827</v>
      </c>
      <c r="M22" s="10">
        <f>SUMIFS(trimestre!$D$27:$L$27,trimestre!$D$3:$L$3,data!$B22,trimestre!$D$2:$L$2,data!$A22)</f>
        <v>99.207642448831152</v>
      </c>
      <c r="N22" s="10">
        <f>SUMIFS(trimestre!$D$29:$L$29,trimestre!$D$3:$L$3,data!$B22,trimestre!$D$2:$L$2,data!$A22)</f>
        <v>99.502885573731362</v>
      </c>
      <c r="O22" s="10">
        <f>SUMIFS(trimestre!$D$31:$L$31,trimestre!$D$3:$L$3,data!$B22,trimestre!$D$2:$L$2,data!$A22)</f>
        <v>100.41898011913065</v>
      </c>
      <c r="P22" s="10">
        <f>SUMIFS(trimestre!$D$33:$L$33,trimestre!$D$3:$L$3,data!$B22,trimestre!$D$2:$L$2,data!$A22)</f>
        <v>98.614171108840637</v>
      </c>
      <c r="Q22" s="10">
        <f>SUMIFS(trimestre!$D$35:$L$35,trimestre!$D$3:$L$3,data!$B22,trimestre!$D$2:$L$2,data!$A22)</f>
        <v>96.584283299319893</v>
      </c>
      <c r="R22" s="10">
        <f>SUMIFS(trimestre!$D$37:$L$37,trimestre!$D$3:$L$3,data!$B22,trimestre!$D$2:$L$2,data!$A22)</f>
        <v>97.158360180511977</v>
      </c>
      <c r="S22" s="10">
        <f>SUMIFS(trimestre!$D$39:$L$39,trimestre!$D$3:$L$3,data!$B22,trimestre!$D$2:$L$2,data!$A22)</f>
        <v>98.908246815322599</v>
      </c>
      <c r="T22" s="10">
        <f>SUMIFS(trimestre!$D$41:$L$41,trimestre!$D$3:$L$3,data!$B22,trimestre!$D$2:$L$2,data!$A22)</f>
        <v>98.51497346814439</v>
      </c>
      <c r="U22" s="10">
        <f>SUMIFS(trimestre!$D$43:$L$43,trimestre!$D$3:$L$3,data!$B22,trimestre!$D$2:$L$2,data!$A22)</f>
        <v>98.612998317366419</v>
      </c>
      <c r="V22" s="10">
        <f>SUMIFS(trimestre!$D$45:$L$45,trimestre!$D$3:$L$3,data!$B22,trimestre!$D$2:$L$2,data!$A22)</f>
        <v>99.702492547956552</v>
      </c>
    </row>
    <row r="23" spans="1:22" x14ac:dyDescent="0.3">
      <c r="A23">
        <f t="shared" si="0"/>
        <v>2019</v>
      </c>
      <c r="B23" t="str">
        <f t="shared" si="1"/>
        <v>T1</v>
      </c>
      <c r="C23">
        <f t="shared" si="2"/>
        <v>1</v>
      </c>
      <c r="D23" s="59">
        <v>43487</v>
      </c>
      <c r="E23" s="10">
        <f>SUMIFS(trimestre!$D$4:$L$4,trimestre!$D$3:$L$3,data!$B23,trimestre!$D$2:$L$2,data!$A23)</f>
        <v>99.502191431786528</v>
      </c>
      <c r="F23" s="10">
        <f>SUMIFS(trimestre!$D$8:$L$8,trimestre!$D$3:$L$3,data!$B23,trimestre!$D$2:$L$2,data!$A23)</f>
        <v>100.40170682740965</v>
      </c>
      <c r="G23" s="10">
        <f>SUMIFS(trimestre!$D$10:$L$10,trimestre!$D$3:$L$3,data!$B23,trimestre!$D$2:$L$2,data!$A23)</f>
        <v>102.56573846133212</v>
      </c>
      <c r="H23" s="10">
        <f>SUMIFS(trimestre!$D$14:$L$14,trimestre!$D$3:$L$3,data!$B23,trimestre!$D$2:$L$2,data!$A23)</f>
        <v>99.801196017533073</v>
      </c>
      <c r="I23" s="10">
        <f>SUMIFS(trimestre!$D$16:$L$16,trimestre!$D$3:$L$3,data!$B23,trimestre!$D$2:$L$2,data!$A23)</f>
        <v>134.73823271728858</v>
      </c>
      <c r="J23" s="10">
        <f>SUMIFS(trimestre!$D$18:$L$18,trimestre!$D$3:$L$3,data!$B23,trimestre!$D$2:$L$2,data!$A23)</f>
        <v>102.7772794021852</v>
      </c>
      <c r="K23" s="10">
        <f>SUMIFS(trimestre!$D$20:$L$20,trimestre!$D$3:$L$3,data!$B23,trimestre!$D$2:$L$2,data!$A23)</f>
        <v>104.53415649382069</v>
      </c>
      <c r="L23" s="10">
        <f>SUMIFS(trimestre!$D$22:$L$22,trimestre!$D$3:$L$3,data!$B23,trimestre!$D$2:$L$2,data!$A23)</f>
        <v>101.21099194771827</v>
      </c>
      <c r="M23" s="10">
        <f>SUMIFS(trimestre!$D$27:$L$27,trimestre!$D$3:$L$3,data!$B23,trimestre!$D$2:$L$2,data!$A23)</f>
        <v>99.207642448831152</v>
      </c>
      <c r="N23" s="10">
        <f>SUMIFS(trimestre!$D$29:$L$29,trimestre!$D$3:$L$3,data!$B23,trimestre!$D$2:$L$2,data!$A23)</f>
        <v>99.502885573731362</v>
      </c>
      <c r="O23" s="10">
        <f>SUMIFS(trimestre!$D$31:$L$31,trimestre!$D$3:$L$3,data!$B23,trimestre!$D$2:$L$2,data!$A23)</f>
        <v>100.41898011913065</v>
      </c>
      <c r="P23" s="10">
        <f>SUMIFS(trimestre!$D$33:$L$33,trimestre!$D$3:$L$3,data!$B23,trimestre!$D$2:$L$2,data!$A23)</f>
        <v>98.614171108840637</v>
      </c>
      <c r="Q23" s="10">
        <f>SUMIFS(trimestre!$D$35:$L$35,trimestre!$D$3:$L$3,data!$B23,trimestre!$D$2:$L$2,data!$A23)</f>
        <v>96.584283299319893</v>
      </c>
      <c r="R23" s="10">
        <f>SUMIFS(trimestre!$D$37:$L$37,trimestre!$D$3:$L$3,data!$B23,trimestre!$D$2:$L$2,data!$A23)</f>
        <v>97.158360180511977</v>
      </c>
      <c r="S23" s="10">
        <f>SUMIFS(trimestre!$D$39:$L$39,trimestre!$D$3:$L$3,data!$B23,trimestre!$D$2:$L$2,data!$A23)</f>
        <v>98.908246815322599</v>
      </c>
      <c r="T23" s="10">
        <f>SUMIFS(trimestre!$D$41:$L$41,trimestre!$D$3:$L$3,data!$B23,trimestre!$D$2:$L$2,data!$A23)</f>
        <v>98.51497346814439</v>
      </c>
      <c r="U23" s="10">
        <f>SUMIFS(trimestre!$D$43:$L$43,trimestre!$D$3:$L$3,data!$B23,trimestre!$D$2:$L$2,data!$A23)</f>
        <v>98.612998317366419</v>
      </c>
      <c r="V23" s="10">
        <f>SUMIFS(trimestre!$D$45:$L$45,trimestre!$D$3:$L$3,data!$B23,trimestre!$D$2:$L$2,data!$A23)</f>
        <v>99.702492547956552</v>
      </c>
    </row>
    <row r="24" spans="1:22" x14ac:dyDescent="0.3">
      <c r="A24">
        <f t="shared" si="0"/>
        <v>2019</v>
      </c>
      <c r="B24" t="str">
        <f t="shared" si="1"/>
        <v>T1</v>
      </c>
      <c r="C24">
        <f t="shared" si="2"/>
        <v>1</v>
      </c>
      <c r="D24" s="59">
        <v>43488</v>
      </c>
      <c r="E24" s="10">
        <f>SUMIFS(trimestre!$D$4:$L$4,trimestre!$D$3:$L$3,data!$B24,trimestre!$D$2:$L$2,data!$A24)</f>
        <v>99.502191431786528</v>
      </c>
      <c r="F24" s="10">
        <f>SUMIFS(trimestre!$D$8:$L$8,trimestre!$D$3:$L$3,data!$B24,trimestre!$D$2:$L$2,data!$A24)</f>
        <v>100.40170682740965</v>
      </c>
      <c r="G24" s="10">
        <f>SUMIFS(trimestre!$D$10:$L$10,trimestre!$D$3:$L$3,data!$B24,trimestre!$D$2:$L$2,data!$A24)</f>
        <v>102.56573846133212</v>
      </c>
      <c r="H24" s="10">
        <f>SUMIFS(trimestre!$D$14:$L$14,trimestre!$D$3:$L$3,data!$B24,trimestre!$D$2:$L$2,data!$A24)</f>
        <v>99.801196017533073</v>
      </c>
      <c r="I24" s="10">
        <f>SUMIFS(trimestre!$D$16:$L$16,trimestre!$D$3:$L$3,data!$B24,trimestre!$D$2:$L$2,data!$A24)</f>
        <v>134.73823271728858</v>
      </c>
      <c r="J24" s="10">
        <f>SUMIFS(trimestre!$D$18:$L$18,trimestre!$D$3:$L$3,data!$B24,trimestre!$D$2:$L$2,data!$A24)</f>
        <v>102.7772794021852</v>
      </c>
      <c r="K24" s="10">
        <f>SUMIFS(trimestre!$D$20:$L$20,trimestre!$D$3:$L$3,data!$B24,trimestre!$D$2:$L$2,data!$A24)</f>
        <v>104.53415649382069</v>
      </c>
      <c r="L24" s="10">
        <f>SUMIFS(trimestre!$D$22:$L$22,trimestre!$D$3:$L$3,data!$B24,trimestre!$D$2:$L$2,data!$A24)</f>
        <v>101.21099194771827</v>
      </c>
      <c r="M24" s="10">
        <f>SUMIFS(trimestre!$D$27:$L$27,trimestre!$D$3:$L$3,data!$B24,trimestre!$D$2:$L$2,data!$A24)</f>
        <v>99.207642448831152</v>
      </c>
      <c r="N24" s="10">
        <f>SUMIFS(trimestre!$D$29:$L$29,trimestre!$D$3:$L$3,data!$B24,trimestre!$D$2:$L$2,data!$A24)</f>
        <v>99.502885573731362</v>
      </c>
      <c r="O24" s="10">
        <f>SUMIFS(trimestre!$D$31:$L$31,trimestre!$D$3:$L$3,data!$B24,trimestre!$D$2:$L$2,data!$A24)</f>
        <v>100.41898011913065</v>
      </c>
      <c r="P24" s="10">
        <f>SUMIFS(trimestre!$D$33:$L$33,trimestre!$D$3:$L$3,data!$B24,trimestre!$D$2:$L$2,data!$A24)</f>
        <v>98.614171108840637</v>
      </c>
      <c r="Q24" s="10">
        <f>SUMIFS(trimestre!$D$35:$L$35,trimestre!$D$3:$L$3,data!$B24,trimestre!$D$2:$L$2,data!$A24)</f>
        <v>96.584283299319893</v>
      </c>
      <c r="R24" s="10">
        <f>SUMIFS(trimestre!$D$37:$L$37,trimestre!$D$3:$L$3,data!$B24,trimestre!$D$2:$L$2,data!$A24)</f>
        <v>97.158360180511977</v>
      </c>
      <c r="S24" s="10">
        <f>SUMIFS(trimestre!$D$39:$L$39,trimestre!$D$3:$L$3,data!$B24,trimestre!$D$2:$L$2,data!$A24)</f>
        <v>98.908246815322599</v>
      </c>
      <c r="T24" s="10">
        <f>SUMIFS(trimestre!$D$41:$L$41,trimestre!$D$3:$L$3,data!$B24,trimestre!$D$2:$L$2,data!$A24)</f>
        <v>98.51497346814439</v>
      </c>
      <c r="U24" s="10">
        <f>SUMIFS(trimestre!$D$43:$L$43,trimestre!$D$3:$L$3,data!$B24,trimestre!$D$2:$L$2,data!$A24)</f>
        <v>98.612998317366419</v>
      </c>
      <c r="V24" s="10">
        <f>SUMIFS(trimestre!$D$45:$L$45,trimestre!$D$3:$L$3,data!$B24,trimestre!$D$2:$L$2,data!$A24)</f>
        <v>99.702492547956552</v>
      </c>
    </row>
    <row r="25" spans="1:22" x14ac:dyDescent="0.3">
      <c r="A25">
        <f t="shared" si="0"/>
        <v>2019</v>
      </c>
      <c r="B25" t="str">
        <f t="shared" si="1"/>
        <v>T1</v>
      </c>
      <c r="C25">
        <f t="shared" si="2"/>
        <v>1</v>
      </c>
      <c r="D25" s="59">
        <v>43489</v>
      </c>
      <c r="E25" s="10">
        <f>SUMIFS(trimestre!$D$4:$L$4,trimestre!$D$3:$L$3,data!$B25,trimestre!$D$2:$L$2,data!$A25)</f>
        <v>99.502191431786528</v>
      </c>
      <c r="F25" s="10">
        <f>SUMIFS(trimestre!$D$8:$L$8,trimestre!$D$3:$L$3,data!$B25,trimestre!$D$2:$L$2,data!$A25)</f>
        <v>100.40170682740965</v>
      </c>
      <c r="G25" s="10">
        <f>SUMIFS(trimestre!$D$10:$L$10,trimestre!$D$3:$L$3,data!$B25,trimestre!$D$2:$L$2,data!$A25)</f>
        <v>102.56573846133212</v>
      </c>
      <c r="H25" s="10">
        <f>SUMIFS(trimestre!$D$14:$L$14,trimestre!$D$3:$L$3,data!$B25,trimestre!$D$2:$L$2,data!$A25)</f>
        <v>99.801196017533073</v>
      </c>
      <c r="I25" s="10">
        <f>SUMIFS(trimestre!$D$16:$L$16,trimestre!$D$3:$L$3,data!$B25,trimestre!$D$2:$L$2,data!$A25)</f>
        <v>134.73823271728858</v>
      </c>
      <c r="J25" s="10">
        <f>SUMIFS(trimestre!$D$18:$L$18,trimestre!$D$3:$L$3,data!$B25,trimestre!$D$2:$L$2,data!$A25)</f>
        <v>102.7772794021852</v>
      </c>
      <c r="K25" s="10">
        <f>SUMIFS(trimestre!$D$20:$L$20,trimestre!$D$3:$L$3,data!$B25,trimestre!$D$2:$L$2,data!$A25)</f>
        <v>104.53415649382069</v>
      </c>
      <c r="L25" s="10">
        <f>SUMIFS(trimestre!$D$22:$L$22,trimestre!$D$3:$L$3,data!$B25,trimestre!$D$2:$L$2,data!$A25)</f>
        <v>101.21099194771827</v>
      </c>
      <c r="M25" s="10">
        <f>SUMIFS(trimestre!$D$27:$L$27,trimestre!$D$3:$L$3,data!$B25,trimestre!$D$2:$L$2,data!$A25)</f>
        <v>99.207642448831152</v>
      </c>
      <c r="N25" s="10">
        <f>SUMIFS(trimestre!$D$29:$L$29,trimestre!$D$3:$L$3,data!$B25,trimestre!$D$2:$L$2,data!$A25)</f>
        <v>99.502885573731362</v>
      </c>
      <c r="O25" s="10">
        <f>SUMIFS(trimestre!$D$31:$L$31,trimestre!$D$3:$L$3,data!$B25,trimestre!$D$2:$L$2,data!$A25)</f>
        <v>100.41898011913065</v>
      </c>
      <c r="P25" s="10">
        <f>SUMIFS(trimestre!$D$33:$L$33,trimestre!$D$3:$L$3,data!$B25,trimestre!$D$2:$L$2,data!$A25)</f>
        <v>98.614171108840637</v>
      </c>
      <c r="Q25" s="10">
        <f>SUMIFS(trimestre!$D$35:$L$35,trimestre!$D$3:$L$3,data!$B25,trimestre!$D$2:$L$2,data!$A25)</f>
        <v>96.584283299319893</v>
      </c>
      <c r="R25" s="10">
        <f>SUMIFS(trimestre!$D$37:$L$37,trimestre!$D$3:$L$3,data!$B25,trimestre!$D$2:$L$2,data!$A25)</f>
        <v>97.158360180511977</v>
      </c>
      <c r="S25" s="10">
        <f>SUMIFS(trimestre!$D$39:$L$39,trimestre!$D$3:$L$3,data!$B25,trimestre!$D$2:$L$2,data!$A25)</f>
        <v>98.908246815322599</v>
      </c>
      <c r="T25" s="10">
        <f>SUMIFS(trimestre!$D$41:$L$41,trimestre!$D$3:$L$3,data!$B25,trimestre!$D$2:$L$2,data!$A25)</f>
        <v>98.51497346814439</v>
      </c>
      <c r="U25" s="10">
        <f>SUMIFS(trimestre!$D$43:$L$43,trimestre!$D$3:$L$3,data!$B25,trimestre!$D$2:$L$2,data!$A25)</f>
        <v>98.612998317366419</v>
      </c>
      <c r="V25" s="10">
        <f>SUMIFS(trimestre!$D$45:$L$45,trimestre!$D$3:$L$3,data!$B25,trimestre!$D$2:$L$2,data!$A25)</f>
        <v>99.702492547956552</v>
      </c>
    </row>
    <row r="26" spans="1:22" x14ac:dyDescent="0.3">
      <c r="A26">
        <f t="shared" si="0"/>
        <v>2019</v>
      </c>
      <c r="B26" t="str">
        <f t="shared" si="1"/>
        <v>T1</v>
      </c>
      <c r="C26">
        <f t="shared" si="2"/>
        <v>1</v>
      </c>
      <c r="D26" s="59">
        <v>43490</v>
      </c>
      <c r="E26" s="10">
        <f>SUMIFS(trimestre!$D$4:$L$4,trimestre!$D$3:$L$3,data!$B26,trimestre!$D$2:$L$2,data!$A26)</f>
        <v>99.502191431786528</v>
      </c>
      <c r="F26" s="10">
        <f>SUMIFS(trimestre!$D$8:$L$8,trimestre!$D$3:$L$3,data!$B26,trimestre!$D$2:$L$2,data!$A26)</f>
        <v>100.40170682740965</v>
      </c>
      <c r="G26" s="10">
        <f>SUMIFS(trimestre!$D$10:$L$10,trimestre!$D$3:$L$3,data!$B26,trimestre!$D$2:$L$2,data!$A26)</f>
        <v>102.56573846133212</v>
      </c>
      <c r="H26" s="10">
        <f>SUMIFS(trimestre!$D$14:$L$14,trimestre!$D$3:$L$3,data!$B26,trimestre!$D$2:$L$2,data!$A26)</f>
        <v>99.801196017533073</v>
      </c>
      <c r="I26" s="10">
        <f>SUMIFS(trimestre!$D$16:$L$16,trimestre!$D$3:$L$3,data!$B26,trimestre!$D$2:$L$2,data!$A26)</f>
        <v>134.73823271728858</v>
      </c>
      <c r="J26" s="10">
        <f>SUMIFS(trimestre!$D$18:$L$18,trimestre!$D$3:$L$3,data!$B26,trimestre!$D$2:$L$2,data!$A26)</f>
        <v>102.7772794021852</v>
      </c>
      <c r="K26" s="10">
        <f>SUMIFS(trimestre!$D$20:$L$20,trimestre!$D$3:$L$3,data!$B26,trimestre!$D$2:$L$2,data!$A26)</f>
        <v>104.53415649382069</v>
      </c>
      <c r="L26" s="10">
        <f>SUMIFS(trimestre!$D$22:$L$22,trimestre!$D$3:$L$3,data!$B26,trimestre!$D$2:$L$2,data!$A26)</f>
        <v>101.21099194771827</v>
      </c>
      <c r="M26" s="10">
        <f>SUMIFS(trimestre!$D$27:$L$27,trimestre!$D$3:$L$3,data!$B26,trimestre!$D$2:$L$2,data!$A26)</f>
        <v>99.207642448831152</v>
      </c>
      <c r="N26" s="10">
        <f>SUMIFS(trimestre!$D$29:$L$29,trimestre!$D$3:$L$3,data!$B26,trimestre!$D$2:$L$2,data!$A26)</f>
        <v>99.502885573731362</v>
      </c>
      <c r="O26" s="10">
        <f>SUMIFS(trimestre!$D$31:$L$31,trimestre!$D$3:$L$3,data!$B26,trimestre!$D$2:$L$2,data!$A26)</f>
        <v>100.41898011913065</v>
      </c>
      <c r="P26" s="10">
        <f>SUMIFS(trimestre!$D$33:$L$33,trimestre!$D$3:$L$3,data!$B26,trimestre!$D$2:$L$2,data!$A26)</f>
        <v>98.614171108840637</v>
      </c>
      <c r="Q26" s="10">
        <f>SUMIFS(trimestre!$D$35:$L$35,trimestre!$D$3:$L$3,data!$B26,trimestre!$D$2:$L$2,data!$A26)</f>
        <v>96.584283299319893</v>
      </c>
      <c r="R26" s="10">
        <f>SUMIFS(trimestre!$D$37:$L$37,trimestre!$D$3:$L$3,data!$B26,trimestre!$D$2:$L$2,data!$A26)</f>
        <v>97.158360180511977</v>
      </c>
      <c r="S26" s="10">
        <f>SUMIFS(trimestre!$D$39:$L$39,trimestre!$D$3:$L$3,data!$B26,trimestre!$D$2:$L$2,data!$A26)</f>
        <v>98.908246815322599</v>
      </c>
      <c r="T26" s="10">
        <f>SUMIFS(trimestre!$D$41:$L$41,trimestre!$D$3:$L$3,data!$B26,trimestre!$D$2:$L$2,data!$A26)</f>
        <v>98.51497346814439</v>
      </c>
      <c r="U26" s="10">
        <f>SUMIFS(trimestre!$D$43:$L$43,trimestre!$D$3:$L$3,data!$B26,trimestre!$D$2:$L$2,data!$A26)</f>
        <v>98.612998317366419</v>
      </c>
      <c r="V26" s="10">
        <f>SUMIFS(trimestre!$D$45:$L$45,trimestre!$D$3:$L$3,data!$B26,trimestre!$D$2:$L$2,data!$A26)</f>
        <v>99.702492547956552</v>
      </c>
    </row>
    <row r="27" spans="1:22" x14ac:dyDescent="0.3">
      <c r="A27">
        <f t="shared" si="0"/>
        <v>2019</v>
      </c>
      <c r="B27" t="str">
        <f t="shared" si="1"/>
        <v>T1</v>
      </c>
      <c r="C27">
        <f t="shared" si="2"/>
        <v>1</v>
      </c>
      <c r="D27" s="59">
        <v>43491</v>
      </c>
      <c r="E27" s="10">
        <f>SUMIFS(trimestre!$D$4:$L$4,trimestre!$D$3:$L$3,data!$B27,trimestre!$D$2:$L$2,data!$A27)</f>
        <v>99.502191431786528</v>
      </c>
      <c r="F27" s="10">
        <f>SUMIFS(trimestre!$D$8:$L$8,trimestre!$D$3:$L$3,data!$B27,trimestre!$D$2:$L$2,data!$A27)</f>
        <v>100.40170682740965</v>
      </c>
      <c r="G27" s="10">
        <f>SUMIFS(trimestre!$D$10:$L$10,trimestre!$D$3:$L$3,data!$B27,trimestre!$D$2:$L$2,data!$A27)</f>
        <v>102.56573846133212</v>
      </c>
      <c r="H27" s="10">
        <f>SUMIFS(trimestre!$D$14:$L$14,trimestre!$D$3:$L$3,data!$B27,trimestre!$D$2:$L$2,data!$A27)</f>
        <v>99.801196017533073</v>
      </c>
      <c r="I27" s="10">
        <f>SUMIFS(trimestre!$D$16:$L$16,trimestre!$D$3:$L$3,data!$B27,trimestre!$D$2:$L$2,data!$A27)</f>
        <v>134.73823271728858</v>
      </c>
      <c r="J27" s="10">
        <f>SUMIFS(trimestre!$D$18:$L$18,trimestre!$D$3:$L$3,data!$B27,trimestre!$D$2:$L$2,data!$A27)</f>
        <v>102.7772794021852</v>
      </c>
      <c r="K27" s="10">
        <f>SUMIFS(trimestre!$D$20:$L$20,trimestre!$D$3:$L$3,data!$B27,trimestre!$D$2:$L$2,data!$A27)</f>
        <v>104.53415649382069</v>
      </c>
      <c r="L27" s="10">
        <f>SUMIFS(trimestre!$D$22:$L$22,trimestre!$D$3:$L$3,data!$B27,trimestre!$D$2:$L$2,data!$A27)</f>
        <v>101.21099194771827</v>
      </c>
      <c r="M27" s="10">
        <f>SUMIFS(trimestre!$D$27:$L$27,trimestre!$D$3:$L$3,data!$B27,trimestre!$D$2:$L$2,data!$A27)</f>
        <v>99.207642448831152</v>
      </c>
      <c r="N27" s="10">
        <f>SUMIFS(trimestre!$D$29:$L$29,trimestre!$D$3:$L$3,data!$B27,trimestre!$D$2:$L$2,data!$A27)</f>
        <v>99.502885573731362</v>
      </c>
      <c r="O27" s="10">
        <f>SUMIFS(trimestre!$D$31:$L$31,trimestre!$D$3:$L$3,data!$B27,trimestre!$D$2:$L$2,data!$A27)</f>
        <v>100.41898011913065</v>
      </c>
      <c r="P27" s="10">
        <f>SUMIFS(trimestre!$D$33:$L$33,trimestre!$D$3:$L$3,data!$B27,trimestre!$D$2:$L$2,data!$A27)</f>
        <v>98.614171108840637</v>
      </c>
      <c r="Q27" s="10">
        <f>SUMIFS(trimestre!$D$35:$L$35,trimestre!$D$3:$L$3,data!$B27,trimestre!$D$2:$L$2,data!$A27)</f>
        <v>96.584283299319893</v>
      </c>
      <c r="R27" s="10">
        <f>SUMIFS(trimestre!$D$37:$L$37,trimestre!$D$3:$L$3,data!$B27,trimestre!$D$2:$L$2,data!$A27)</f>
        <v>97.158360180511977</v>
      </c>
      <c r="S27" s="10">
        <f>SUMIFS(trimestre!$D$39:$L$39,trimestre!$D$3:$L$3,data!$B27,trimestre!$D$2:$L$2,data!$A27)</f>
        <v>98.908246815322599</v>
      </c>
      <c r="T27" s="10">
        <f>SUMIFS(trimestre!$D$41:$L$41,trimestre!$D$3:$L$3,data!$B27,trimestre!$D$2:$L$2,data!$A27)</f>
        <v>98.51497346814439</v>
      </c>
      <c r="U27" s="10">
        <f>SUMIFS(trimestre!$D$43:$L$43,trimestre!$D$3:$L$3,data!$B27,trimestre!$D$2:$L$2,data!$A27)</f>
        <v>98.612998317366419</v>
      </c>
      <c r="V27" s="10">
        <f>SUMIFS(trimestre!$D$45:$L$45,trimestre!$D$3:$L$3,data!$B27,trimestre!$D$2:$L$2,data!$A27)</f>
        <v>99.702492547956552</v>
      </c>
    </row>
    <row r="28" spans="1:22" x14ac:dyDescent="0.3">
      <c r="A28">
        <f t="shared" si="0"/>
        <v>2019</v>
      </c>
      <c r="B28" t="str">
        <f t="shared" si="1"/>
        <v>T1</v>
      </c>
      <c r="C28">
        <f t="shared" si="2"/>
        <v>1</v>
      </c>
      <c r="D28" s="59">
        <v>43492</v>
      </c>
      <c r="E28" s="10">
        <f>SUMIFS(trimestre!$D$4:$L$4,trimestre!$D$3:$L$3,data!$B28,trimestre!$D$2:$L$2,data!$A28)</f>
        <v>99.502191431786528</v>
      </c>
      <c r="F28" s="10">
        <f>SUMIFS(trimestre!$D$8:$L$8,trimestre!$D$3:$L$3,data!$B28,trimestre!$D$2:$L$2,data!$A28)</f>
        <v>100.40170682740965</v>
      </c>
      <c r="G28" s="10">
        <f>SUMIFS(trimestre!$D$10:$L$10,trimestre!$D$3:$L$3,data!$B28,trimestre!$D$2:$L$2,data!$A28)</f>
        <v>102.56573846133212</v>
      </c>
      <c r="H28" s="10">
        <f>SUMIFS(trimestre!$D$14:$L$14,trimestre!$D$3:$L$3,data!$B28,trimestre!$D$2:$L$2,data!$A28)</f>
        <v>99.801196017533073</v>
      </c>
      <c r="I28" s="10">
        <f>SUMIFS(trimestre!$D$16:$L$16,trimestre!$D$3:$L$3,data!$B28,trimestre!$D$2:$L$2,data!$A28)</f>
        <v>134.73823271728858</v>
      </c>
      <c r="J28" s="10">
        <f>SUMIFS(trimestre!$D$18:$L$18,trimestre!$D$3:$L$3,data!$B28,trimestre!$D$2:$L$2,data!$A28)</f>
        <v>102.7772794021852</v>
      </c>
      <c r="K28" s="10">
        <f>SUMIFS(trimestre!$D$20:$L$20,trimestre!$D$3:$L$3,data!$B28,trimestre!$D$2:$L$2,data!$A28)</f>
        <v>104.53415649382069</v>
      </c>
      <c r="L28" s="10">
        <f>SUMIFS(trimestre!$D$22:$L$22,trimestre!$D$3:$L$3,data!$B28,trimestre!$D$2:$L$2,data!$A28)</f>
        <v>101.21099194771827</v>
      </c>
      <c r="M28" s="10">
        <f>SUMIFS(trimestre!$D$27:$L$27,trimestre!$D$3:$L$3,data!$B28,trimestre!$D$2:$L$2,data!$A28)</f>
        <v>99.207642448831152</v>
      </c>
      <c r="N28" s="10">
        <f>SUMIFS(trimestre!$D$29:$L$29,trimestre!$D$3:$L$3,data!$B28,trimestre!$D$2:$L$2,data!$A28)</f>
        <v>99.502885573731362</v>
      </c>
      <c r="O28" s="10">
        <f>SUMIFS(trimestre!$D$31:$L$31,trimestre!$D$3:$L$3,data!$B28,trimestre!$D$2:$L$2,data!$A28)</f>
        <v>100.41898011913065</v>
      </c>
      <c r="P28" s="10">
        <f>SUMIFS(trimestre!$D$33:$L$33,trimestre!$D$3:$L$3,data!$B28,trimestre!$D$2:$L$2,data!$A28)</f>
        <v>98.614171108840637</v>
      </c>
      <c r="Q28" s="10">
        <f>SUMIFS(trimestre!$D$35:$L$35,trimestre!$D$3:$L$3,data!$B28,trimestre!$D$2:$L$2,data!$A28)</f>
        <v>96.584283299319893</v>
      </c>
      <c r="R28" s="10">
        <f>SUMIFS(trimestre!$D$37:$L$37,trimestre!$D$3:$L$3,data!$B28,trimestre!$D$2:$L$2,data!$A28)</f>
        <v>97.158360180511977</v>
      </c>
      <c r="S28" s="10">
        <f>SUMIFS(trimestre!$D$39:$L$39,trimestre!$D$3:$L$3,data!$B28,trimestre!$D$2:$L$2,data!$A28)</f>
        <v>98.908246815322599</v>
      </c>
      <c r="T28" s="10">
        <f>SUMIFS(trimestre!$D$41:$L$41,trimestre!$D$3:$L$3,data!$B28,trimestre!$D$2:$L$2,data!$A28)</f>
        <v>98.51497346814439</v>
      </c>
      <c r="U28" s="10">
        <f>SUMIFS(trimestre!$D$43:$L$43,trimestre!$D$3:$L$3,data!$B28,trimestre!$D$2:$L$2,data!$A28)</f>
        <v>98.612998317366419</v>
      </c>
      <c r="V28" s="10">
        <f>SUMIFS(trimestre!$D$45:$L$45,trimestre!$D$3:$L$3,data!$B28,trimestre!$D$2:$L$2,data!$A28)</f>
        <v>99.702492547956552</v>
      </c>
    </row>
    <row r="29" spans="1:22" x14ac:dyDescent="0.3">
      <c r="A29">
        <f t="shared" si="0"/>
        <v>2019</v>
      </c>
      <c r="B29" t="str">
        <f t="shared" si="1"/>
        <v>T1</v>
      </c>
      <c r="C29">
        <f t="shared" si="2"/>
        <v>1</v>
      </c>
      <c r="D29" s="59">
        <v>43493</v>
      </c>
      <c r="E29" s="10">
        <f>SUMIFS(trimestre!$D$4:$L$4,trimestre!$D$3:$L$3,data!$B29,trimestre!$D$2:$L$2,data!$A29)</f>
        <v>99.502191431786528</v>
      </c>
      <c r="F29" s="10">
        <f>SUMIFS(trimestre!$D$8:$L$8,trimestre!$D$3:$L$3,data!$B29,trimestre!$D$2:$L$2,data!$A29)</f>
        <v>100.40170682740965</v>
      </c>
      <c r="G29" s="10">
        <f>SUMIFS(trimestre!$D$10:$L$10,trimestre!$D$3:$L$3,data!$B29,trimestre!$D$2:$L$2,data!$A29)</f>
        <v>102.56573846133212</v>
      </c>
      <c r="H29" s="10">
        <f>SUMIFS(trimestre!$D$14:$L$14,trimestre!$D$3:$L$3,data!$B29,trimestre!$D$2:$L$2,data!$A29)</f>
        <v>99.801196017533073</v>
      </c>
      <c r="I29" s="10">
        <f>SUMIFS(trimestre!$D$16:$L$16,trimestre!$D$3:$L$3,data!$B29,trimestre!$D$2:$L$2,data!$A29)</f>
        <v>134.73823271728858</v>
      </c>
      <c r="J29" s="10">
        <f>SUMIFS(trimestre!$D$18:$L$18,trimestre!$D$3:$L$3,data!$B29,trimestre!$D$2:$L$2,data!$A29)</f>
        <v>102.7772794021852</v>
      </c>
      <c r="K29" s="10">
        <f>SUMIFS(trimestre!$D$20:$L$20,trimestre!$D$3:$L$3,data!$B29,trimestre!$D$2:$L$2,data!$A29)</f>
        <v>104.53415649382069</v>
      </c>
      <c r="L29" s="10">
        <f>SUMIFS(trimestre!$D$22:$L$22,trimestre!$D$3:$L$3,data!$B29,trimestre!$D$2:$L$2,data!$A29)</f>
        <v>101.21099194771827</v>
      </c>
      <c r="M29" s="10">
        <f>SUMIFS(trimestre!$D$27:$L$27,trimestre!$D$3:$L$3,data!$B29,trimestre!$D$2:$L$2,data!$A29)</f>
        <v>99.207642448831152</v>
      </c>
      <c r="N29" s="10">
        <f>SUMIFS(trimestre!$D$29:$L$29,trimestre!$D$3:$L$3,data!$B29,trimestre!$D$2:$L$2,data!$A29)</f>
        <v>99.502885573731362</v>
      </c>
      <c r="O29" s="10">
        <f>SUMIFS(trimestre!$D$31:$L$31,trimestre!$D$3:$L$3,data!$B29,trimestre!$D$2:$L$2,data!$A29)</f>
        <v>100.41898011913065</v>
      </c>
      <c r="P29" s="10">
        <f>SUMIFS(trimestre!$D$33:$L$33,trimestre!$D$3:$L$3,data!$B29,trimestre!$D$2:$L$2,data!$A29)</f>
        <v>98.614171108840637</v>
      </c>
      <c r="Q29" s="10">
        <f>SUMIFS(trimestre!$D$35:$L$35,trimestre!$D$3:$L$3,data!$B29,trimestre!$D$2:$L$2,data!$A29)</f>
        <v>96.584283299319893</v>
      </c>
      <c r="R29" s="10">
        <f>SUMIFS(trimestre!$D$37:$L$37,trimestre!$D$3:$L$3,data!$B29,trimestre!$D$2:$L$2,data!$A29)</f>
        <v>97.158360180511977</v>
      </c>
      <c r="S29" s="10">
        <f>SUMIFS(trimestre!$D$39:$L$39,trimestre!$D$3:$L$3,data!$B29,trimestre!$D$2:$L$2,data!$A29)</f>
        <v>98.908246815322599</v>
      </c>
      <c r="T29" s="10">
        <f>SUMIFS(trimestre!$D$41:$L$41,trimestre!$D$3:$L$3,data!$B29,trimestre!$D$2:$L$2,data!$A29)</f>
        <v>98.51497346814439</v>
      </c>
      <c r="U29" s="10">
        <f>SUMIFS(trimestre!$D$43:$L$43,trimestre!$D$3:$L$3,data!$B29,trimestre!$D$2:$L$2,data!$A29)</f>
        <v>98.612998317366419</v>
      </c>
      <c r="V29" s="10">
        <f>SUMIFS(trimestre!$D$45:$L$45,trimestre!$D$3:$L$3,data!$B29,trimestre!$D$2:$L$2,data!$A29)</f>
        <v>99.702492547956552</v>
      </c>
    </row>
    <row r="30" spans="1:22" x14ac:dyDescent="0.3">
      <c r="A30">
        <f t="shared" si="0"/>
        <v>2019</v>
      </c>
      <c r="B30" t="str">
        <f t="shared" si="1"/>
        <v>T1</v>
      </c>
      <c r="C30">
        <f t="shared" si="2"/>
        <v>1</v>
      </c>
      <c r="D30" s="59">
        <v>43494</v>
      </c>
      <c r="E30" s="10">
        <f>SUMIFS(trimestre!$D$4:$L$4,trimestre!$D$3:$L$3,data!$B30,trimestre!$D$2:$L$2,data!$A30)</f>
        <v>99.502191431786528</v>
      </c>
      <c r="F30" s="10">
        <f>SUMIFS(trimestre!$D$8:$L$8,trimestre!$D$3:$L$3,data!$B30,trimestre!$D$2:$L$2,data!$A30)</f>
        <v>100.40170682740965</v>
      </c>
      <c r="G30" s="10">
        <f>SUMIFS(trimestre!$D$10:$L$10,trimestre!$D$3:$L$3,data!$B30,trimestre!$D$2:$L$2,data!$A30)</f>
        <v>102.56573846133212</v>
      </c>
      <c r="H30" s="10">
        <f>SUMIFS(trimestre!$D$14:$L$14,trimestre!$D$3:$L$3,data!$B30,trimestre!$D$2:$L$2,data!$A30)</f>
        <v>99.801196017533073</v>
      </c>
      <c r="I30" s="10">
        <f>SUMIFS(trimestre!$D$16:$L$16,trimestre!$D$3:$L$3,data!$B30,trimestre!$D$2:$L$2,data!$A30)</f>
        <v>134.73823271728858</v>
      </c>
      <c r="J30" s="10">
        <f>SUMIFS(trimestre!$D$18:$L$18,trimestre!$D$3:$L$3,data!$B30,trimestre!$D$2:$L$2,data!$A30)</f>
        <v>102.7772794021852</v>
      </c>
      <c r="K30" s="10">
        <f>SUMIFS(trimestre!$D$20:$L$20,trimestre!$D$3:$L$3,data!$B30,trimestre!$D$2:$L$2,data!$A30)</f>
        <v>104.53415649382069</v>
      </c>
      <c r="L30" s="10">
        <f>SUMIFS(trimestre!$D$22:$L$22,trimestre!$D$3:$L$3,data!$B30,trimestre!$D$2:$L$2,data!$A30)</f>
        <v>101.21099194771827</v>
      </c>
      <c r="M30" s="10">
        <f>SUMIFS(trimestre!$D$27:$L$27,trimestre!$D$3:$L$3,data!$B30,trimestre!$D$2:$L$2,data!$A30)</f>
        <v>99.207642448831152</v>
      </c>
      <c r="N30" s="10">
        <f>SUMIFS(trimestre!$D$29:$L$29,trimestre!$D$3:$L$3,data!$B30,trimestre!$D$2:$L$2,data!$A30)</f>
        <v>99.502885573731362</v>
      </c>
      <c r="O30" s="10">
        <f>SUMIFS(trimestre!$D$31:$L$31,trimestre!$D$3:$L$3,data!$B30,trimestre!$D$2:$L$2,data!$A30)</f>
        <v>100.41898011913065</v>
      </c>
      <c r="P30" s="10">
        <f>SUMIFS(trimestre!$D$33:$L$33,trimestre!$D$3:$L$3,data!$B30,trimestre!$D$2:$L$2,data!$A30)</f>
        <v>98.614171108840637</v>
      </c>
      <c r="Q30" s="10">
        <f>SUMIFS(trimestre!$D$35:$L$35,trimestre!$D$3:$L$3,data!$B30,trimestre!$D$2:$L$2,data!$A30)</f>
        <v>96.584283299319893</v>
      </c>
      <c r="R30" s="10">
        <f>SUMIFS(trimestre!$D$37:$L$37,trimestre!$D$3:$L$3,data!$B30,trimestre!$D$2:$L$2,data!$A30)</f>
        <v>97.158360180511977</v>
      </c>
      <c r="S30" s="10">
        <f>SUMIFS(trimestre!$D$39:$L$39,trimestre!$D$3:$L$3,data!$B30,trimestre!$D$2:$L$2,data!$A30)</f>
        <v>98.908246815322599</v>
      </c>
      <c r="T30" s="10">
        <f>SUMIFS(trimestre!$D$41:$L$41,trimestre!$D$3:$L$3,data!$B30,trimestre!$D$2:$L$2,data!$A30)</f>
        <v>98.51497346814439</v>
      </c>
      <c r="U30" s="10">
        <f>SUMIFS(trimestre!$D$43:$L$43,trimestre!$D$3:$L$3,data!$B30,trimestre!$D$2:$L$2,data!$A30)</f>
        <v>98.612998317366419</v>
      </c>
      <c r="V30" s="10">
        <f>SUMIFS(trimestre!$D$45:$L$45,trimestre!$D$3:$L$3,data!$B30,trimestre!$D$2:$L$2,data!$A30)</f>
        <v>99.702492547956552</v>
      </c>
    </row>
    <row r="31" spans="1:22" x14ac:dyDescent="0.3">
      <c r="A31">
        <f t="shared" si="0"/>
        <v>2019</v>
      </c>
      <c r="B31" t="str">
        <f t="shared" si="1"/>
        <v>T1</v>
      </c>
      <c r="C31">
        <f t="shared" si="2"/>
        <v>1</v>
      </c>
      <c r="D31" s="59">
        <v>43495</v>
      </c>
      <c r="E31" s="10">
        <f>SUMIFS(trimestre!$D$4:$L$4,trimestre!$D$3:$L$3,data!$B31,trimestre!$D$2:$L$2,data!$A31)</f>
        <v>99.502191431786528</v>
      </c>
      <c r="F31" s="10">
        <f>SUMIFS(trimestre!$D$8:$L$8,trimestre!$D$3:$L$3,data!$B31,trimestre!$D$2:$L$2,data!$A31)</f>
        <v>100.40170682740965</v>
      </c>
      <c r="G31" s="10">
        <f>SUMIFS(trimestre!$D$10:$L$10,trimestre!$D$3:$L$3,data!$B31,trimestre!$D$2:$L$2,data!$A31)</f>
        <v>102.56573846133212</v>
      </c>
      <c r="H31" s="10">
        <f>SUMIFS(trimestre!$D$14:$L$14,trimestre!$D$3:$L$3,data!$B31,trimestre!$D$2:$L$2,data!$A31)</f>
        <v>99.801196017533073</v>
      </c>
      <c r="I31" s="10">
        <f>SUMIFS(trimestre!$D$16:$L$16,trimestre!$D$3:$L$3,data!$B31,trimestre!$D$2:$L$2,data!$A31)</f>
        <v>134.73823271728858</v>
      </c>
      <c r="J31" s="10">
        <f>SUMIFS(trimestre!$D$18:$L$18,trimestre!$D$3:$L$3,data!$B31,trimestre!$D$2:$L$2,data!$A31)</f>
        <v>102.7772794021852</v>
      </c>
      <c r="K31" s="10">
        <f>SUMIFS(trimestre!$D$20:$L$20,trimestre!$D$3:$L$3,data!$B31,trimestre!$D$2:$L$2,data!$A31)</f>
        <v>104.53415649382069</v>
      </c>
      <c r="L31" s="10">
        <f>SUMIFS(trimestre!$D$22:$L$22,trimestre!$D$3:$L$3,data!$B31,trimestre!$D$2:$L$2,data!$A31)</f>
        <v>101.21099194771827</v>
      </c>
      <c r="M31" s="10">
        <f>SUMIFS(trimestre!$D$27:$L$27,trimestre!$D$3:$L$3,data!$B31,trimestre!$D$2:$L$2,data!$A31)</f>
        <v>99.207642448831152</v>
      </c>
      <c r="N31" s="10">
        <f>SUMIFS(trimestre!$D$29:$L$29,trimestre!$D$3:$L$3,data!$B31,trimestre!$D$2:$L$2,data!$A31)</f>
        <v>99.502885573731362</v>
      </c>
      <c r="O31" s="10">
        <f>SUMIFS(trimestre!$D$31:$L$31,trimestre!$D$3:$L$3,data!$B31,trimestre!$D$2:$L$2,data!$A31)</f>
        <v>100.41898011913065</v>
      </c>
      <c r="P31" s="10">
        <f>SUMIFS(trimestre!$D$33:$L$33,trimestre!$D$3:$L$3,data!$B31,trimestre!$D$2:$L$2,data!$A31)</f>
        <v>98.614171108840637</v>
      </c>
      <c r="Q31" s="10">
        <f>SUMIFS(trimestre!$D$35:$L$35,trimestre!$D$3:$L$3,data!$B31,trimestre!$D$2:$L$2,data!$A31)</f>
        <v>96.584283299319893</v>
      </c>
      <c r="R31" s="10">
        <f>SUMIFS(trimestre!$D$37:$L$37,trimestre!$D$3:$L$3,data!$B31,trimestre!$D$2:$L$2,data!$A31)</f>
        <v>97.158360180511977</v>
      </c>
      <c r="S31" s="10">
        <f>SUMIFS(trimestre!$D$39:$L$39,trimestre!$D$3:$L$3,data!$B31,trimestre!$D$2:$L$2,data!$A31)</f>
        <v>98.908246815322599</v>
      </c>
      <c r="T31" s="10">
        <f>SUMIFS(trimestre!$D$41:$L$41,trimestre!$D$3:$L$3,data!$B31,trimestre!$D$2:$L$2,data!$A31)</f>
        <v>98.51497346814439</v>
      </c>
      <c r="U31" s="10">
        <f>SUMIFS(trimestre!$D$43:$L$43,trimestre!$D$3:$L$3,data!$B31,trimestre!$D$2:$L$2,data!$A31)</f>
        <v>98.612998317366419</v>
      </c>
      <c r="V31" s="10">
        <f>SUMIFS(trimestre!$D$45:$L$45,trimestre!$D$3:$L$3,data!$B31,trimestre!$D$2:$L$2,data!$A31)</f>
        <v>99.702492547956552</v>
      </c>
    </row>
    <row r="32" spans="1:22" x14ac:dyDescent="0.3">
      <c r="A32">
        <f t="shared" si="0"/>
        <v>2019</v>
      </c>
      <c r="B32" t="str">
        <f t="shared" si="1"/>
        <v>T1</v>
      </c>
      <c r="C32">
        <f t="shared" si="2"/>
        <v>1</v>
      </c>
      <c r="D32" s="59">
        <v>43496</v>
      </c>
      <c r="E32" s="10">
        <f>SUMIFS(trimestre!$D$4:$L$4,trimestre!$D$3:$L$3,data!$B32,trimestre!$D$2:$L$2,data!$A32)</f>
        <v>99.502191431786528</v>
      </c>
      <c r="F32" s="10">
        <f>SUMIFS(trimestre!$D$8:$L$8,trimestre!$D$3:$L$3,data!$B32,trimestre!$D$2:$L$2,data!$A32)</f>
        <v>100.40170682740965</v>
      </c>
      <c r="G32" s="10">
        <f>SUMIFS(trimestre!$D$10:$L$10,trimestre!$D$3:$L$3,data!$B32,trimestre!$D$2:$L$2,data!$A32)</f>
        <v>102.56573846133212</v>
      </c>
      <c r="H32" s="10">
        <f>SUMIFS(trimestre!$D$14:$L$14,trimestre!$D$3:$L$3,data!$B32,trimestre!$D$2:$L$2,data!$A32)</f>
        <v>99.801196017533073</v>
      </c>
      <c r="I32" s="10">
        <f>SUMIFS(trimestre!$D$16:$L$16,trimestre!$D$3:$L$3,data!$B32,trimestre!$D$2:$L$2,data!$A32)</f>
        <v>134.73823271728858</v>
      </c>
      <c r="J32" s="10">
        <f>SUMIFS(trimestre!$D$18:$L$18,trimestre!$D$3:$L$3,data!$B32,trimestre!$D$2:$L$2,data!$A32)</f>
        <v>102.7772794021852</v>
      </c>
      <c r="K32" s="10">
        <f>SUMIFS(trimestre!$D$20:$L$20,trimestre!$D$3:$L$3,data!$B32,trimestre!$D$2:$L$2,data!$A32)</f>
        <v>104.53415649382069</v>
      </c>
      <c r="L32" s="10">
        <f>SUMIFS(trimestre!$D$22:$L$22,trimestre!$D$3:$L$3,data!$B32,trimestre!$D$2:$L$2,data!$A32)</f>
        <v>101.21099194771827</v>
      </c>
      <c r="M32" s="10">
        <f>SUMIFS(trimestre!$D$27:$L$27,trimestre!$D$3:$L$3,data!$B32,trimestre!$D$2:$L$2,data!$A32)</f>
        <v>99.207642448831152</v>
      </c>
      <c r="N32" s="10">
        <f>SUMIFS(trimestre!$D$29:$L$29,trimestre!$D$3:$L$3,data!$B32,trimestre!$D$2:$L$2,data!$A32)</f>
        <v>99.502885573731362</v>
      </c>
      <c r="O32" s="10">
        <f>SUMIFS(trimestre!$D$31:$L$31,trimestre!$D$3:$L$3,data!$B32,trimestre!$D$2:$L$2,data!$A32)</f>
        <v>100.41898011913065</v>
      </c>
      <c r="P32" s="10">
        <f>SUMIFS(trimestre!$D$33:$L$33,trimestre!$D$3:$L$3,data!$B32,trimestre!$D$2:$L$2,data!$A32)</f>
        <v>98.614171108840637</v>
      </c>
      <c r="Q32" s="10">
        <f>SUMIFS(trimestre!$D$35:$L$35,trimestre!$D$3:$L$3,data!$B32,trimestre!$D$2:$L$2,data!$A32)</f>
        <v>96.584283299319893</v>
      </c>
      <c r="R32" s="10">
        <f>SUMIFS(trimestre!$D$37:$L$37,trimestre!$D$3:$L$3,data!$B32,trimestre!$D$2:$L$2,data!$A32)</f>
        <v>97.158360180511977</v>
      </c>
      <c r="S32" s="10">
        <f>SUMIFS(trimestre!$D$39:$L$39,trimestre!$D$3:$L$3,data!$B32,trimestre!$D$2:$L$2,data!$A32)</f>
        <v>98.908246815322599</v>
      </c>
      <c r="T32" s="10">
        <f>SUMIFS(trimestre!$D$41:$L$41,trimestre!$D$3:$L$3,data!$B32,trimestre!$D$2:$L$2,data!$A32)</f>
        <v>98.51497346814439</v>
      </c>
      <c r="U32" s="10">
        <f>SUMIFS(trimestre!$D$43:$L$43,trimestre!$D$3:$L$3,data!$B32,trimestre!$D$2:$L$2,data!$A32)</f>
        <v>98.612998317366419</v>
      </c>
      <c r="V32" s="10">
        <f>SUMIFS(trimestre!$D$45:$L$45,trimestre!$D$3:$L$3,data!$B32,trimestre!$D$2:$L$2,data!$A32)</f>
        <v>99.702492547956552</v>
      </c>
    </row>
    <row r="33" spans="1:22" x14ac:dyDescent="0.3">
      <c r="A33">
        <f t="shared" si="0"/>
        <v>2019</v>
      </c>
      <c r="B33" t="str">
        <f t="shared" si="1"/>
        <v>T1</v>
      </c>
      <c r="C33">
        <f t="shared" si="2"/>
        <v>2</v>
      </c>
      <c r="D33" s="59">
        <v>43497</v>
      </c>
      <c r="E33" s="10">
        <f>SUMIFS(trimestre!$D$4:$L$4,trimestre!$D$3:$L$3,data!$B33,trimestre!$D$2:$L$2,data!$A33)</f>
        <v>99.502191431786528</v>
      </c>
      <c r="F33" s="10">
        <f>SUMIFS(trimestre!$D$8:$L$8,trimestre!$D$3:$L$3,data!$B33,trimestre!$D$2:$L$2,data!$A33)</f>
        <v>100.40170682740965</v>
      </c>
      <c r="G33" s="10">
        <f>SUMIFS(trimestre!$D$10:$L$10,trimestre!$D$3:$L$3,data!$B33,trimestre!$D$2:$L$2,data!$A33)</f>
        <v>102.56573846133212</v>
      </c>
      <c r="H33" s="10">
        <f>SUMIFS(trimestre!$D$14:$L$14,trimestre!$D$3:$L$3,data!$B33,trimestre!$D$2:$L$2,data!$A33)</f>
        <v>99.801196017533073</v>
      </c>
      <c r="I33" s="10">
        <f>SUMIFS(trimestre!$D$16:$L$16,trimestre!$D$3:$L$3,data!$B33,trimestre!$D$2:$L$2,data!$A33)</f>
        <v>134.73823271728858</v>
      </c>
      <c r="J33" s="10">
        <f>SUMIFS(trimestre!$D$18:$L$18,trimestre!$D$3:$L$3,data!$B33,trimestre!$D$2:$L$2,data!$A33)</f>
        <v>102.7772794021852</v>
      </c>
      <c r="K33" s="10">
        <f>SUMIFS(trimestre!$D$20:$L$20,trimestre!$D$3:$L$3,data!$B33,trimestre!$D$2:$L$2,data!$A33)</f>
        <v>104.53415649382069</v>
      </c>
      <c r="L33" s="10">
        <f>SUMIFS(trimestre!$D$22:$L$22,trimestre!$D$3:$L$3,data!$B33,trimestre!$D$2:$L$2,data!$A33)</f>
        <v>101.21099194771827</v>
      </c>
      <c r="M33" s="10">
        <f>SUMIFS(trimestre!$D$27:$L$27,trimestre!$D$3:$L$3,data!$B33,trimestre!$D$2:$L$2,data!$A33)</f>
        <v>99.207642448831152</v>
      </c>
      <c r="N33" s="10">
        <f>SUMIFS(trimestre!$D$29:$L$29,trimestre!$D$3:$L$3,data!$B33,trimestre!$D$2:$L$2,data!$A33)</f>
        <v>99.502885573731362</v>
      </c>
      <c r="O33" s="10">
        <f>SUMIFS(trimestre!$D$31:$L$31,trimestre!$D$3:$L$3,data!$B33,trimestre!$D$2:$L$2,data!$A33)</f>
        <v>100.41898011913065</v>
      </c>
      <c r="P33" s="10">
        <f>SUMIFS(trimestre!$D$33:$L$33,trimestre!$D$3:$L$3,data!$B33,trimestre!$D$2:$L$2,data!$A33)</f>
        <v>98.614171108840637</v>
      </c>
      <c r="Q33" s="10">
        <f>SUMIFS(trimestre!$D$35:$L$35,trimestre!$D$3:$L$3,data!$B33,trimestre!$D$2:$L$2,data!$A33)</f>
        <v>96.584283299319893</v>
      </c>
      <c r="R33" s="10">
        <f>SUMIFS(trimestre!$D$37:$L$37,trimestre!$D$3:$L$3,data!$B33,trimestre!$D$2:$L$2,data!$A33)</f>
        <v>97.158360180511977</v>
      </c>
      <c r="S33" s="10">
        <f>SUMIFS(trimestre!$D$39:$L$39,trimestre!$D$3:$L$3,data!$B33,trimestre!$D$2:$L$2,data!$A33)</f>
        <v>98.908246815322599</v>
      </c>
      <c r="T33" s="10">
        <f>SUMIFS(trimestre!$D$41:$L$41,trimestre!$D$3:$L$3,data!$B33,trimestre!$D$2:$L$2,data!$A33)</f>
        <v>98.51497346814439</v>
      </c>
      <c r="U33" s="10">
        <f>SUMIFS(trimestre!$D$43:$L$43,trimestre!$D$3:$L$3,data!$B33,trimestre!$D$2:$L$2,data!$A33)</f>
        <v>98.612998317366419</v>
      </c>
      <c r="V33" s="10">
        <f>SUMIFS(trimestre!$D$45:$L$45,trimestre!$D$3:$L$3,data!$B33,trimestre!$D$2:$L$2,data!$A33)</f>
        <v>99.702492547956552</v>
      </c>
    </row>
    <row r="34" spans="1:22" x14ac:dyDescent="0.3">
      <c r="A34">
        <f t="shared" si="0"/>
        <v>2019</v>
      </c>
      <c r="B34" t="str">
        <f t="shared" si="1"/>
        <v>T1</v>
      </c>
      <c r="C34">
        <f t="shared" si="2"/>
        <v>2</v>
      </c>
      <c r="D34" s="59">
        <v>43498</v>
      </c>
      <c r="E34" s="10">
        <f>SUMIFS(trimestre!$D$4:$L$4,trimestre!$D$3:$L$3,data!$B34,trimestre!$D$2:$L$2,data!$A34)</f>
        <v>99.502191431786528</v>
      </c>
      <c r="F34" s="10">
        <f>SUMIFS(trimestre!$D$8:$L$8,trimestre!$D$3:$L$3,data!$B34,trimestre!$D$2:$L$2,data!$A34)</f>
        <v>100.40170682740965</v>
      </c>
      <c r="G34" s="10">
        <f>SUMIFS(trimestre!$D$10:$L$10,trimestre!$D$3:$L$3,data!$B34,trimestre!$D$2:$L$2,data!$A34)</f>
        <v>102.56573846133212</v>
      </c>
      <c r="H34" s="10">
        <f>SUMIFS(trimestre!$D$14:$L$14,trimestre!$D$3:$L$3,data!$B34,trimestre!$D$2:$L$2,data!$A34)</f>
        <v>99.801196017533073</v>
      </c>
      <c r="I34" s="10">
        <f>SUMIFS(trimestre!$D$16:$L$16,trimestre!$D$3:$L$3,data!$B34,trimestre!$D$2:$L$2,data!$A34)</f>
        <v>134.73823271728858</v>
      </c>
      <c r="J34" s="10">
        <f>SUMIFS(trimestre!$D$18:$L$18,trimestre!$D$3:$L$3,data!$B34,trimestre!$D$2:$L$2,data!$A34)</f>
        <v>102.7772794021852</v>
      </c>
      <c r="K34" s="10">
        <f>SUMIFS(trimestre!$D$20:$L$20,trimestre!$D$3:$L$3,data!$B34,trimestre!$D$2:$L$2,data!$A34)</f>
        <v>104.53415649382069</v>
      </c>
      <c r="L34" s="10">
        <f>SUMIFS(trimestre!$D$22:$L$22,trimestre!$D$3:$L$3,data!$B34,trimestre!$D$2:$L$2,data!$A34)</f>
        <v>101.21099194771827</v>
      </c>
      <c r="M34" s="10">
        <f>SUMIFS(trimestre!$D$27:$L$27,trimestre!$D$3:$L$3,data!$B34,trimestre!$D$2:$L$2,data!$A34)</f>
        <v>99.207642448831152</v>
      </c>
      <c r="N34" s="10">
        <f>SUMIFS(trimestre!$D$29:$L$29,trimestre!$D$3:$L$3,data!$B34,trimestre!$D$2:$L$2,data!$A34)</f>
        <v>99.502885573731362</v>
      </c>
      <c r="O34" s="10">
        <f>SUMIFS(trimestre!$D$31:$L$31,trimestre!$D$3:$L$3,data!$B34,trimestre!$D$2:$L$2,data!$A34)</f>
        <v>100.41898011913065</v>
      </c>
      <c r="P34" s="10">
        <f>SUMIFS(trimestre!$D$33:$L$33,trimestre!$D$3:$L$3,data!$B34,trimestre!$D$2:$L$2,data!$A34)</f>
        <v>98.614171108840637</v>
      </c>
      <c r="Q34" s="10">
        <f>SUMIFS(trimestre!$D$35:$L$35,trimestre!$D$3:$L$3,data!$B34,trimestre!$D$2:$L$2,data!$A34)</f>
        <v>96.584283299319893</v>
      </c>
      <c r="R34" s="10">
        <f>SUMIFS(trimestre!$D$37:$L$37,trimestre!$D$3:$L$3,data!$B34,trimestre!$D$2:$L$2,data!$A34)</f>
        <v>97.158360180511977</v>
      </c>
      <c r="S34" s="10">
        <f>SUMIFS(trimestre!$D$39:$L$39,trimestre!$D$3:$L$3,data!$B34,trimestre!$D$2:$L$2,data!$A34)</f>
        <v>98.908246815322599</v>
      </c>
      <c r="T34" s="10">
        <f>SUMIFS(trimestre!$D$41:$L$41,trimestre!$D$3:$L$3,data!$B34,trimestre!$D$2:$L$2,data!$A34)</f>
        <v>98.51497346814439</v>
      </c>
      <c r="U34" s="10">
        <f>SUMIFS(trimestre!$D$43:$L$43,trimestre!$D$3:$L$3,data!$B34,trimestre!$D$2:$L$2,data!$A34)</f>
        <v>98.612998317366419</v>
      </c>
      <c r="V34" s="10">
        <f>SUMIFS(trimestre!$D$45:$L$45,trimestre!$D$3:$L$3,data!$B34,trimestre!$D$2:$L$2,data!$A34)</f>
        <v>99.702492547956552</v>
      </c>
    </row>
    <row r="35" spans="1:22" x14ac:dyDescent="0.3">
      <c r="A35">
        <f t="shared" si="0"/>
        <v>2019</v>
      </c>
      <c r="B35" t="str">
        <f t="shared" si="1"/>
        <v>T1</v>
      </c>
      <c r="C35">
        <f t="shared" si="2"/>
        <v>2</v>
      </c>
      <c r="D35" s="59">
        <v>43499</v>
      </c>
      <c r="E35" s="10">
        <f>SUMIFS(trimestre!$D$4:$L$4,trimestre!$D$3:$L$3,data!$B35,trimestre!$D$2:$L$2,data!$A35)</f>
        <v>99.502191431786528</v>
      </c>
      <c r="F35" s="10">
        <f>SUMIFS(trimestre!$D$8:$L$8,trimestre!$D$3:$L$3,data!$B35,trimestre!$D$2:$L$2,data!$A35)</f>
        <v>100.40170682740965</v>
      </c>
      <c r="G35" s="10">
        <f>SUMIFS(trimestre!$D$10:$L$10,trimestre!$D$3:$L$3,data!$B35,trimestre!$D$2:$L$2,data!$A35)</f>
        <v>102.56573846133212</v>
      </c>
      <c r="H35" s="10">
        <f>SUMIFS(trimestre!$D$14:$L$14,trimestre!$D$3:$L$3,data!$B35,trimestre!$D$2:$L$2,data!$A35)</f>
        <v>99.801196017533073</v>
      </c>
      <c r="I35" s="10">
        <f>SUMIFS(trimestre!$D$16:$L$16,trimestre!$D$3:$L$3,data!$B35,trimestre!$D$2:$L$2,data!$A35)</f>
        <v>134.73823271728858</v>
      </c>
      <c r="J35" s="10">
        <f>SUMIFS(trimestre!$D$18:$L$18,trimestre!$D$3:$L$3,data!$B35,trimestre!$D$2:$L$2,data!$A35)</f>
        <v>102.7772794021852</v>
      </c>
      <c r="K35" s="10">
        <f>SUMIFS(trimestre!$D$20:$L$20,trimestre!$D$3:$L$3,data!$B35,trimestre!$D$2:$L$2,data!$A35)</f>
        <v>104.53415649382069</v>
      </c>
      <c r="L35" s="10">
        <f>SUMIFS(trimestre!$D$22:$L$22,trimestre!$D$3:$L$3,data!$B35,trimestre!$D$2:$L$2,data!$A35)</f>
        <v>101.21099194771827</v>
      </c>
      <c r="M35" s="10">
        <f>SUMIFS(trimestre!$D$27:$L$27,trimestre!$D$3:$L$3,data!$B35,trimestre!$D$2:$L$2,data!$A35)</f>
        <v>99.207642448831152</v>
      </c>
      <c r="N35" s="10">
        <f>SUMIFS(trimestre!$D$29:$L$29,trimestre!$D$3:$L$3,data!$B35,trimestre!$D$2:$L$2,data!$A35)</f>
        <v>99.502885573731362</v>
      </c>
      <c r="O35" s="10">
        <f>SUMIFS(trimestre!$D$31:$L$31,trimestre!$D$3:$L$3,data!$B35,trimestre!$D$2:$L$2,data!$A35)</f>
        <v>100.41898011913065</v>
      </c>
      <c r="P35" s="10">
        <f>SUMIFS(trimestre!$D$33:$L$33,trimestre!$D$3:$L$3,data!$B35,trimestre!$D$2:$L$2,data!$A35)</f>
        <v>98.614171108840637</v>
      </c>
      <c r="Q35" s="10">
        <f>SUMIFS(trimestre!$D$35:$L$35,trimestre!$D$3:$L$3,data!$B35,trimestre!$D$2:$L$2,data!$A35)</f>
        <v>96.584283299319893</v>
      </c>
      <c r="R35" s="10">
        <f>SUMIFS(trimestre!$D$37:$L$37,trimestre!$D$3:$L$3,data!$B35,trimestre!$D$2:$L$2,data!$A35)</f>
        <v>97.158360180511977</v>
      </c>
      <c r="S35" s="10">
        <f>SUMIFS(trimestre!$D$39:$L$39,trimestre!$D$3:$L$3,data!$B35,trimestre!$D$2:$L$2,data!$A35)</f>
        <v>98.908246815322599</v>
      </c>
      <c r="T35" s="10">
        <f>SUMIFS(trimestre!$D$41:$L$41,trimestre!$D$3:$L$3,data!$B35,trimestre!$D$2:$L$2,data!$A35)</f>
        <v>98.51497346814439</v>
      </c>
      <c r="U35" s="10">
        <f>SUMIFS(trimestre!$D$43:$L$43,trimestre!$D$3:$L$3,data!$B35,trimestre!$D$2:$L$2,data!$A35)</f>
        <v>98.612998317366419</v>
      </c>
      <c r="V35" s="10">
        <f>SUMIFS(trimestre!$D$45:$L$45,trimestre!$D$3:$L$3,data!$B35,trimestre!$D$2:$L$2,data!$A35)</f>
        <v>99.702492547956552</v>
      </c>
    </row>
    <row r="36" spans="1:22" x14ac:dyDescent="0.3">
      <c r="A36">
        <f t="shared" si="0"/>
        <v>2019</v>
      </c>
      <c r="B36" t="str">
        <f t="shared" si="1"/>
        <v>T1</v>
      </c>
      <c r="C36">
        <f t="shared" si="2"/>
        <v>2</v>
      </c>
      <c r="D36" s="59">
        <v>43500</v>
      </c>
      <c r="E36" s="10">
        <f>SUMIFS(trimestre!$D$4:$L$4,trimestre!$D$3:$L$3,data!$B36,trimestre!$D$2:$L$2,data!$A36)</f>
        <v>99.502191431786528</v>
      </c>
      <c r="F36" s="10">
        <f>SUMIFS(trimestre!$D$8:$L$8,trimestre!$D$3:$L$3,data!$B36,trimestre!$D$2:$L$2,data!$A36)</f>
        <v>100.40170682740965</v>
      </c>
      <c r="G36" s="10">
        <f>SUMIFS(trimestre!$D$10:$L$10,trimestre!$D$3:$L$3,data!$B36,trimestre!$D$2:$L$2,data!$A36)</f>
        <v>102.56573846133212</v>
      </c>
      <c r="H36" s="10">
        <f>SUMIFS(trimestre!$D$14:$L$14,trimestre!$D$3:$L$3,data!$B36,trimestre!$D$2:$L$2,data!$A36)</f>
        <v>99.801196017533073</v>
      </c>
      <c r="I36" s="10">
        <f>SUMIFS(trimestre!$D$16:$L$16,trimestre!$D$3:$L$3,data!$B36,trimestre!$D$2:$L$2,data!$A36)</f>
        <v>134.73823271728858</v>
      </c>
      <c r="J36" s="10">
        <f>SUMIFS(trimestre!$D$18:$L$18,trimestre!$D$3:$L$3,data!$B36,trimestre!$D$2:$L$2,data!$A36)</f>
        <v>102.7772794021852</v>
      </c>
      <c r="K36" s="10">
        <f>SUMIFS(trimestre!$D$20:$L$20,trimestre!$D$3:$L$3,data!$B36,trimestre!$D$2:$L$2,data!$A36)</f>
        <v>104.53415649382069</v>
      </c>
      <c r="L36" s="10">
        <f>SUMIFS(trimestre!$D$22:$L$22,trimestre!$D$3:$L$3,data!$B36,trimestre!$D$2:$L$2,data!$A36)</f>
        <v>101.21099194771827</v>
      </c>
      <c r="M36" s="10">
        <f>SUMIFS(trimestre!$D$27:$L$27,trimestre!$D$3:$L$3,data!$B36,trimestre!$D$2:$L$2,data!$A36)</f>
        <v>99.207642448831152</v>
      </c>
      <c r="N36" s="10">
        <f>SUMIFS(trimestre!$D$29:$L$29,trimestre!$D$3:$L$3,data!$B36,trimestre!$D$2:$L$2,data!$A36)</f>
        <v>99.502885573731362</v>
      </c>
      <c r="O36" s="10">
        <f>SUMIFS(trimestre!$D$31:$L$31,trimestre!$D$3:$L$3,data!$B36,trimestre!$D$2:$L$2,data!$A36)</f>
        <v>100.41898011913065</v>
      </c>
      <c r="P36" s="10">
        <f>SUMIFS(trimestre!$D$33:$L$33,trimestre!$D$3:$L$3,data!$B36,trimestre!$D$2:$L$2,data!$A36)</f>
        <v>98.614171108840637</v>
      </c>
      <c r="Q36" s="10">
        <f>SUMIFS(trimestre!$D$35:$L$35,trimestre!$D$3:$L$3,data!$B36,trimestre!$D$2:$L$2,data!$A36)</f>
        <v>96.584283299319893</v>
      </c>
      <c r="R36" s="10">
        <f>SUMIFS(trimestre!$D$37:$L$37,trimestre!$D$3:$L$3,data!$B36,trimestre!$D$2:$L$2,data!$A36)</f>
        <v>97.158360180511977</v>
      </c>
      <c r="S36" s="10">
        <f>SUMIFS(trimestre!$D$39:$L$39,trimestre!$D$3:$L$3,data!$B36,trimestre!$D$2:$L$2,data!$A36)</f>
        <v>98.908246815322599</v>
      </c>
      <c r="T36" s="10">
        <f>SUMIFS(trimestre!$D$41:$L$41,trimestre!$D$3:$L$3,data!$B36,trimestre!$D$2:$L$2,data!$A36)</f>
        <v>98.51497346814439</v>
      </c>
      <c r="U36" s="10">
        <f>SUMIFS(trimestre!$D$43:$L$43,trimestre!$D$3:$L$3,data!$B36,trimestre!$D$2:$L$2,data!$A36)</f>
        <v>98.612998317366419</v>
      </c>
      <c r="V36" s="10">
        <f>SUMIFS(trimestre!$D$45:$L$45,trimestre!$D$3:$L$3,data!$B36,trimestre!$D$2:$L$2,data!$A36)</f>
        <v>99.702492547956552</v>
      </c>
    </row>
    <row r="37" spans="1:22" x14ac:dyDescent="0.3">
      <c r="A37">
        <f t="shared" si="0"/>
        <v>2019</v>
      </c>
      <c r="B37" t="str">
        <f t="shared" si="1"/>
        <v>T1</v>
      </c>
      <c r="C37">
        <f t="shared" si="2"/>
        <v>2</v>
      </c>
      <c r="D37" s="59">
        <v>43501</v>
      </c>
      <c r="E37" s="10">
        <f>SUMIFS(trimestre!$D$4:$L$4,trimestre!$D$3:$L$3,data!$B37,trimestre!$D$2:$L$2,data!$A37)</f>
        <v>99.502191431786528</v>
      </c>
      <c r="F37" s="10">
        <f>SUMIFS(trimestre!$D$8:$L$8,trimestre!$D$3:$L$3,data!$B37,trimestre!$D$2:$L$2,data!$A37)</f>
        <v>100.40170682740965</v>
      </c>
      <c r="G37" s="10">
        <f>SUMIFS(trimestre!$D$10:$L$10,trimestre!$D$3:$L$3,data!$B37,trimestre!$D$2:$L$2,data!$A37)</f>
        <v>102.56573846133212</v>
      </c>
      <c r="H37" s="10">
        <f>SUMIFS(trimestre!$D$14:$L$14,trimestre!$D$3:$L$3,data!$B37,trimestre!$D$2:$L$2,data!$A37)</f>
        <v>99.801196017533073</v>
      </c>
      <c r="I37" s="10">
        <f>SUMIFS(trimestre!$D$16:$L$16,trimestre!$D$3:$L$3,data!$B37,trimestre!$D$2:$L$2,data!$A37)</f>
        <v>134.73823271728858</v>
      </c>
      <c r="J37" s="10">
        <f>SUMIFS(trimestre!$D$18:$L$18,trimestre!$D$3:$L$3,data!$B37,trimestre!$D$2:$L$2,data!$A37)</f>
        <v>102.7772794021852</v>
      </c>
      <c r="K37" s="10">
        <f>SUMIFS(trimestre!$D$20:$L$20,trimestre!$D$3:$L$3,data!$B37,trimestre!$D$2:$L$2,data!$A37)</f>
        <v>104.53415649382069</v>
      </c>
      <c r="L37" s="10">
        <f>SUMIFS(trimestre!$D$22:$L$22,trimestre!$D$3:$L$3,data!$B37,trimestre!$D$2:$L$2,data!$A37)</f>
        <v>101.21099194771827</v>
      </c>
      <c r="M37" s="10">
        <f>SUMIFS(trimestre!$D$27:$L$27,trimestre!$D$3:$L$3,data!$B37,trimestre!$D$2:$L$2,data!$A37)</f>
        <v>99.207642448831152</v>
      </c>
      <c r="N37" s="10">
        <f>SUMIFS(trimestre!$D$29:$L$29,trimestre!$D$3:$L$3,data!$B37,trimestre!$D$2:$L$2,data!$A37)</f>
        <v>99.502885573731362</v>
      </c>
      <c r="O37" s="10">
        <f>SUMIFS(trimestre!$D$31:$L$31,trimestre!$D$3:$L$3,data!$B37,trimestre!$D$2:$L$2,data!$A37)</f>
        <v>100.41898011913065</v>
      </c>
      <c r="P37" s="10">
        <f>SUMIFS(trimestre!$D$33:$L$33,trimestre!$D$3:$L$3,data!$B37,trimestre!$D$2:$L$2,data!$A37)</f>
        <v>98.614171108840637</v>
      </c>
      <c r="Q37" s="10">
        <f>SUMIFS(trimestre!$D$35:$L$35,trimestre!$D$3:$L$3,data!$B37,trimestre!$D$2:$L$2,data!$A37)</f>
        <v>96.584283299319893</v>
      </c>
      <c r="R37" s="10">
        <f>SUMIFS(trimestre!$D$37:$L$37,trimestre!$D$3:$L$3,data!$B37,trimestre!$D$2:$L$2,data!$A37)</f>
        <v>97.158360180511977</v>
      </c>
      <c r="S37" s="10">
        <f>SUMIFS(trimestre!$D$39:$L$39,trimestre!$D$3:$L$3,data!$B37,trimestre!$D$2:$L$2,data!$A37)</f>
        <v>98.908246815322599</v>
      </c>
      <c r="T37" s="10">
        <f>SUMIFS(trimestre!$D$41:$L$41,trimestre!$D$3:$L$3,data!$B37,trimestre!$D$2:$L$2,data!$A37)</f>
        <v>98.51497346814439</v>
      </c>
      <c r="U37" s="10">
        <f>SUMIFS(trimestre!$D$43:$L$43,trimestre!$D$3:$L$3,data!$B37,trimestre!$D$2:$L$2,data!$A37)</f>
        <v>98.612998317366419</v>
      </c>
      <c r="V37" s="10">
        <f>SUMIFS(trimestre!$D$45:$L$45,trimestre!$D$3:$L$3,data!$B37,trimestre!$D$2:$L$2,data!$A37)</f>
        <v>99.702492547956552</v>
      </c>
    </row>
    <row r="38" spans="1:22" x14ac:dyDescent="0.3">
      <c r="A38">
        <f t="shared" si="0"/>
        <v>2019</v>
      </c>
      <c r="B38" t="str">
        <f t="shared" si="1"/>
        <v>T1</v>
      </c>
      <c r="C38">
        <f t="shared" si="2"/>
        <v>2</v>
      </c>
      <c r="D38" s="59">
        <v>43502</v>
      </c>
      <c r="E38" s="10">
        <f>SUMIFS(trimestre!$D$4:$L$4,trimestre!$D$3:$L$3,data!$B38,trimestre!$D$2:$L$2,data!$A38)</f>
        <v>99.502191431786528</v>
      </c>
      <c r="F38" s="10">
        <f>SUMIFS(trimestre!$D$8:$L$8,trimestre!$D$3:$L$3,data!$B38,trimestre!$D$2:$L$2,data!$A38)</f>
        <v>100.40170682740965</v>
      </c>
      <c r="G38" s="10">
        <f>SUMIFS(trimestre!$D$10:$L$10,trimestre!$D$3:$L$3,data!$B38,trimestre!$D$2:$L$2,data!$A38)</f>
        <v>102.56573846133212</v>
      </c>
      <c r="H38" s="10">
        <f>SUMIFS(trimestre!$D$14:$L$14,trimestre!$D$3:$L$3,data!$B38,trimestre!$D$2:$L$2,data!$A38)</f>
        <v>99.801196017533073</v>
      </c>
      <c r="I38" s="10">
        <f>SUMIFS(trimestre!$D$16:$L$16,trimestre!$D$3:$L$3,data!$B38,trimestre!$D$2:$L$2,data!$A38)</f>
        <v>134.73823271728858</v>
      </c>
      <c r="J38" s="10">
        <f>SUMIFS(trimestre!$D$18:$L$18,trimestre!$D$3:$L$3,data!$B38,trimestre!$D$2:$L$2,data!$A38)</f>
        <v>102.7772794021852</v>
      </c>
      <c r="K38" s="10">
        <f>SUMIFS(trimestre!$D$20:$L$20,trimestre!$D$3:$L$3,data!$B38,trimestre!$D$2:$L$2,data!$A38)</f>
        <v>104.53415649382069</v>
      </c>
      <c r="L38" s="10">
        <f>SUMIFS(trimestre!$D$22:$L$22,trimestre!$D$3:$L$3,data!$B38,trimestre!$D$2:$L$2,data!$A38)</f>
        <v>101.21099194771827</v>
      </c>
      <c r="M38" s="10">
        <f>SUMIFS(trimestre!$D$27:$L$27,trimestre!$D$3:$L$3,data!$B38,trimestre!$D$2:$L$2,data!$A38)</f>
        <v>99.207642448831152</v>
      </c>
      <c r="N38" s="10">
        <f>SUMIFS(trimestre!$D$29:$L$29,trimestre!$D$3:$L$3,data!$B38,trimestre!$D$2:$L$2,data!$A38)</f>
        <v>99.502885573731362</v>
      </c>
      <c r="O38" s="10">
        <f>SUMIFS(trimestre!$D$31:$L$31,trimestre!$D$3:$L$3,data!$B38,trimestre!$D$2:$L$2,data!$A38)</f>
        <v>100.41898011913065</v>
      </c>
      <c r="P38" s="10">
        <f>SUMIFS(trimestre!$D$33:$L$33,trimestre!$D$3:$L$3,data!$B38,trimestre!$D$2:$L$2,data!$A38)</f>
        <v>98.614171108840637</v>
      </c>
      <c r="Q38" s="10">
        <f>SUMIFS(trimestre!$D$35:$L$35,trimestre!$D$3:$L$3,data!$B38,trimestre!$D$2:$L$2,data!$A38)</f>
        <v>96.584283299319893</v>
      </c>
      <c r="R38" s="10">
        <f>SUMIFS(trimestre!$D$37:$L$37,trimestre!$D$3:$L$3,data!$B38,trimestre!$D$2:$L$2,data!$A38)</f>
        <v>97.158360180511977</v>
      </c>
      <c r="S38" s="10">
        <f>SUMIFS(trimestre!$D$39:$L$39,trimestre!$D$3:$L$3,data!$B38,trimestre!$D$2:$L$2,data!$A38)</f>
        <v>98.908246815322599</v>
      </c>
      <c r="T38" s="10">
        <f>SUMIFS(trimestre!$D$41:$L$41,trimestre!$D$3:$L$3,data!$B38,trimestre!$D$2:$L$2,data!$A38)</f>
        <v>98.51497346814439</v>
      </c>
      <c r="U38" s="10">
        <f>SUMIFS(trimestre!$D$43:$L$43,trimestre!$D$3:$L$3,data!$B38,trimestre!$D$2:$L$2,data!$A38)</f>
        <v>98.612998317366419</v>
      </c>
      <c r="V38" s="10">
        <f>SUMIFS(trimestre!$D$45:$L$45,trimestre!$D$3:$L$3,data!$B38,trimestre!$D$2:$L$2,data!$A38)</f>
        <v>99.702492547956552</v>
      </c>
    </row>
    <row r="39" spans="1:22" x14ac:dyDescent="0.3">
      <c r="A39">
        <f t="shared" si="0"/>
        <v>2019</v>
      </c>
      <c r="B39" t="str">
        <f t="shared" si="1"/>
        <v>T1</v>
      </c>
      <c r="C39">
        <f t="shared" si="2"/>
        <v>2</v>
      </c>
      <c r="D39" s="59">
        <v>43503</v>
      </c>
      <c r="E39" s="10">
        <f>SUMIFS(trimestre!$D$4:$L$4,trimestre!$D$3:$L$3,data!$B39,trimestre!$D$2:$L$2,data!$A39)</f>
        <v>99.502191431786528</v>
      </c>
      <c r="F39" s="10">
        <f>SUMIFS(trimestre!$D$8:$L$8,trimestre!$D$3:$L$3,data!$B39,trimestre!$D$2:$L$2,data!$A39)</f>
        <v>100.40170682740965</v>
      </c>
      <c r="G39" s="10">
        <f>SUMIFS(trimestre!$D$10:$L$10,trimestre!$D$3:$L$3,data!$B39,trimestre!$D$2:$L$2,data!$A39)</f>
        <v>102.56573846133212</v>
      </c>
      <c r="H39" s="10">
        <f>SUMIFS(trimestre!$D$14:$L$14,trimestre!$D$3:$L$3,data!$B39,trimestre!$D$2:$L$2,data!$A39)</f>
        <v>99.801196017533073</v>
      </c>
      <c r="I39" s="10">
        <f>SUMIFS(trimestre!$D$16:$L$16,trimestre!$D$3:$L$3,data!$B39,trimestre!$D$2:$L$2,data!$A39)</f>
        <v>134.73823271728858</v>
      </c>
      <c r="J39" s="10">
        <f>SUMIFS(trimestre!$D$18:$L$18,trimestre!$D$3:$L$3,data!$B39,trimestre!$D$2:$L$2,data!$A39)</f>
        <v>102.7772794021852</v>
      </c>
      <c r="K39" s="10">
        <f>SUMIFS(trimestre!$D$20:$L$20,trimestre!$D$3:$L$3,data!$B39,trimestre!$D$2:$L$2,data!$A39)</f>
        <v>104.53415649382069</v>
      </c>
      <c r="L39" s="10">
        <f>SUMIFS(trimestre!$D$22:$L$22,trimestre!$D$3:$L$3,data!$B39,trimestre!$D$2:$L$2,data!$A39)</f>
        <v>101.21099194771827</v>
      </c>
      <c r="M39" s="10">
        <f>SUMIFS(trimestre!$D$27:$L$27,trimestre!$D$3:$L$3,data!$B39,trimestre!$D$2:$L$2,data!$A39)</f>
        <v>99.207642448831152</v>
      </c>
      <c r="N39" s="10">
        <f>SUMIFS(trimestre!$D$29:$L$29,trimestre!$D$3:$L$3,data!$B39,trimestre!$D$2:$L$2,data!$A39)</f>
        <v>99.502885573731362</v>
      </c>
      <c r="O39" s="10">
        <f>SUMIFS(trimestre!$D$31:$L$31,trimestre!$D$3:$L$3,data!$B39,trimestre!$D$2:$L$2,data!$A39)</f>
        <v>100.41898011913065</v>
      </c>
      <c r="P39" s="10">
        <f>SUMIFS(trimestre!$D$33:$L$33,trimestre!$D$3:$L$3,data!$B39,trimestre!$D$2:$L$2,data!$A39)</f>
        <v>98.614171108840637</v>
      </c>
      <c r="Q39" s="10">
        <f>SUMIFS(trimestre!$D$35:$L$35,trimestre!$D$3:$L$3,data!$B39,trimestre!$D$2:$L$2,data!$A39)</f>
        <v>96.584283299319893</v>
      </c>
      <c r="R39" s="10">
        <f>SUMIFS(trimestre!$D$37:$L$37,trimestre!$D$3:$L$3,data!$B39,trimestre!$D$2:$L$2,data!$A39)</f>
        <v>97.158360180511977</v>
      </c>
      <c r="S39" s="10">
        <f>SUMIFS(trimestre!$D$39:$L$39,trimestre!$D$3:$L$3,data!$B39,trimestre!$D$2:$L$2,data!$A39)</f>
        <v>98.908246815322599</v>
      </c>
      <c r="T39" s="10">
        <f>SUMIFS(trimestre!$D$41:$L$41,trimestre!$D$3:$L$3,data!$B39,trimestre!$D$2:$L$2,data!$A39)</f>
        <v>98.51497346814439</v>
      </c>
      <c r="U39" s="10">
        <f>SUMIFS(trimestre!$D$43:$L$43,trimestre!$D$3:$L$3,data!$B39,trimestre!$D$2:$L$2,data!$A39)</f>
        <v>98.612998317366419</v>
      </c>
      <c r="V39" s="10">
        <f>SUMIFS(trimestre!$D$45:$L$45,trimestre!$D$3:$L$3,data!$B39,trimestre!$D$2:$L$2,data!$A39)</f>
        <v>99.702492547956552</v>
      </c>
    </row>
    <row r="40" spans="1:22" x14ac:dyDescent="0.3">
      <c r="A40">
        <f t="shared" si="0"/>
        <v>2019</v>
      </c>
      <c r="B40" t="str">
        <f t="shared" si="1"/>
        <v>T1</v>
      </c>
      <c r="C40">
        <f t="shared" si="2"/>
        <v>2</v>
      </c>
      <c r="D40" s="59">
        <v>43504</v>
      </c>
      <c r="E40" s="10">
        <f>SUMIFS(trimestre!$D$4:$L$4,trimestre!$D$3:$L$3,data!$B40,trimestre!$D$2:$L$2,data!$A40)</f>
        <v>99.502191431786528</v>
      </c>
      <c r="F40" s="10">
        <f>SUMIFS(trimestre!$D$8:$L$8,trimestre!$D$3:$L$3,data!$B40,trimestre!$D$2:$L$2,data!$A40)</f>
        <v>100.40170682740965</v>
      </c>
      <c r="G40" s="10">
        <f>SUMIFS(trimestre!$D$10:$L$10,trimestre!$D$3:$L$3,data!$B40,trimestre!$D$2:$L$2,data!$A40)</f>
        <v>102.56573846133212</v>
      </c>
      <c r="H40" s="10">
        <f>SUMIFS(trimestre!$D$14:$L$14,trimestre!$D$3:$L$3,data!$B40,trimestre!$D$2:$L$2,data!$A40)</f>
        <v>99.801196017533073</v>
      </c>
      <c r="I40" s="10">
        <f>SUMIFS(trimestre!$D$16:$L$16,trimestre!$D$3:$L$3,data!$B40,trimestre!$D$2:$L$2,data!$A40)</f>
        <v>134.73823271728858</v>
      </c>
      <c r="J40" s="10">
        <f>SUMIFS(trimestre!$D$18:$L$18,trimestre!$D$3:$L$3,data!$B40,trimestre!$D$2:$L$2,data!$A40)</f>
        <v>102.7772794021852</v>
      </c>
      <c r="K40" s="10">
        <f>SUMIFS(trimestre!$D$20:$L$20,trimestre!$D$3:$L$3,data!$B40,trimestre!$D$2:$L$2,data!$A40)</f>
        <v>104.53415649382069</v>
      </c>
      <c r="L40" s="10">
        <f>SUMIFS(trimestre!$D$22:$L$22,trimestre!$D$3:$L$3,data!$B40,trimestre!$D$2:$L$2,data!$A40)</f>
        <v>101.21099194771827</v>
      </c>
      <c r="M40" s="10">
        <f>SUMIFS(trimestre!$D$27:$L$27,trimestre!$D$3:$L$3,data!$B40,trimestre!$D$2:$L$2,data!$A40)</f>
        <v>99.207642448831152</v>
      </c>
      <c r="N40" s="10">
        <f>SUMIFS(trimestre!$D$29:$L$29,trimestre!$D$3:$L$3,data!$B40,trimestre!$D$2:$L$2,data!$A40)</f>
        <v>99.502885573731362</v>
      </c>
      <c r="O40" s="10">
        <f>SUMIFS(trimestre!$D$31:$L$31,trimestre!$D$3:$L$3,data!$B40,trimestre!$D$2:$L$2,data!$A40)</f>
        <v>100.41898011913065</v>
      </c>
      <c r="P40" s="10">
        <f>SUMIFS(trimestre!$D$33:$L$33,trimestre!$D$3:$L$3,data!$B40,trimestre!$D$2:$L$2,data!$A40)</f>
        <v>98.614171108840637</v>
      </c>
      <c r="Q40" s="10">
        <f>SUMIFS(trimestre!$D$35:$L$35,trimestre!$D$3:$L$3,data!$B40,trimestre!$D$2:$L$2,data!$A40)</f>
        <v>96.584283299319893</v>
      </c>
      <c r="R40" s="10">
        <f>SUMIFS(trimestre!$D$37:$L$37,trimestre!$D$3:$L$3,data!$B40,trimestre!$D$2:$L$2,data!$A40)</f>
        <v>97.158360180511977</v>
      </c>
      <c r="S40" s="10">
        <f>SUMIFS(trimestre!$D$39:$L$39,trimestre!$D$3:$L$3,data!$B40,trimestre!$D$2:$L$2,data!$A40)</f>
        <v>98.908246815322599</v>
      </c>
      <c r="T40" s="10">
        <f>SUMIFS(trimestre!$D$41:$L$41,trimestre!$D$3:$L$3,data!$B40,trimestre!$D$2:$L$2,data!$A40)</f>
        <v>98.51497346814439</v>
      </c>
      <c r="U40" s="10">
        <f>SUMIFS(trimestre!$D$43:$L$43,trimestre!$D$3:$L$3,data!$B40,trimestre!$D$2:$L$2,data!$A40)</f>
        <v>98.612998317366419</v>
      </c>
      <c r="V40" s="10">
        <f>SUMIFS(trimestre!$D$45:$L$45,trimestre!$D$3:$L$3,data!$B40,trimestre!$D$2:$L$2,data!$A40)</f>
        <v>99.702492547956552</v>
      </c>
    </row>
    <row r="41" spans="1:22" x14ac:dyDescent="0.3">
      <c r="A41">
        <f t="shared" si="0"/>
        <v>2019</v>
      </c>
      <c r="B41" t="str">
        <f t="shared" si="1"/>
        <v>T1</v>
      </c>
      <c r="C41">
        <f t="shared" si="2"/>
        <v>2</v>
      </c>
      <c r="D41" s="59">
        <v>43505</v>
      </c>
      <c r="E41" s="10">
        <f>SUMIFS(trimestre!$D$4:$L$4,trimestre!$D$3:$L$3,data!$B41,trimestre!$D$2:$L$2,data!$A41)</f>
        <v>99.502191431786528</v>
      </c>
      <c r="F41" s="10">
        <f>SUMIFS(trimestre!$D$8:$L$8,trimestre!$D$3:$L$3,data!$B41,trimestre!$D$2:$L$2,data!$A41)</f>
        <v>100.40170682740965</v>
      </c>
      <c r="G41" s="10">
        <f>SUMIFS(trimestre!$D$10:$L$10,trimestre!$D$3:$L$3,data!$B41,trimestre!$D$2:$L$2,data!$A41)</f>
        <v>102.56573846133212</v>
      </c>
      <c r="H41" s="10">
        <f>SUMIFS(trimestre!$D$14:$L$14,trimestre!$D$3:$L$3,data!$B41,trimestre!$D$2:$L$2,data!$A41)</f>
        <v>99.801196017533073</v>
      </c>
      <c r="I41" s="10">
        <f>SUMIFS(trimestre!$D$16:$L$16,trimestre!$D$3:$L$3,data!$B41,trimestre!$D$2:$L$2,data!$A41)</f>
        <v>134.73823271728858</v>
      </c>
      <c r="J41" s="10">
        <f>SUMIFS(trimestre!$D$18:$L$18,trimestre!$D$3:$L$3,data!$B41,trimestre!$D$2:$L$2,data!$A41)</f>
        <v>102.7772794021852</v>
      </c>
      <c r="K41" s="10">
        <f>SUMIFS(trimestre!$D$20:$L$20,trimestre!$D$3:$L$3,data!$B41,trimestre!$D$2:$L$2,data!$A41)</f>
        <v>104.53415649382069</v>
      </c>
      <c r="L41" s="10">
        <f>SUMIFS(trimestre!$D$22:$L$22,trimestre!$D$3:$L$3,data!$B41,trimestre!$D$2:$L$2,data!$A41)</f>
        <v>101.21099194771827</v>
      </c>
      <c r="M41" s="10">
        <f>SUMIFS(trimestre!$D$27:$L$27,trimestre!$D$3:$L$3,data!$B41,trimestre!$D$2:$L$2,data!$A41)</f>
        <v>99.207642448831152</v>
      </c>
      <c r="N41" s="10">
        <f>SUMIFS(trimestre!$D$29:$L$29,trimestre!$D$3:$L$3,data!$B41,trimestre!$D$2:$L$2,data!$A41)</f>
        <v>99.502885573731362</v>
      </c>
      <c r="O41" s="10">
        <f>SUMIFS(trimestre!$D$31:$L$31,trimestre!$D$3:$L$3,data!$B41,trimestre!$D$2:$L$2,data!$A41)</f>
        <v>100.41898011913065</v>
      </c>
      <c r="P41" s="10">
        <f>SUMIFS(trimestre!$D$33:$L$33,trimestre!$D$3:$L$3,data!$B41,trimestre!$D$2:$L$2,data!$A41)</f>
        <v>98.614171108840637</v>
      </c>
      <c r="Q41" s="10">
        <f>SUMIFS(trimestre!$D$35:$L$35,trimestre!$D$3:$L$3,data!$B41,trimestre!$D$2:$L$2,data!$A41)</f>
        <v>96.584283299319893</v>
      </c>
      <c r="R41" s="10">
        <f>SUMIFS(trimestre!$D$37:$L$37,trimestre!$D$3:$L$3,data!$B41,trimestre!$D$2:$L$2,data!$A41)</f>
        <v>97.158360180511977</v>
      </c>
      <c r="S41" s="10">
        <f>SUMIFS(trimestre!$D$39:$L$39,trimestre!$D$3:$L$3,data!$B41,trimestre!$D$2:$L$2,data!$A41)</f>
        <v>98.908246815322599</v>
      </c>
      <c r="T41" s="10">
        <f>SUMIFS(trimestre!$D$41:$L$41,trimestre!$D$3:$L$3,data!$B41,trimestre!$D$2:$L$2,data!$A41)</f>
        <v>98.51497346814439</v>
      </c>
      <c r="U41" s="10">
        <f>SUMIFS(trimestre!$D$43:$L$43,trimestre!$D$3:$L$3,data!$B41,trimestre!$D$2:$L$2,data!$A41)</f>
        <v>98.612998317366419</v>
      </c>
      <c r="V41" s="10">
        <f>SUMIFS(trimestre!$D$45:$L$45,trimestre!$D$3:$L$3,data!$B41,trimestre!$D$2:$L$2,data!$A41)</f>
        <v>99.702492547956552</v>
      </c>
    </row>
    <row r="42" spans="1:22" x14ac:dyDescent="0.3">
      <c r="A42">
        <f t="shared" si="0"/>
        <v>2019</v>
      </c>
      <c r="B42" t="str">
        <f t="shared" si="1"/>
        <v>T1</v>
      </c>
      <c r="C42">
        <f t="shared" si="2"/>
        <v>2</v>
      </c>
      <c r="D42" s="59">
        <v>43506</v>
      </c>
      <c r="E42" s="10">
        <f>SUMIFS(trimestre!$D$4:$L$4,trimestre!$D$3:$L$3,data!$B42,trimestre!$D$2:$L$2,data!$A42)</f>
        <v>99.502191431786528</v>
      </c>
      <c r="F42" s="10">
        <f>SUMIFS(trimestre!$D$8:$L$8,trimestre!$D$3:$L$3,data!$B42,trimestre!$D$2:$L$2,data!$A42)</f>
        <v>100.40170682740965</v>
      </c>
      <c r="G42" s="10">
        <f>SUMIFS(trimestre!$D$10:$L$10,trimestre!$D$3:$L$3,data!$B42,trimestre!$D$2:$L$2,data!$A42)</f>
        <v>102.56573846133212</v>
      </c>
      <c r="H42" s="10">
        <f>SUMIFS(trimestre!$D$14:$L$14,trimestre!$D$3:$L$3,data!$B42,trimestre!$D$2:$L$2,data!$A42)</f>
        <v>99.801196017533073</v>
      </c>
      <c r="I42" s="10">
        <f>SUMIFS(trimestre!$D$16:$L$16,trimestre!$D$3:$L$3,data!$B42,trimestre!$D$2:$L$2,data!$A42)</f>
        <v>134.73823271728858</v>
      </c>
      <c r="J42" s="10">
        <f>SUMIFS(trimestre!$D$18:$L$18,trimestre!$D$3:$L$3,data!$B42,trimestre!$D$2:$L$2,data!$A42)</f>
        <v>102.7772794021852</v>
      </c>
      <c r="K42" s="10">
        <f>SUMIFS(trimestre!$D$20:$L$20,trimestre!$D$3:$L$3,data!$B42,trimestre!$D$2:$L$2,data!$A42)</f>
        <v>104.53415649382069</v>
      </c>
      <c r="L42" s="10">
        <f>SUMIFS(trimestre!$D$22:$L$22,trimestre!$D$3:$L$3,data!$B42,trimestre!$D$2:$L$2,data!$A42)</f>
        <v>101.21099194771827</v>
      </c>
      <c r="M42" s="10">
        <f>SUMIFS(trimestre!$D$27:$L$27,trimestre!$D$3:$L$3,data!$B42,trimestre!$D$2:$L$2,data!$A42)</f>
        <v>99.207642448831152</v>
      </c>
      <c r="N42" s="10">
        <f>SUMIFS(trimestre!$D$29:$L$29,trimestre!$D$3:$L$3,data!$B42,trimestre!$D$2:$L$2,data!$A42)</f>
        <v>99.502885573731362</v>
      </c>
      <c r="O42" s="10">
        <f>SUMIFS(trimestre!$D$31:$L$31,trimestre!$D$3:$L$3,data!$B42,trimestre!$D$2:$L$2,data!$A42)</f>
        <v>100.41898011913065</v>
      </c>
      <c r="P42" s="10">
        <f>SUMIFS(trimestre!$D$33:$L$33,trimestre!$D$3:$L$3,data!$B42,trimestre!$D$2:$L$2,data!$A42)</f>
        <v>98.614171108840637</v>
      </c>
      <c r="Q42" s="10">
        <f>SUMIFS(trimestre!$D$35:$L$35,trimestre!$D$3:$L$3,data!$B42,trimestre!$D$2:$L$2,data!$A42)</f>
        <v>96.584283299319893</v>
      </c>
      <c r="R42" s="10">
        <f>SUMIFS(trimestre!$D$37:$L$37,trimestre!$D$3:$L$3,data!$B42,trimestre!$D$2:$L$2,data!$A42)</f>
        <v>97.158360180511977</v>
      </c>
      <c r="S42" s="10">
        <f>SUMIFS(trimestre!$D$39:$L$39,trimestre!$D$3:$L$3,data!$B42,trimestre!$D$2:$L$2,data!$A42)</f>
        <v>98.908246815322599</v>
      </c>
      <c r="T42" s="10">
        <f>SUMIFS(trimestre!$D$41:$L$41,trimestre!$D$3:$L$3,data!$B42,trimestre!$D$2:$L$2,data!$A42)</f>
        <v>98.51497346814439</v>
      </c>
      <c r="U42" s="10">
        <f>SUMIFS(trimestre!$D$43:$L$43,trimestre!$D$3:$L$3,data!$B42,trimestre!$D$2:$L$2,data!$A42)</f>
        <v>98.612998317366419</v>
      </c>
      <c r="V42" s="10">
        <f>SUMIFS(trimestre!$D$45:$L$45,trimestre!$D$3:$L$3,data!$B42,trimestre!$D$2:$L$2,data!$A42)</f>
        <v>99.702492547956552</v>
      </c>
    </row>
    <row r="43" spans="1:22" x14ac:dyDescent="0.3">
      <c r="A43">
        <f t="shared" si="0"/>
        <v>2019</v>
      </c>
      <c r="B43" t="str">
        <f t="shared" si="1"/>
        <v>T1</v>
      </c>
      <c r="C43">
        <f t="shared" si="2"/>
        <v>2</v>
      </c>
      <c r="D43" s="59">
        <v>43507</v>
      </c>
      <c r="E43" s="10">
        <f>SUMIFS(trimestre!$D$4:$L$4,trimestre!$D$3:$L$3,data!$B43,trimestre!$D$2:$L$2,data!$A43)</f>
        <v>99.502191431786528</v>
      </c>
      <c r="F43" s="10">
        <f>SUMIFS(trimestre!$D$8:$L$8,trimestre!$D$3:$L$3,data!$B43,trimestre!$D$2:$L$2,data!$A43)</f>
        <v>100.40170682740965</v>
      </c>
      <c r="G43" s="10">
        <f>SUMIFS(trimestre!$D$10:$L$10,trimestre!$D$3:$L$3,data!$B43,trimestre!$D$2:$L$2,data!$A43)</f>
        <v>102.56573846133212</v>
      </c>
      <c r="H43" s="10">
        <f>SUMIFS(trimestre!$D$14:$L$14,trimestre!$D$3:$L$3,data!$B43,trimestre!$D$2:$L$2,data!$A43)</f>
        <v>99.801196017533073</v>
      </c>
      <c r="I43" s="10">
        <f>SUMIFS(trimestre!$D$16:$L$16,trimestre!$D$3:$L$3,data!$B43,trimestre!$D$2:$L$2,data!$A43)</f>
        <v>134.73823271728858</v>
      </c>
      <c r="J43" s="10">
        <f>SUMIFS(trimestre!$D$18:$L$18,trimestre!$D$3:$L$3,data!$B43,trimestre!$D$2:$L$2,data!$A43)</f>
        <v>102.7772794021852</v>
      </c>
      <c r="K43" s="10">
        <f>SUMIFS(trimestre!$D$20:$L$20,trimestre!$D$3:$L$3,data!$B43,trimestre!$D$2:$L$2,data!$A43)</f>
        <v>104.53415649382069</v>
      </c>
      <c r="L43" s="10">
        <f>SUMIFS(trimestre!$D$22:$L$22,trimestre!$D$3:$L$3,data!$B43,trimestre!$D$2:$L$2,data!$A43)</f>
        <v>101.21099194771827</v>
      </c>
      <c r="M43" s="10">
        <f>SUMIFS(trimestre!$D$27:$L$27,trimestre!$D$3:$L$3,data!$B43,trimestre!$D$2:$L$2,data!$A43)</f>
        <v>99.207642448831152</v>
      </c>
      <c r="N43" s="10">
        <f>SUMIFS(trimestre!$D$29:$L$29,trimestre!$D$3:$L$3,data!$B43,trimestre!$D$2:$L$2,data!$A43)</f>
        <v>99.502885573731362</v>
      </c>
      <c r="O43" s="10">
        <f>SUMIFS(trimestre!$D$31:$L$31,trimestre!$D$3:$L$3,data!$B43,trimestre!$D$2:$L$2,data!$A43)</f>
        <v>100.41898011913065</v>
      </c>
      <c r="P43" s="10">
        <f>SUMIFS(trimestre!$D$33:$L$33,trimestre!$D$3:$L$3,data!$B43,trimestre!$D$2:$L$2,data!$A43)</f>
        <v>98.614171108840637</v>
      </c>
      <c r="Q43" s="10">
        <f>SUMIFS(trimestre!$D$35:$L$35,trimestre!$D$3:$L$3,data!$B43,trimestre!$D$2:$L$2,data!$A43)</f>
        <v>96.584283299319893</v>
      </c>
      <c r="R43" s="10">
        <f>SUMIFS(trimestre!$D$37:$L$37,trimestre!$D$3:$L$3,data!$B43,trimestre!$D$2:$L$2,data!$A43)</f>
        <v>97.158360180511977</v>
      </c>
      <c r="S43" s="10">
        <f>SUMIFS(trimestre!$D$39:$L$39,trimestre!$D$3:$L$3,data!$B43,trimestre!$D$2:$L$2,data!$A43)</f>
        <v>98.908246815322599</v>
      </c>
      <c r="T43" s="10">
        <f>SUMIFS(trimestre!$D$41:$L$41,trimestre!$D$3:$L$3,data!$B43,trimestre!$D$2:$L$2,data!$A43)</f>
        <v>98.51497346814439</v>
      </c>
      <c r="U43" s="10">
        <f>SUMIFS(trimestre!$D$43:$L$43,trimestre!$D$3:$L$3,data!$B43,trimestre!$D$2:$L$2,data!$A43)</f>
        <v>98.612998317366419</v>
      </c>
      <c r="V43" s="10">
        <f>SUMIFS(trimestre!$D$45:$L$45,trimestre!$D$3:$L$3,data!$B43,trimestre!$D$2:$L$2,data!$A43)</f>
        <v>99.702492547956552</v>
      </c>
    </row>
    <row r="44" spans="1:22" x14ac:dyDescent="0.3">
      <c r="A44">
        <f t="shared" si="0"/>
        <v>2019</v>
      </c>
      <c r="B44" t="str">
        <f t="shared" si="1"/>
        <v>T1</v>
      </c>
      <c r="C44">
        <f t="shared" si="2"/>
        <v>2</v>
      </c>
      <c r="D44" s="59">
        <v>43508</v>
      </c>
      <c r="E44" s="10">
        <f>SUMIFS(trimestre!$D$4:$L$4,trimestre!$D$3:$L$3,data!$B44,trimestre!$D$2:$L$2,data!$A44)</f>
        <v>99.502191431786528</v>
      </c>
      <c r="F44" s="10">
        <f>SUMIFS(trimestre!$D$8:$L$8,trimestre!$D$3:$L$3,data!$B44,trimestre!$D$2:$L$2,data!$A44)</f>
        <v>100.40170682740965</v>
      </c>
      <c r="G44" s="10">
        <f>SUMIFS(trimestre!$D$10:$L$10,trimestre!$D$3:$L$3,data!$B44,trimestre!$D$2:$L$2,data!$A44)</f>
        <v>102.56573846133212</v>
      </c>
      <c r="H44" s="10">
        <f>SUMIFS(trimestre!$D$14:$L$14,trimestre!$D$3:$L$3,data!$B44,trimestre!$D$2:$L$2,data!$A44)</f>
        <v>99.801196017533073</v>
      </c>
      <c r="I44" s="10">
        <f>SUMIFS(trimestre!$D$16:$L$16,trimestre!$D$3:$L$3,data!$B44,trimestre!$D$2:$L$2,data!$A44)</f>
        <v>134.73823271728858</v>
      </c>
      <c r="J44" s="10">
        <f>SUMIFS(trimestre!$D$18:$L$18,trimestre!$D$3:$L$3,data!$B44,trimestre!$D$2:$L$2,data!$A44)</f>
        <v>102.7772794021852</v>
      </c>
      <c r="K44" s="10">
        <f>SUMIFS(trimestre!$D$20:$L$20,trimestre!$D$3:$L$3,data!$B44,trimestre!$D$2:$L$2,data!$A44)</f>
        <v>104.53415649382069</v>
      </c>
      <c r="L44" s="10">
        <f>SUMIFS(trimestre!$D$22:$L$22,trimestre!$D$3:$L$3,data!$B44,trimestre!$D$2:$L$2,data!$A44)</f>
        <v>101.21099194771827</v>
      </c>
      <c r="M44" s="10">
        <f>SUMIFS(trimestre!$D$27:$L$27,trimestre!$D$3:$L$3,data!$B44,trimestre!$D$2:$L$2,data!$A44)</f>
        <v>99.207642448831152</v>
      </c>
      <c r="N44" s="10">
        <f>SUMIFS(trimestre!$D$29:$L$29,trimestre!$D$3:$L$3,data!$B44,trimestre!$D$2:$L$2,data!$A44)</f>
        <v>99.502885573731362</v>
      </c>
      <c r="O44" s="10">
        <f>SUMIFS(trimestre!$D$31:$L$31,trimestre!$D$3:$L$3,data!$B44,trimestre!$D$2:$L$2,data!$A44)</f>
        <v>100.41898011913065</v>
      </c>
      <c r="P44" s="10">
        <f>SUMIFS(trimestre!$D$33:$L$33,trimestre!$D$3:$L$3,data!$B44,trimestre!$D$2:$L$2,data!$A44)</f>
        <v>98.614171108840637</v>
      </c>
      <c r="Q44" s="10">
        <f>SUMIFS(trimestre!$D$35:$L$35,trimestre!$D$3:$L$3,data!$B44,trimestre!$D$2:$L$2,data!$A44)</f>
        <v>96.584283299319893</v>
      </c>
      <c r="R44" s="10">
        <f>SUMIFS(trimestre!$D$37:$L$37,trimestre!$D$3:$L$3,data!$B44,trimestre!$D$2:$L$2,data!$A44)</f>
        <v>97.158360180511977</v>
      </c>
      <c r="S44" s="10">
        <f>SUMIFS(trimestre!$D$39:$L$39,trimestre!$D$3:$L$3,data!$B44,trimestre!$D$2:$L$2,data!$A44)</f>
        <v>98.908246815322599</v>
      </c>
      <c r="T44" s="10">
        <f>SUMIFS(trimestre!$D$41:$L$41,trimestre!$D$3:$L$3,data!$B44,trimestre!$D$2:$L$2,data!$A44)</f>
        <v>98.51497346814439</v>
      </c>
      <c r="U44" s="10">
        <f>SUMIFS(trimestre!$D$43:$L$43,trimestre!$D$3:$L$3,data!$B44,trimestre!$D$2:$L$2,data!$A44)</f>
        <v>98.612998317366419</v>
      </c>
      <c r="V44" s="10">
        <f>SUMIFS(trimestre!$D$45:$L$45,trimestre!$D$3:$L$3,data!$B44,trimestre!$D$2:$L$2,data!$A44)</f>
        <v>99.702492547956552</v>
      </c>
    </row>
    <row r="45" spans="1:22" x14ac:dyDescent="0.3">
      <c r="A45">
        <f t="shared" si="0"/>
        <v>2019</v>
      </c>
      <c r="B45" t="str">
        <f t="shared" si="1"/>
        <v>T1</v>
      </c>
      <c r="C45">
        <f t="shared" si="2"/>
        <v>2</v>
      </c>
      <c r="D45" s="59">
        <v>43509</v>
      </c>
      <c r="E45" s="10">
        <f>SUMIFS(trimestre!$D$4:$L$4,trimestre!$D$3:$L$3,data!$B45,trimestre!$D$2:$L$2,data!$A45)</f>
        <v>99.502191431786528</v>
      </c>
      <c r="F45" s="10">
        <f>SUMIFS(trimestre!$D$8:$L$8,trimestre!$D$3:$L$3,data!$B45,trimestre!$D$2:$L$2,data!$A45)</f>
        <v>100.40170682740965</v>
      </c>
      <c r="G45" s="10">
        <f>SUMIFS(trimestre!$D$10:$L$10,trimestre!$D$3:$L$3,data!$B45,trimestre!$D$2:$L$2,data!$A45)</f>
        <v>102.56573846133212</v>
      </c>
      <c r="H45" s="10">
        <f>SUMIFS(trimestre!$D$14:$L$14,trimestre!$D$3:$L$3,data!$B45,trimestre!$D$2:$L$2,data!$A45)</f>
        <v>99.801196017533073</v>
      </c>
      <c r="I45" s="10">
        <f>SUMIFS(trimestre!$D$16:$L$16,trimestre!$D$3:$L$3,data!$B45,trimestre!$D$2:$L$2,data!$A45)</f>
        <v>134.73823271728858</v>
      </c>
      <c r="J45" s="10">
        <f>SUMIFS(trimestre!$D$18:$L$18,trimestre!$D$3:$L$3,data!$B45,trimestre!$D$2:$L$2,data!$A45)</f>
        <v>102.7772794021852</v>
      </c>
      <c r="K45" s="10">
        <f>SUMIFS(trimestre!$D$20:$L$20,trimestre!$D$3:$L$3,data!$B45,trimestre!$D$2:$L$2,data!$A45)</f>
        <v>104.53415649382069</v>
      </c>
      <c r="L45" s="10">
        <f>SUMIFS(trimestre!$D$22:$L$22,trimestre!$D$3:$L$3,data!$B45,trimestre!$D$2:$L$2,data!$A45)</f>
        <v>101.21099194771827</v>
      </c>
      <c r="M45" s="10">
        <f>SUMIFS(trimestre!$D$27:$L$27,trimestre!$D$3:$L$3,data!$B45,trimestre!$D$2:$L$2,data!$A45)</f>
        <v>99.207642448831152</v>
      </c>
      <c r="N45" s="10">
        <f>SUMIFS(trimestre!$D$29:$L$29,trimestre!$D$3:$L$3,data!$B45,trimestre!$D$2:$L$2,data!$A45)</f>
        <v>99.502885573731362</v>
      </c>
      <c r="O45" s="10">
        <f>SUMIFS(trimestre!$D$31:$L$31,trimestre!$D$3:$L$3,data!$B45,trimestre!$D$2:$L$2,data!$A45)</f>
        <v>100.41898011913065</v>
      </c>
      <c r="P45" s="10">
        <f>SUMIFS(trimestre!$D$33:$L$33,trimestre!$D$3:$L$3,data!$B45,trimestre!$D$2:$L$2,data!$A45)</f>
        <v>98.614171108840637</v>
      </c>
      <c r="Q45" s="10">
        <f>SUMIFS(trimestre!$D$35:$L$35,trimestre!$D$3:$L$3,data!$B45,trimestre!$D$2:$L$2,data!$A45)</f>
        <v>96.584283299319893</v>
      </c>
      <c r="R45" s="10">
        <f>SUMIFS(trimestre!$D$37:$L$37,trimestre!$D$3:$L$3,data!$B45,trimestre!$D$2:$L$2,data!$A45)</f>
        <v>97.158360180511977</v>
      </c>
      <c r="S45" s="10">
        <f>SUMIFS(trimestre!$D$39:$L$39,trimestre!$D$3:$L$3,data!$B45,trimestre!$D$2:$L$2,data!$A45)</f>
        <v>98.908246815322599</v>
      </c>
      <c r="T45" s="10">
        <f>SUMIFS(trimestre!$D$41:$L$41,trimestre!$D$3:$L$3,data!$B45,trimestre!$D$2:$L$2,data!$A45)</f>
        <v>98.51497346814439</v>
      </c>
      <c r="U45" s="10">
        <f>SUMIFS(trimestre!$D$43:$L$43,trimestre!$D$3:$L$3,data!$B45,trimestre!$D$2:$L$2,data!$A45)</f>
        <v>98.612998317366419</v>
      </c>
      <c r="V45" s="10">
        <f>SUMIFS(trimestre!$D$45:$L$45,trimestre!$D$3:$L$3,data!$B45,trimestre!$D$2:$L$2,data!$A45)</f>
        <v>99.702492547956552</v>
      </c>
    </row>
    <row r="46" spans="1:22" x14ac:dyDescent="0.3">
      <c r="A46">
        <f t="shared" si="0"/>
        <v>2019</v>
      </c>
      <c r="B46" t="str">
        <f t="shared" si="1"/>
        <v>T1</v>
      </c>
      <c r="C46">
        <f t="shared" si="2"/>
        <v>2</v>
      </c>
      <c r="D46" s="59">
        <v>43510</v>
      </c>
      <c r="E46" s="10">
        <f>SUMIFS(trimestre!$D$4:$L$4,trimestre!$D$3:$L$3,data!$B46,trimestre!$D$2:$L$2,data!$A46)</f>
        <v>99.502191431786528</v>
      </c>
      <c r="F46" s="10">
        <f>SUMIFS(trimestre!$D$8:$L$8,trimestre!$D$3:$L$3,data!$B46,trimestre!$D$2:$L$2,data!$A46)</f>
        <v>100.40170682740965</v>
      </c>
      <c r="G46" s="10">
        <f>SUMIFS(trimestre!$D$10:$L$10,trimestre!$D$3:$L$3,data!$B46,trimestre!$D$2:$L$2,data!$A46)</f>
        <v>102.56573846133212</v>
      </c>
      <c r="H46" s="10">
        <f>SUMIFS(trimestre!$D$14:$L$14,trimestre!$D$3:$L$3,data!$B46,trimestre!$D$2:$L$2,data!$A46)</f>
        <v>99.801196017533073</v>
      </c>
      <c r="I46" s="10">
        <f>SUMIFS(trimestre!$D$16:$L$16,trimestre!$D$3:$L$3,data!$B46,trimestre!$D$2:$L$2,data!$A46)</f>
        <v>134.73823271728858</v>
      </c>
      <c r="J46" s="10">
        <f>SUMIFS(trimestre!$D$18:$L$18,trimestre!$D$3:$L$3,data!$B46,trimestre!$D$2:$L$2,data!$A46)</f>
        <v>102.7772794021852</v>
      </c>
      <c r="K46" s="10">
        <f>SUMIFS(trimestre!$D$20:$L$20,trimestre!$D$3:$L$3,data!$B46,trimestre!$D$2:$L$2,data!$A46)</f>
        <v>104.53415649382069</v>
      </c>
      <c r="L46" s="10">
        <f>SUMIFS(trimestre!$D$22:$L$22,trimestre!$D$3:$L$3,data!$B46,trimestre!$D$2:$L$2,data!$A46)</f>
        <v>101.21099194771827</v>
      </c>
      <c r="M46" s="10">
        <f>SUMIFS(trimestre!$D$27:$L$27,trimestre!$D$3:$L$3,data!$B46,trimestre!$D$2:$L$2,data!$A46)</f>
        <v>99.207642448831152</v>
      </c>
      <c r="N46" s="10">
        <f>SUMIFS(trimestre!$D$29:$L$29,trimestre!$D$3:$L$3,data!$B46,trimestre!$D$2:$L$2,data!$A46)</f>
        <v>99.502885573731362</v>
      </c>
      <c r="O46" s="10">
        <f>SUMIFS(trimestre!$D$31:$L$31,trimestre!$D$3:$L$3,data!$B46,trimestre!$D$2:$L$2,data!$A46)</f>
        <v>100.41898011913065</v>
      </c>
      <c r="P46" s="10">
        <f>SUMIFS(trimestre!$D$33:$L$33,trimestre!$D$3:$L$3,data!$B46,trimestre!$D$2:$L$2,data!$A46)</f>
        <v>98.614171108840637</v>
      </c>
      <c r="Q46" s="10">
        <f>SUMIFS(trimestre!$D$35:$L$35,trimestre!$D$3:$L$3,data!$B46,trimestre!$D$2:$L$2,data!$A46)</f>
        <v>96.584283299319893</v>
      </c>
      <c r="R46" s="10">
        <f>SUMIFS(trimestre!$D$37:$L$37,trimestre!$D$3:$L$3,data!$B46,trimestre!$D$2:$L$2,data!$A46)</f>
        <v>97.158360180511977</v>
      </c>
      <c r="S46" s="10">
        <f>SUMIFS(trimestre!$D$39:$L$39,trimestre!$D$3:$L$3,data!$B46,trimestre!$D$2:$L$2,data!$A46)</f>
        <v>98.908246815322599</v>
      </c>
      <c r="T46" s="10">
        <f>SUMIFS(trimestre!$D$41:$L$41,trimestre!$D$3:$L$3,data!$B46,trimestre!$D$2:$L$2,data!$A46)</f>
        <v>98.51497346814439</v>
      </c>
      <c r="U46" s="10">
        <f>SUMIFS(trimestre!$D$43:$L$43,trimestre!$D$3:$L$3,data!$B46,trimestre!$D$2:$L$2,data!$A46)</f>
        <v>98.612998317366419</v>
      </c>
      <c r="V46" s="10">
        <f>SUMIFS(trimestre!$D$45:$L$45,trimestre!$D$3:$L$3,data!$B46,trimestre!$D$2:$L$2,data!$A46)</f>
        <v>99.702492547956552</v>
      </c>
    </row>
    <row r="47" spans="1:22" x14ac:dyDescent="0.3">
      <c r="A47">
        <f t="shared" si="0"/>
        <v>2019</v>
      </c>
      <c r="B47" t="str">
        <f t="shared" si="1"/>
        <v>T1</v>
      </c>
      <c r="C47">
        <f t="shared" si="2"/>
        <v>2</v>
      </c>
      <c r="D47" s="59">
        <v>43511</v>
      </c>
      <c r="E47" s="10">
        <f>SUMIFS(trimestre!$D$4:$L$4,trimestre!$D$3:$L$3,data!$B47,trimestre!$D$2:$L$2,data!$A47)</f>
        <v>99.502191431786528</v>
      </c>
      <c r="F47" s="10">
        <f>SUMIFS(trimestre!$D$8:$L$8,trimestre!$D$3:$L$3,data!$B47,trimestre!$D$2:$L$2,data!$A47)</f>
        <v>100.40170682740965</v>
      </c>
      <c r="G47" s="10">
        <f>SUMIFS(trimestre!$D$10:$L$10,trimestre!$D$3:$L$3,data!$B47,trimestre!$D$2:$L$2,data!$A47)</f>
        <v>102.56573846133212</v>
      </c>
      <c r="H47" s="10">
        <f>SUMIFS(trimestre!$D$14:$L$14,trimestre!$D$3:$L$3,data!$B47,trimestre!$D$2:$L$2,data!$A47)</f>
        <v>99.801196017533073</v>
      </c>
      <c r="I47" s="10">
        <f>SUMIFS(trimestre!$D$16:$L$16,trimestre!$D$3:$L$3,data!$B47,trimestre!$D$2:$L$2,data!$A47)</f>
        <v>134.73823271728858</v>
      </c>
      <c r="J47" s="10">
        <f>SUMIFS(trimestre!$D$18:$L$18,trimestre!$D$3:$L$3,data!$B47,trimestre!$D$2:$L$2,data!$A47)</f>
        <v>102.7772794021852</v>
      </c>
      <c r="K47" s="10">
        <f>SUMIFS(trimestre!$D$20:$L$20,trimestre!$D$3:$L$3,data!$B47,trimestre!$D$2:$L$2,data!$A47)</f>
        <v>104.53415649382069</v>
      </c>
      <c r="L47" s="10">
        <f>SUMIFS(trimestre!$D$22:$L$22,trimestre!$D$3:$L$3,data!$B47,trimestre!$D$2:$L$2,data!$A47)</f>
        <v>101.21099194771827</v>
      </c>
      <c r="M47" s="10">
        <f>SUMIFS(trimestre!$D$27:$L$27,trimestre!$D$3:$L$3,data!$B47,trimestre!$D$2:$L$2,data!$A47)</f>
        <v>99.207642448831152</v>
      </c>
      <c r="N47" s="10">
        <f>SUMIFS(trimestre!$D$29:$L$29,trimestre!$D$3:$L$3,data!$B47,trimestre!$D$2:$L$2,data!$A47)</f>
        <v>99.502885573731362</v>
      </c>
      <c r="O47" s="10">
        <f>SUMIFS(trimestre!$D$31:$L$31,trimestre!$D$3:$L$3,data!$B47,trimestre!$D$2:$L$2,data!$A47)</f>
        <v>100.41898011913065</v>
      </c>
      <c r="P47" s="10">
        <f>SUMIFS(trimestre!$D$33:$L$33,trimestre!$D$3:$L$3,data!$B47,trimestre!$D$2:$L$2,data!$A47)</f>
        <v>98.614171108840637</v>
      </c>
      <c r="Q47" s="10">
        <f>SUMIFS(trimestre!$D$35:$L$35,trimestre!$D$3:$L$3,data!$B47,trimestre!$D$2:$L$2,data!$A47)</f>
        <v>96.584283299319893</v>
      </c>
      <c r="R47" s="10">
        <f>SUMIFS(trimestre!$D$37:$L$37,trimestre!$D$3:$L$3,data!$B47,trimestre!$D$2:$L$2,data!$A47)</f>
        <v>97.158360180511977</v>
      </c>
      <c r="S47" s="10">
        <f>SUMIFS(trimestre!$D$39:$L$39,trimestre!$D$3:$L$3,data!$B47,trimestre!$D$2:$L$2,data!$A47)</f>
        <v>98.908246815322599</v>
      </c>
      <c r="T47" s="10">
        <f>SUMIFS(trimestre!$D$41:$L$41,trimestre!$D$3:$L$3,data!$B47,trimestre!$D$2:$L$2,data!$A47)</f>
        <v>98.51497346814439</v>
      </c>
      <c r="U47" s="10">
        <f>SUMIFS(trimestre!$D$43:$L$43,trimestre!$D$3:$L$3,data!$B47,trimestre!$D$2:$L$2,data!$A47)</f>
        <v>98.612998317366419</v>
      </c>
      <c r="V47" s="10">
        <f>SUMIFS(trimestre!$D$45:$L$45,trimestre!$D$3:$L$3,data!$B47,trimestre!$D$2:$L$2,data!$A47)</f>
        <v>99.702492547956552</v>
      </c>
    </row>
    <row r="48" spans="1:22" x14ac:dyDescent="0.3">
      <c r="A48">
        <f t="shared" si="0"/>
        <v>2019</v>
      </c>
      <c r="B48" t="str">
        <f t="shared" si="1"/>
        <v>T1</v>
      </c>
      <c r="C48">
        <f t="shared" si="2"/>
        <v>2</v>
      </c>
      <c r="D48" s="59">
        <v>43512</v>
      </c>
      <c r="E48" s="10">
        <f>SUMIFS(trimestre!$D$4:$L$4,trimestre!$D$3:$L$3,data!$B48,trimestre!$D$2:$L$2,data!$A48)</f>
        <v>99.502191431786528</v>
      </c>
      <c r="F48" s="10">
        <f>SUMIFS(trimestre!$D$8:$L$8,trimestre!$D$3:$L$3,data!$B48,trimestre!$D$2:$L$2,data!$A48)</f>
        <v>100.40170682740965</v>
      </c>
      <c r="G48" s="10">
        <f>SUMIFS(trimestre!$D$10:$L$10,trimestre!$D$3:$L$3,data!$B48,trimestre!$D$2:$L$2,data!$A48)</f>
        <v>102.56573846133212</v>
      </c>
      <c r="H48" s="10">
        <f>SUMIFS(trimestre!$D$14:$L$14,trimestre!$D$3:$L$3,data!$B48,trimestre!$D$2:$L$2,data!$A48)</f>
        <v>99.801196017533073</v>
      </c>
      <c r="I48" s="10">
        <f>SUMIFS(trimestre!$D$16:$L$16,trimestre!$D$3:$L$3,data!$B48,trimestre!$D$2:$L$2,data!$A48)</f>
        <v>134.73823271728858</v>
      </c>
      <c r="J48" s="10">
        <f>SUMIFS(trimestre!$D$18:$L$18,trimestre!$D$3:$L$3,data!$B48,trimestre!$D$2:$L$2,data!$A48)</f>
        <v>102.7772794021852</v>
      </c>
      <c r="K48" s="10">
        <f>SUMIFS(trimestre!$D$20:$L$20,trimestre!$D$3:$L$3,data!$B48,trimestre!$D$2:$L$2,data!$A48)</f>
        <v>104.53415649382069</v>
      </c>
      <c r="L48" s="10">
        <f>SUMIFS(trimestre!$D$22:$L$22,trimestre!$D$3:$L$3,data!$B48,trimestre!$D$2:$L$2,data!$A48)</f>
        <v>101.21099194771827</v>
      </c>
      <c r="M48" s="10">
        <f>SUMIFS(trimestre!$D$27:$L$27,trimestre!$D$3:$L$3,data!$B48,trimestre!$D$2:$L$2,data!$A48)</f>
        <v>99.207642448831152</v>
      </c>
      <c r="N48" s="10">
        <f>SUMIFS(trimestre!$D$29:$L$29,trimestre!$D$3:$L$3,data!$B48,trimestre!$D$2:$L$2,data!$A48)</f>
        <v>99.502885573731362</v>
      </c>
      <c r="O48" s="10">
        <f>SUMIFS(trimestre!$D$31:$L$31,trimestre!$D$3:$L$3,data!$B48,trimestre!$D$2:$L$2,data!$A48)</f>
        <v>100.41898011913065</v>
      </c>
      <c r="P48" s="10">
        <f>SUMIFS(trimestre!$D$33:$L$33,trimestre!$D$3:$L$3,data!$B48,trimestre!$D$2:$L$2,data!$A48)</f>
        <v>98.614171108840637</v>
      </c>
      <c r="Q48" s="10">
        <f>SUMIFS(trimestre!$D$35:$L$35,trimestre!$D$3:$L$3,data!$B48,trimestre!$D$2:$L$2,data!$A48)</f>
        <v>96.584283299319893</v>
      </c>
      <c r="R48" s="10">
        <f>SUMIFS(trimestre!$D$37:$L$37,trimestre!$D$3:$L$3,data!$B48,trimestre!$D$2:$L$2,data!$A48)</f>
        <v>97.158360180511977</v>
      </c>
      <c r="S48" s="10">
        <f>SUMIFS(trimestre!$D$39:$L$39,trimestre!$D$3:$L$3,data!$B48,trimestre!$D$2:$L$2,data!$A48)</f>
        <v>98.908246815322599</v>
      </c>
      <c r="T48" s="10">
        <f>SUMIFS(trimestre!$D$41:$L$41,trimestre!$D$3:$L$3,data!$B48,trimestre!$D$2:$L$2,data!$A48)</f>
        <v>98.51497346814439</v>
      </c>
      <c r="U48" s="10">
        <f>SUMIFS(trimestre!$D$43:$L$43,trimestre!$D$3:$L$3,data!$B48,trimestre!$D$2:$L$2,data!$A48)</f>
        <v>98.612998317366419</v>
      </c>
      <c r="V48" s="10">
        <f>SUMIFS(trimestre!$D$45:$L$45,trimestre!$D$3:$L$3,data!$B48,trimestre!$D$2:$L$2,data!$A48)</f>
        <v>99.702492547956552</v>
      </c>
    </row>
    <row r="49" spans="1:22" x14ac:dyDescent="0.3">
      <c r="A49">
        <f t="shared" si="0"/>
        <v>2019</v>
      </c>
      <c r="B49" t="str">
        <f t="shared" si="1"/>
        <v>T1</v>
      </c>
      <c r="C49">
        <f t="shared" si="2"/>
        <v>2</v>
      </c>
      <c r="D49" s="59">
        <v>43513</v>
      </c>
      <c r="E49" s="10">
        <f>SUMIFS(trimestre!$D$4:$L$4,trimestre!$D$3:$L$3,data!$B49,trimestre!$D$2:$L$2,data!$A49)</f>
        <v>99.502191431786528</v>
      </c>
      <c r="F49" s="10">
        <f>SUMIFS(trimestre!$D$8:$L$8,trimestre!$D$3:$L$3,data!$B49,trimestre!$D$2:$L$2,data!$A49)</f>
        <v>100.40170682740965</v>
      </c>
      <c r="G49" s="10">
        <f>SUMIFS(trimestre!$D$10:$L$10,trimestre!$D$3:$L$3,data!$B49,trimestre!$D$2:$L$2,data!$A49)</f>
        <v>102.56573846133212</v>
      </c>
      <c r="H49" s="10">
        <f>SUMIFS(trimestre!$D$14:$L$14,trimestre!$D$3:$L$3,data!$B49,trimestre!$D$2:$L$2,data!$A49)</f>
        <v>99.801196017533073</v>
      </c>
      <c r="I49" s="10">
        <f>SUMIFS(trimestre!$D$16:$L$16,trimestre!$D$3:$L$3,data!$B49,trimestre!$D$2:$L$2,data!$A49)</f>
        <v>134.73823271728858</v>
      </c>
      <c r="J49" s="10">
        <f>SUMIFS(trimestre!$D$18:$L$18,trimestre!$D$3:$L$3,data!$B49,trimestre!$D$2:$L$2,data!$A49)</f>
        <v>102.7772794021852</v>
      </c>
      <c r="K49" s="10">
        <f>SUMIFS(trimestre!$D$20:$L$20,trimestre!$D$3:$L$3,data!$B49,trimestre!$D$2:$L$2,data!$A49)</f>
        <v>104.53415649382069</v>
      </c>
      <c r="L49" s="10">
        <f>SUMIFS(trimestre!$D$22:$L$22,trimestre!$D$3:$L$3,data!$B49,trimestre!$D$2:$L$2,data!$A49)</f>
        <v>101.21099194771827</v>
      </c>
      <c r="M49" s="10">
        <f>SUMIFS(trimestre!$D$27:$L$27,trimestre!$D$3:$L$3,data!$B49,trimestre!$D$2:$L$2,data!$A49)</f>
        <v>99.207642448831152</v>
      </c>
      <c r="N49" s="10">
        <f>SUMIFS(trimestre!$D$29:$L$29,trimestre!$D$3:$L$3,data!$B49,trimestre!$D$2:$L$2,data!$A49)</f>
        <v>99.502885573731362</v>
      </c>
      <c r="O49" s="10">
        <f>SUMIFS(trimestre!$D$31:$L$31,trimestre!$D$3:$L$3,data!$B49,trimestre!$D$2:$L$2,data!$A49)</f>
        <v>100.41898011913065</v>
      </c>
      <c r="P49" s="10">
        <f>SUMIFS(trimestre!$D$33:$L$33,trimestre!$D$3:$L$3,data!$B49,trimestre!$D$2:$L$2,data!$A49)</f>
        <v>98.614171108840637</v>
      </c>
      <c r="Q49" s="10">
        <f>SUMIFS(trimestre!$D$35:$L$35,trimestre!$D$3:$L$3,data!$B49,trimestre!$D$2:$L$2,data!$A49)</f>
        <v>96.584283299319893</v>
      </c>
      <c r="R49" s="10">
        <f>SUMIFS(trimestre!$D$37:$L$37,trimestre!$D$3:$L$3,data!$B49,trimestre!$D$2:$L$2,data!$A49)</f>
        <v>97.158360180511977</v>
      </c>
      <c r="S49" s="10">
        <f>SUMIFS(trimestre!$D$39:$L$39,trimestre!$D$3:$L$3,data!$B49,trimestre!$D$2:$L$2,data!$A49)</f>
        <v>98.908246815322599</v>
      </c>
      <c r="T49" s="10">
        <f>SUMIFS(trimestre!$D$41:$L$41,trimestre!$D$3:$L$3,data!$B49,trimestre!$D$2:$L$2,data!$A49)</f>
        <v>98.51497346814439</v>
      </c>
      <c r="U49" s="10">
        <f>SUMIFS(trimestre!$D$43:$L$43,trimestre!$D$3:$L$3,data!$B49,trimestre!$D$2:$L$2,data!$A49)</f>
        <v>98.612998317366419</v>
      </c>
      <c r="V49" s="10">
        <f>SUMIFS(trimestre!$D$45:$L$45,trimestre!$D$3:$L$3,data!$B49,trimestre!$D$2:$L$2,data!$A49)</f>
        <v>99.702492547956552</v>
      </c>
    </row>
    <row r="50" spans="1:22" x14ac:dyDescent="0.3">
      <c r="A50">
        <f t="shared" si="0"/>
        <v>2019</v>
      </c>
      <c r="B50" t="str">
        <f t="shared" si="1"/>
        <v>T1</v>
      </c>
      <c r="C50">
        <f t="shared" si="2"/>
        <v>2</v>
      </c>
      <c r="D50" s="59">
        <v>43514</v>
      </c>
      <c r="E50" s="10">
        <f>SUMIFS(trimestre!$D$4:$L$4,trimestre!$D$3:$L$3,data!$B50,trimestre!$D$2:$L$2,data!$A50)</f>
        <v>99.502191431786528</v>
      </c>
      <c r="F50" s="10">
        <f>SUMIFS(trimestre!$D$8:$L$8,trimestre!$D$3:$L$3,data!$B50,trimestre!$D$2:$L$2,data!$A50)</f>
        <v>100.40170682740965</v>
      </c>
      <c r="G50" s="10">
        <f>SUMIFS(trimestre!$D$10:$L$10,trimestre!$D$3:$L$3,data!$B50,trimestre!$D$2:$L$2,data!$A50)</f>
        <v>102.56573846133212</v>
      </c>
      <c r="H50" s="10">
        <f>SUMIFS(trimestre!$D$14:$L$14,trimestre!$D$3:$L$3,data!$B50,trimestre!$D$2:$L$2,data!$A50)</f>
        <v>99.801196017533073</v>
      </c>
      <c r="I50" s="10">
        <f>SUMIFS(trimestre!$D$16:$L$16,trimestre!$D$3:$L$3,data!$B50,trimestre!$D$2:$L$2,data!$A50)</f>
        <v>134.73823271728858</v>
      </c>
      <c r="J50" s="10">
        <f>SUMIFS(trimestre!$D$18:$L$18,trimestre!$D$3:$L$3,data!$B50,trimestre!$D$2:$L$2,data!$A50)</f>
        <v>102.7772794021852</v>
      </c>
      <c r="K50" s="10">
        <f>SUMIFS(trimestre!$D$20:$L$20,trimestre!$D$3:$L$3,data!$B50,trimestre!$D$2:$L$2,data!$A50)</f>
        <v>104.53415649382069</v>
      </c>
      <c r="L50" s="10">
        <f>SUMIFS(trimestre!$D$22:$L$22,trimestre!$D$3:$L$3,data!$B50,trimestre!$D$2:$L$2,data!$A50)</f>
        <v>101.21099194771827</v>
      </c>
      <c r="M50" s="10">
        <f>SUMIFS(trimestre!$D$27:$L$27,trimestre!$D$3:$L$3,data!$B50,trimestre!$D$2:$L$2,data!$A50)</f>
        <v>99.207642448831152</v>
      </c>
      <c r="N50" s="10">
        <f>SUMIFS(trimestre!$D$29:$L$29,trimestre!$D$3:$L$3,data!$B50,trimestre!$D$2:$L$2,data!$A50)</f>
        <v>99.502885573731362</v>
      </c>
      <c r="O50" s="10">
        <f>SUMIFS(trimestre!$D$31:$L$31,trimestre!$D$3:$L$3,data!$B50,trimestre!$D$2:$L$2,data!$A50)</f>
        <v>100.41898011913065</v>
      </c>
      <c r="P50" s="10">
        <f>SUMIFS(trimestre!$D$33:$L$33,trimestre!$D$3:$L$3,data!$B50,trimestre!$D$2:$L$2,data!$A50)</f>
        <v>98.614171108840637</v>
      </c>
      <c r="Q50" s="10">
        <f>SUMIFS(trimestre!$D$35:$L$35,trimestre!$D$3:$L$3,data!$B50,trimestre!$D$2:$L$2,data!$A50)</f>
        <v>96.584283299319893</v>
      </c>
      <c r="R50" s="10">
        <f>SUMIFS(trimestre!$D$37:$L$37,trimestre!$D$3:$L$3,data!$B50,trimestre!$D$2:$L$2,data!$A50)</f>
        <v>97.158360180511977</v>
      </c>
      <c r="S50" s="10">
        <f>SUMIFS(trimestre!$D$39:$L$39,trimestre!$D$3:$L$3,data!$B50,trimestre!$D$2:$L$2,data!$A50)</f>
        <v>98.908246815322599</v>
      </c>
      <c r="T50" s="10">
        <f>SUMIFS(trimestre!$D$41:$L$41,trimestre!$D$3:$L$3,data!$B50,trimestre!$D$2:$L$2,data!$A50)</f>
        <v>98.51497346814439</v>
      </c>
      <c r="U50" s="10">
        <f>SUMIFS(trimestre!$D$43:$L$43,trimestre!$D$3:$L$3,data!$B50,trimestre!$D$2:$L$2,data!$A50)</f>
        <v>98.612998317366419</v>
      </c>
      <c r="V50" s="10">
        <f>SUMIFS(trimestre!$D$45:$L$45,trimestre!$D$3:$L$3,data!$B50,trimestre!$D$2:$L$2,data!$A50)</f>
        <v>99.702492547956552</v>
      </c>
    </row>
    <row r="51" spans="1:22" x14ac:dyDescent="0.3">
      <c r="A51">
        <f t="shared" si="0"/>
        <v>2019</v>
      </c>
      <c r="B51" t="str">
        <f t="shared" si="1"/>
        <v>T1</v>
      </c>
      <c r="C51">
        <f t="shared" si="2"/>
        <v>2</v>
      </c>
      <c r="D51" s="59">
        <v>43515</v>
      </c>
      <c r="E51" s="10">
        <f>SUMIFS(trimestre!$D$4:$L$4,trimestre!$D$3:$L$3,data!$B51,trimestre!$D$2:$L$2,data!$A51)</f>
        <v>99.502191431786528</v>
      </c>
      <c r="F51" s="10">
        <f>SUMIFS(trimestre!$D$8:$L$8,trimestre!$D$3:$L$3,data!$B51,trimestre!$D$2:$L$2,data!$A51)</f>
        <v>100.40170682740965</v>
      </c>
      <c r="G51" s="10">
        <f>SUMIFS(trimestre!$D$10:$L$10,trimestre!$D$3:$L$3,data!$B51,trimestre!$D$2:$L$2,data!$A51)</f>
        <v>102.56573846133212</v>
      </c>
      <c r="H51" s="10">
        <f>SUMIFS(trimestre!$D$14:$L$14,trimestre!$D$3:$L$3,data!$B51,trimestre!$D$2:$L$2,data!$A51)</f>
        <v>99.801196017533073</v>
      </c>
      <c r="I51" s="10">
        <f>SUMIFS(trimestre!$D$16:$L$16,trimestre!$D$3:$L$3,data!$B51,trimestre!$D$2:$L$2,data!$A51)</f>
        <v>134.73823271728858</v>
      </c>
      <c r="J51" s="10">
        <f>SUMIFS(trimestre!$D$18:$L$18,trimestre!$D$3:$L$3,data!$B51,trimestre!$D$2:$L$2,data!$A51)</f>
        <v>102.7772794021852</v>
      </c>
      <c r="K51" s="10">
        <f>SUMIFS(trimestre!$D$20:$L$20,trimestre!$D$3:$L$3,data!$B51,trimestre!$D$2:$L$2,data!$A51)</f>
        <v>104.53415649382069</v>
      </c>
      <c r="L51" s="10">
        <f>SUMIFS(trimestre!$D$22:$L$22,trimestre!$D$3:$L$3,data!$B51,trimestre!$D$2:$L$2,data!$A51)</f>
        <v>101.21099194771827</v>
      </c>
      <c r="M51" s="10">
        <f>SUMIFS(trimestre!$D$27:$L$27,trimestre!$D$3:$L$3,data!$B51,trimestre!$D$2:$L$2,data!$A51)</f>
        <v>99.207642448831152</v>
      </c>
      <c r="N51" s="10">
        <f>SUMIFS(trimestre!$D$29:$L$29,trimestre!$D$3:$L$3,data!$B51,trimestre!$D$2:$L$2,data!$A51)</f>
        <v>99.502885573731362</v>
      </c>
      <c r="O51" s="10">
        <f>SUMIFS(trimestre!$D$31:$L$31,trimestre!$D$3:$L$3,data!$B51,trimestre!$D$2:$L$2,data!$A51)</f>
        <v>100.41898011913065</v>
      </c>
      <c r="P51" s="10">
        <f>SUMIFS(trimestre!$D$33:$L$33,trimestre!$D$3:$L$3,data!$B51,trimestre!$D$2:$L$2,data!$A51)</f>
        <v>98.614171108840637</v>
      </c>
      <c r="Q51" s="10">
        <f>SUMIFS(trimestre!$D$35:$L$35,trimestre!$D$3:$L$3,data!$B51,trimestre!$D$2:$L$2,data!$A51)</f>
        <v>96.584283299319893</v>
      </c>
      <c r="R51" s="10">
        <f>SUMIFS(trimestre!$D$37:$L$37,trimestre!$D$3:$L$3,data!$B51,trimestre!$D$2:$L$2,data!$A51)</f>
        <v>97.158360180511977</v>
      </c>
      <c r="S51" s="10">
        <f>SUMIFS(trimestre!$D$39:$L$39,trimestre!$D$3:$L$3,data!$B51,trimestre!$D$2:$L$2,data!$A51)</f>
        <v>98.908246815322599</v>
      </c>
      <c r="T51" s="10">
        <f>SUMIFS(trimestre!$D$41:$L$41,trimestre!$D$3:$L$3,data!$B51,trimestre!$D$2:$L$2,data!$A51)</f>
        <v>98.51497346814439</v>
      </c>
      <c r="U51" s="10">
        <f>SUMIFS(trimestre!$D$43:$L$43,trimestre!$D$3:$L$3,data!$B51,trimestre!$D$2:$L$2,data!$A51)</f>
        <v>98.612998317366419</v>
      </c>
      <c r="V51" s="10">
        <f>SUMIFS(trimestre!$D$45:$L$45,trimestre!$D$3:$L$3,data!$B51,trimestre!$D$2:$L$2,data!$A51)</f>
        <v>99.702492547956552</v>
      </c>
    </row>
    <row r="52" spans="1:22" x14ac:dyDescent="0.3">
      <c r="A52">
        <f t="shared" si="0"/>
        <v>2019</v>
      </c>
      <c r="B52" t="str">
        <f t="shared" si="1"/>
        <v>T1</v>
      </c>
      <c r="C52">
        <f t="shared" si="2"/>
        <v>2</v>
      </c>
      <c r="D52" s="59">
        <v>43516</v>
      </c>
      <c r="E52" s="10">
        <f>SUMIFS(trimestre!$D$4:$L$4,trimestre!$D$3:$L$3,data!$B52,trimestre!$D$2:$L$2,data!$A52)</f>
        <v>99.502191431786528</v>
      </c>
      <c r="F52" s="10">
        <f>SUMIFS(trimestre!$D$8:$L$8,trimestre!$D$3:$L$3,data!$B52,trimestre!$D$2:$L$2,data!$A52)</f>
        <v>100.40170682740965</v>
      </c>
      <c r="G52" s="10">
        <f>SUMIFS(trimestre!$D$10:$L$10,trimestre!$D$3:$L$3,data!$B52,trimestre!$D$2:$L$2,data!$A52)</f>
        <v>102.56573846133212</v>
      </c>
      <c r="H52" s="10">
        <f>SUMIFS(trimestre!$D$14:$L$14,trimestre!$D$3:$L$3,data!$B52,trimestre!$D$2:$L$2,data!$A52)</f>
        <v>99.801196017533073</v>
      </c>
      <c r="I52" s="10">
        <f>SUMIFS(trimestre!$D$16:$L$16,trimestre!$D$3:$L$3,data!$B52,trimestre!$D$2:$L$2,data!$A52)</f>
        <v>134.73823271728858</v>
      </c>
      <c r="J52" s="10">
        <f>SUMIFS(trimestre!$D$18:$L$18,trimestre!$D$3:$L$3,data!$B52,trimestre!$D$2:$L$2,data!$A52)</f>
        <v>102.7772794021852</v>
      </c>
      <c r="K52" s="10">
        <f>SUMIFS(trimestre!$D$20:$L$20,trimestre!$D$3:$L$3,data!$B52,trimestre!$D$2:$L$2,data!$A52)</f>
        <v>104.53415649382069</v>
      </c>
      <c r="L52" s="10">
        <f>SUMIFS(trimestre!$D$22:$L$22,trimestre!$D$3:$L$3,data!$B52,trimestre!$D$2:$L$2,data!$A52)</f>
        <v>101.21099194771827</v>
      </c>
      <c r="M52" s="10">
        <f>SUMIFS(trimestre!$D$27:$L$27,trimestre!$D$3:$L$3,data!$B52,trimestre!$D$2:$L$2,data!$A52)</f>
        <v>99.207642448831152</v>
      </c>
      <c r="N52" s="10">
        <f>SUMIFS(trimestre!$D$29:$L$29,trimestre!$D$3:$L$3,data!$B52,trimestre!$D$2:$L$2,data!$A52)</f>
        <v>99.502885573731362</v>
      </c>
      <c r="O52" s="10">
        <f>SUMIFS(trimestre!$D$31:$L$31,trimestre!$D$3:$L$3,data!$B52,trimestre!$D$2:$L$2,data!$A52)</f>
        <v>100.41898011913065</v>
      </c>
      <c r="P52" s="10">
        <f>SUMIFS(trimestre!$D$33:$L$33,trimestre!$D$3:$L$3,data!$B52,trimestre!$D$2:$L$2,data!$A52)</f>
        <v>98.614171108840637</v>
      </c>
      <c r="Q52" s="10">
        <f>SUMIFS(trimestre!$D$35:$L$35,trimestre!$D$3:$L$3,data!$B52,trimestre!$D$2:$L$2,data!$A52)</f>
        <v>96.584283299319893</v>
      </c>
      <c r="R52" s="10">
        <f>SUMIFS(trimestre!$D$37:$L$37,trimestre!$D$3:$L$3,data!$B52,trimestre!$D$2:$L$2,data!$A52)</f>
        <v>97.158360180511977</v>
      </c>
      <c r="S52" s="10">
        <f>SUMIFS(trimestre!$D$39:$L$39,trimestre!$D$3:$L$3,data!$B52,trimestre!$D$2:$L$2,data!$A52)</f>
        <v>98.908246815322599</v>
      </c>
      <c r="T52" s="10">
        <f>SUMIFS(trimestre!$D$41:$L$41,trimestre!$D$3:$L$3,data!$B52,trimestre!$D$2:$L$2,data!$A52)</f>
        <v>98.51497346814439</v>
      </c>
      <c r="U52" s="10">
        <f>SUMIFS(trimestre!$D$43:$L$43,trimestre!$D$3:$L$3,data!$B52,trimestre!$D$2:$L$2,data!$A52)</f>
        <v>98.612998317366419</v>
      </c>
      <c r="V52" s="10">
        <f>SUMIFS(trimestre!$D$45:$L$45,trimestre!$D$3:$L$3,data!$B52,trimestre!$D$2:$L$2,data!$A52)</f>
        <v>99.702492547956552</v>
      </c>
    </row>
    <row r="53" spans="1:22" x14ac:dyDescent="0.3">
      <c r="A53">
        <f t="shared" si="0"/>
        <v>2019</v>
      </c>
      <c r="B53" t="str">
        <f t="shared" si="1"/>
        <v>T1</v>
      </c>
      <c r="C53">
        <f t="shared" si="2"/>
        <v>2</v>
      </c>
      <c r="D53" s="59">
        <v>43517</v>
      </c>
      <c r="E53" s="10">
        <f>SUMIFS(trimestre!$D$4:$L$4,trimestre!$D$3:$L$3,data!$B53,trimestre!$D$2:$L$2,data!$A53)</f>
        <v>99.502191431786528</v>
      </c>
      <c r="F53" s="10">
        <f>SUMIFS(trimestre!$D$8:$L$8,trimestre!$D$3:$L$3,data!$B53,trimestre!$D$2:$L$2,data!$A53)</f>
        <v>100.40170682740965</v>
      </c>
      <c r="G53" s="10">
        <f>SUMIFS(trimestre!$D$10:$L$10,trimestre!$D$3:$L$3,data!$B53,trimestre!$D$2:$L$2,data!$A53)</f>
        <v>102.56573846133212</v>
      </c>
      <c r="H53" s="10">
        <f>SUMIFS(trimestre!$D$14:$L$14,trimestre!$D$3:$L$3,data!$B53,trimestre!$D$2:$L$2,data!$A53)</f>
        <v>99.801196017533073</v>
      </c>
      <c r="I53" s="10">
        <f>SUMIFS(trimestre!$D$16:$L$16,trimestre!$D$3:$L$3,data!$B53,trimestre!$D$2:$L$2,data!$A53)</f>
        <v>134.73823271728858</v>
      </c>
      <c r="J53" s="10">
        <f>SUMIFS(trimestre!$D$18:$L$18,trimestre!$D$3:$L$3,data!$B53,trimestre!$D$2:$L$2,data!$A53)</f>
        <v>102.7772794021852</v>
      </c>
      <c r="K53" s="10">
        <f>SUMIFS(trimestre!$D$20:$L$20,trimestre!$D$3:$L$3,data!$B53,trimestre!$D$2:$L$2,data!$A53)</f>
        <v>104.53415649382069</v>
      </c>
      <c r="L53" s="10">
        <f>SUMIFS(trimestre!$D$22:$L$22,trimestre!$D$3:$L$3,data!$B53,trimestre!$D$2:$L$2,data!$A53)</f>
        <v>101.21099194771827</v>
      </c>
      <c r="M53" s="10">
        <f>SUMIFS(trimestre!$D$27:$L$27,trimestre!$D$3:$L$3,data!$B53,trimestre!$D$2:$L$2,data!$A53)</f>
        <v>99.207642448831152</v>
      </c>
      <c r="N53" s="10">
        <f>SUMIFS(trimestre!$D$29:$L$29,trimestre!$D$3:$L$3,data!$B53,trimestre!$D$2:$L$2,data!$A53)</f>
        <v>99.502885573731362</v>
      </c>
      <c r="O53" s="10">
        <f>SUMIFS(trimestre!$D$31:$L$31,trimestre!$D$3:$L$3,data!$B53,trimestre!$D$2:$L$2,data!$A53)</f>
        <v>100.41898011913065</v>
      </c>
      <c r="P53" s="10">
        <f>SUMIFS(trimestre!$D$33:$L$33,trimestre!$D$3:$L$3,data!$B53,trimestre!$D$2:$L$2,data!$A53)</f>
        <v>98.614171108840637</v>
      </c>
      <c r="Q53" s="10">
        <f>SUMIFS(trimestre!$D$35:$L$35,trimestre!$D$3:$L$3,data!$B53,trimestre!$D$2:$L$2,data!$A53)</f>
        <v>96.584283299319893</v>
      </c>
      <c r="R53" s="10">
        <f>SUMIFS(trimestre!$D$37:$L$37,trimestre!$D$3:$L$3,data!$B53,trimestre!$D$2:$L$2,data!$A53)</f>
        <v>97.158360180511977</v>
      </c>
      <c r="S53" s="10">
        <f>SUMIFS(trimestre!$D$39:$L$39,trimestre!$D$3:$L$3,data!$B53,trimestre!$D$2:$L$2,data!$A53)</f>
        <v>98.908246815322599</v>
      </c>
      <c r="T53" s="10">
        <f>SUMIFS(trimestre!$D$41:$L$41,trimestre!$D$3:$L$3,data!$B53,trimestre!$D$2:$L$2,data!$A53)</f>
        <v>98.51497346814439</v>
      </c>
      <c r="U53" s="10">
        <f>SUMIFS(trimestre!$D$43:$L$43,trimestre!$D$3:$L$3,data!$B53,trimestre!$D$2:$L$2,data!$A53)</f>
        <v>98.612998317366419</v>
      </c>
      <c r="V53" s="10">
        <f>SUMIFS(trimestre!$D$45:$L$45,trimestre!$D$3:$L$3,data!$B53,trimestre!$D$2:$L$2,data!$A53)</f>
        <v>99.702492547956552</v>
      </c>
    </row>
    <row r="54" spans="1:22" x14ac:dyDescent="0.3">
      <c r="A54">
        <f t="shared" si="0"/>
        <v>2019</v>
      </c>
      <c r="B54" t="str">
        <f t="shared" si="1"/>
        <v>T1</v>
      </c>
      <c r="C54">
        <f t="shared" si="2"/>
        <v>2</v>
      </c>
      <c r="D54" s="59">
        <v>43518</v>
      </c>
      <c r="E54" s="10">
        <f>SUMIFS(trimestre!$D$4:$L$4,trimestre!$D$3:$L$3,data!$B54,trimestre!$D$2:$L$2,data!$A54)</f>
        <v>99.502191431786528</v>
      </c>
      <c r="F54" s="10">
        <f>SUMIFS(trimestre!$D$8:$L$8,trimestre!$D$3:$L$3,data!$B54,trimestre!$D$2:$L$2,data!$A54)</f>
        <v>100.40170682740965</v>
      </c>
      <c r="G54" s="10">
        <f>SUMIFS(trimestre!$D$10:$L$10,trimestre!$D$3:$L$3,data!$B54,trimestre!$D$2:$L$2,data!$A54)</f>
        <v>102.56573846133212</v>
      </c>
      <c r="H54" s="10">
        <f>SUMIFS(trimestre!$D$14:$L$14,trimestre!$D$3:$L$3,data!$B54,trimestre!$D$2:$L$2,data!$A54)</f>
        <v>99.801196017533073</v>
      </c>
      <c r="I54" s="10">
        <f>SUMIFS(trimestre!$D$16:$L$16,trimestre!$D$3:$L$3,data!$B54,trimestre!$D$2:$L$2,data!$A54)</f>
        <v>134.73823271728858</v>
      </c>
      <c r="J54" s="10">
        <f>SUMIFS(trimestre!$D$18:$L$18,trimestre!$D$3:$L$3,data!$B54,trimestre!$D$2:$L$2,data!$A54)</f>
        <v>102.7772794021852</v>
      </c>
      <c r="K54" s="10">
        <f>SUMIFS(trimestre!$D$20:$L$20,trimestre!$D$3:$L$3,data!$B54,trimestre!$D$2:$L$2,data!$A54)</f>
        <v>104.53415649382069</v>
      </c>
      <c r="L54" s="10">
        <f>SUMIFS(trimestre!$D$22:$L$22,trimestre!$D$3:$L$3,data!$B54,trimestre!$D$2:$L$2,data!$A54)</f>
        <v>101.21099194771827</v>
      </c>
      <c r="M54" s="10">
        <f>SUMIFS(trimestre!$D$27:$L$27,trimestre!$D$3:$L$3,data!$B54,trimestre!$D$2:$L$2,data!$A54)</f>
        <v>99.207642448831152</v>
      </c>
      <c r="N54" s="10">
        <f>SUMIFS(trimestre!$D$29:$L$29,trimestre!$D$3:$L$3,data!$B54,trimestre!$D$2:$L$2,data!$A54)</f>
        <v>99.502885573731362</v>
      </c>
      <c r="O54" s="10">
        <f>SUMIFS(trimestre!$D$31:$L$31,trimestre!$D$3:$L$3,data!$B54,trimestre!$D$2:$L$2,data!$A54)</f>
        <v>100.41898011913065</v>
      </c>
      <c r="P54" s="10">
        <f>SUMIFS(trimestre!$D$33:$L$33,trimestre!$D$3:$L$3,data!$B54,trimestre!$D$2:$L$2,data!$A54)</f>
        <v>98.614171108840637</v>
      </c>
      <c r="Q54" s="10">
        <f>SUMIFS(trimestre!$D$35:$L$35,trimestre!$D$3:$L$3,data!$B54,trimestre!$D$2:$L$2,data!$A54)</f>
        <v>96.584283299319893</v>
      </c>
      <c r="R54" s="10">
        <f>SUMIFS(trimestre!$D$37:$L$37,trimestre!$D$3:$L$3,data!$B54,trimestre!$D$2:$L$2,data!$A54)</f>
        <v>97.158360180511977</v>
      </c>
      <c r="S54" s="10">
        <f>SUMIFS(trimestre!$D$39:$L$39,trimestre!$D$3:$L$3,data!$B54,trimestre!$D$2:$L$2,data!$A54)</f>
        <v>98.908246815322599</v>
      </c>
      <c r="T54" s="10">
        <f>SUMIFS(trimestre!$D$41:$L$41,trimestre!$D$3:$L$3,data!$B54,trimestre!$D$2:$L$2,data!$A54)</f>
        <v>98.51497346814439</v>
      </c>
      <c r="U54" s="10">
        <f>SUMIFS(trimestre!$D$43:$L$43,trimestre!$D$3:$L$3,data!$B54,trimestre!$D$2:$L$2,data!$A54)</f>
        <v>98.612998317366419</v>
      </c>
      <c r="V54" s="10">
        <f>SUMIFS(trimestre!$D$45:$L$45,trimestre!$D$3:$L$3,data!$B54,trimestre!$D$2:$L$2,data!$A54)</f>
        <v>99.702492547956552</v>
      </c>
    </row>
    <row r="55" spans="1:22" x14ac:dyDescent="0.3">
      <c r="A55">
        <f t="shared" si="0"/>
        <v>2019</v>
      </c>
      <c r="B55" t="str">
        <f t="shared" si="1"/>
        <v>T1</v>
      </c>
      <c r="C55">
        <f t="shared" si="2"/>
        <v>2</v>
      </c>
      <c r="D55" s="59">
        <v>43519</v>
      </c>
      <c r="E55" s="10">
        <f>SUMIFS(trimestre!$D$4:$L$4,trimestre!$D$3:$L$3,data!$B55,trimestre!$D$2:$L$2,data!$A55)</f>
        <v>99.502191431786528</v>
      </c>
      <c r="F55" s="10">
        <f>SUMIFS(trimestre!$D$8:$L$8,trimestre!$D$3:$L$3,data!$B55,trimestre!$D$2:$L$2,data!$A55)</f>
        <v>100.40170682740965</v>
      </c>
      <c r="G55" s="10">
        <f>SUMIFS(trimestre!$D$10:$L$10,trimestre!$D$3:$L$3,data!$B55,trimestre!$D$2:$L$2,data!$A55)</f>
        <v>102.56573846133212</v>
      </c>
      <c r="H55" s="10">
        <f>SUMIFS(trimestre!$D$14:$L$14,trimestre!$D$3:$L$3,data!$B55,trimestre!$D$2:$L$2,data!$A55)</f>
        <v>99.801196017533073</v>
      </c>
      <c r="I55" s="10">
        <f>SUMIFS(trimestre!$D$16:$L$16,trimestre!$D$3:$L$3,data!$B55,trimestre!$D$2:$L$2,data!$A55)</f>
        <v>134.73823271728858</v>
      </c>
      <c r="J55" s="10">
        <f>SUMIFS(trimestre!$D$18:$L$18,trimestre!$D$3:$L$3,data!$B55,trimestre!$D$2:$L$2,data!$A55)</f>
        <v>102.7772794021852</v>
      </c>
      <c r="K55" s="10">
        <f>SUMIFS(trimestre!$D$20:$L$20,trimestre!$D$3:$L$3,data!$B55,trimestre!$D$2:$L$2,data!$A55)</f>
        <v>104.53415649382069</v>
      </c>
      <c r="L55" s="10">
        <f>SUMIFS(trimestre!$D$22:$L$22,trimestre!$D$3:$L$3,data!$B55,trimestre!$D$2:$L$2,data!$A55)</f>
        <v>101.21099194771827</v>
      </c>
      <c r="M55" s="10">
        <f>SUMIFS(trimestre!$D$27:$L$27,trimestre!$D$3:$L$3,data!$B55,trimestre!$D$2:$L$2,data!$A55)</f>
        <v>99.207642448831152</v>
      </c>
      <c r="N55" s="10">
        <f>SUMIFS(trimestre!$D$29:$L$29,trimestre!$D$3:$L$3,data!$B55,trimestre!$D$2:$L$2,data!$A55)</f>
        <v>99.502885573731362</v>
      </c>
      <c r="O55" s="10">
        <f>SUMIFS(trimestre!$D$31:$L$31,trimestre!$D$3:$L$3,data!$B55,trimestre!$D$2:$L$2,data!$A55)</f>
        <v>100.41898011913065</v>
      </c>
      <c r="P55" s="10">
        <f>SUMIFS(trimestre!$D$33:$L$33,trimestre!$D$3:$L$3,data!$B55,trimestre!$D$2:$L$2,data!$A55)</f>
        <v>98.614171108840637</v>
      </c>
      <c r="Q55" s="10">
        <f>SUMIFS(trimestre!$D$35:$L$35,trimestre!$D$3:$L$3,data!$B55,trimestre!$D$2:$L$2,data!$A55)</f>
        <v>96.584283299319893</v>
      </c>
      <c r="R55" s="10">
        <f>SUMIFS(trimestre!$D$37:$L$37,trimestre!$D$3:$L$3,data!$B55,trimestre!$D$2:$L$2,data!$A55)</f>
        <v>97.158360180511977</v>
      </c>
      <c r="S55" s="10">
        <f>SUMIFS(trimestre!$D$39:$L$39,trimestre!$D$3:$L$3,data!$B55,trimestre!$D$2:$L$2,data!$A55)</f>
        <v>98.908246815322599</v>
      </c>
      <c r="T55" s="10">
        <f>SUMIFS(trimestre!$D$41:$L$41,trimestre!$D$3:$L$3,data!$B55,trimestre!$D$2:$L$2,data!$A55)</f>
        <v>98.51497346814439</v>
      </c>
      <c r="U55" s="10">
        <f>SUMIFS(trimestre!$D$43:$L$43,trimestre!$D$3:$L$3,data!$B55,trimestre!$D$2:$L$2,data!$A55)</f>
        <v>98.612998317366419</v>
      </c>
      <c r="V55" s="10">
        <f>SUMIFS(trimestre!$D$45:$L$45,trimestre!$D$3:$L$3,data!$B55,trimestre!$D$2:$L$2,data!$A55)</f>
        <v>99.702492547956552</v>
      </c>
    </row>
    <row r="56" spans="1:22" x14ac:dyDescent="0.3">
      <c r="A56">
        <f t="shared" si="0"/>
        <v>2019</v>
      </c>
      <c r="B56" t="str">
        <f t="shared" si="1"/>
        <v>T1</v>
      </c>
      <c r="C56">
        <f t="shared" si="2"/>
        <v>2</v>
      </c>
      <c r="D56" s="59">
        <v>43520</v>
      </c>
      <c r="E56" s="10">
        <f>SUMIFS(trimestre!$D$4:$L$4,trimestre!$D$3:$L$3,data!$B56,trimestre!$D$2:$L$2,data!$A56)</f>
        <v>99.502191431786528</v>
      </c>
      <c r="F56" s="10">
        <f>SUMIFS(trimestre!$D$8:$L$8,trimestre!$D$3:$L$3,data!$B56,trimestre!$D$2:$L$2,data!$A56)</f>
        <v>100.40170682740965</v>
      </c>
      <c r="G56" s="10">
        <f>SUMIFS(trimestre!$D$10:$L$10,trimestre!$D$3:$L$3,data!$B56,trimestre!$D$2:$L$2,data!$A56)</f>
        <v>102.56573846133212</v>
      </c>
      <c r="H56" s="10">
        <f>SUMIFS(trimestre!$D$14:$L$14,trimestre!$D$3:$L$3,data!$B56,trimestre!$D$2:$L$2,data!$A56)</f>
        <v>99.801196017533073</v>
      </c>
      <c r="I56" s="10">
        <f>SUMIFS(trimestre!$D$16:$L$16,trimestre!$D$3:$L$3,data!$B56,trimestre!$D$2:$L$2,data!$A56)</f>
        <v>134.73823271728858</v>
      </c>
      <c r="J56" s="10">
        <f>SUMIFS(trimestre!$D$18:$L$18,trimestre!$D$3:$L$3,data!$B56,trimestre!$D$2:$L$2,data!$A56)</f>
        <v>102.7772794021852</v>
      </c>
      <c r="K56" s="10">
        <f>SUMIFS(trimestre!$D$20:$L$20,trimestre!$D$3:$L$3,data!$B56,trimestre!$D$2:$L$2,data!$A56)</f>
        <v>104.53415649382069</v>
      </c>
      <c r="L56" s="10">
        <f>SUMIFS(trimestre!$D$22:$L$22,trimestre!$D$3:$L$3,data!$B56,trimestre!$D$2:$L$2,data!$A56)</f>
        <v>101.21099194771827</v>
      </c>
      <c r="M56" s="10">
        <f>SUMIFS(trimestre!$D$27:$L$27,trimestre!$D$3:$L$3,data!$B56,trimestre!$D$2:$L$2,data!$A56)</f>
        <v>99.207642448831152</v>
      </c>
      <c r="N56" s="10">
        <f>SUMIFS(trimestre!$D$29:$L$29,trimestre!$D$3:$L$3,data!$B56,trimestre!$D$2:$L$2,data!$A56)</f>
        <v>99.502885573731362</v>
      </c>
      <c r="O56" s="10">
        <f>SUMIFS(trimestre!$D$31:$L$31,trimestre!$D$3:$L$3,data!$B56,trimestre!$D$2:$L$2,data!$A56)</f>
        <v>100.41898011913065</v>
      </c>
      <c r="P56" s="10">
        <f>SUMIFS(trimestre!$D$33:$L$33,trimestre!$D$3:$L$3,data!$B56,trimestre!$D$2:$L$2,data!$A56)</f>
        <v>98.614171108840637</v>
      </c>
      <c r="Q56" s="10">
        <f>SUMIFS(trimestre!$D$35:$L$35,trimestre!$D$3:$L$3,data!$B56,trimestre!$D$2:$L$2,data!$A56)</f>
        <v>96.584283299319893</v>
      </c>
      <c r="R56" s="10">
        <f>SUMIFS(trimestre!$D$37:$L$37,trimestre!$D$3:$L$3,data!$B56,trimestre!$D$2:$L$2,data!$A56)</f>
        <v>97.158360180511977</v>
      </c>
      <c r="S56" s="10">
        <f>SUMIFS(trimestre!$D$39:$L$39,trimestre!$D$3:$L$3,data!$B56,trimestre!$D$2:$L$2,data!$A56)</f>
        <v>98.908246815322599</v>
      </c>
      <c r="T56" s="10">
        <f>SUMIFS(trimestre!$D$41:$L$41,trimestre!$D$3:$L$3,data!$B56,trimestre!$D$2:$L$2,data!$A56)</f>
        <v>98.51497346814439</v>
      </c>
      <c r="U56" s="10">
        <f>SUMIFS(trimestre!$D$43:$L$43,trimestre!$D$3:$L$3,data!$B56,trimestre!$D$2:$L$2,data!$A56)</f>
        <v>98.612998317366419</v>
      </c>
      <c r="V56" s="10">
        <f>SUMIFS(trimestre!$D$45:$L$45,trimestre!$D$3:$L$3,data!$B56,trimestre!$D$2:$L$2,data!$A56)</f>
        <v>99.702492547956552</v>
      </c>
    </row>
    <row r="57" spans="1:22" x14ac:dyDescent="0.3">
      <c r="A57">
        <f t="shared" si="0"/>
        <v>2019</v>
      </c>
      <c r="B57" t="str">
        <f t="shared" si="1"/>
        <v>T1</v>
      </c>
      <c r="C57">
        <f t="shared" si="2"/>
        <v>2</v>
      </c>
      <c r="D57" s="59">
        <v>43521</v>
      </c>
      <c r="E57" s="10">
        <f>SUMIFS(trimestre!$D$4:$L$4,trimestre!$D$3:$L$3,data!$B57,trimestre!$D$2:$L$2,data!$A57)</f>
        <v>99.502191431786528</v>
      </c>
      <c r="F57" s="10">
        <f>SUMIFS(trimestre!$D$8:$L$8,trimestre!$D$3:$L$3,data!$B57,trimestre!$D$2:$L$2,data!$A57)</f>
        <v>100.40170682740965</v>
      </c>
      <c r="G57" s="10">
        <f>SUMIFS(trimestre!$D$10:$L$10,trimestre!$D$3:$L$3,data!$B57,trimestre!$D$2:$L$2,data!$A57)</f>
        <v>102.56573846133212</v>
      </c>
      <c r="H57" s="10">
        <f>SUMIFS(trimestre!$D$14:$L$14,trimestre!$D$3:$L$3,data!$B57,trimestre!$D$2:$L$2,data!$A57)</f>
        <v>99.801196017533073</v>
      </c>
      <c r="I57" s="10">
        <f>SUMIFS(trimestre!$D$16:$L$16,trimestre!$D$3:$L$3,data!$B57,trimestre!$D$2:$L$2,data!$A57)</f>
        <v>134.73823271728858</v>
      </c>
      <c r="J57" s="10">
        <f>SUMIFS(trimestre!$D$18:$L$18,trimestre!$D$3:$L$3,data!$B57,trimestre!$D$2:$L$2,data!$A57)</f>
        <v>102.7772794021852</v>
      </c>
      <c r="K57" s="10">
        <f>SUMIFS(trimestre!$D$20:$L$20,trimestre!$D$3:$L$3,data!$B57,trimestre!$D$2:$L$2,data!$A57)</f>
        <v>104.53415649382069</v>
      </c>
      <c r="L57" s="10">
        <f>SUMIFS(trimestre!$D$22:$L$22,trimestre!$D$3:$L$3,data!$B57,trimestre!$D$2:$L$2,data!$A57)</f>
        <v>101.21099194771827</v>
      </c>
      <c r="M57" s="10">
        <f>SUMIFS(trimestre!$D$27:$L$27,trimestre!$D$3:$L$3,data!$B57,trimestre!$D$2:$L$2,data!$A57)</f>
        <v>99.207642448831152</v>
      </c>
      <c r="N57" s="10">
        <f>SUMIFS(trimestre!$D$29:$L$29,trimestre!$D$3:$L$3,data!$B57,trimestre!$D$2:$L$2,data!$A57)</f>
        <v>99.502885573731362</v>
      </c>
      <c r="O57" s="10">
        <f>SUMIFS(trimestre!$D$31:$L$31,trimestre!$D$3:$L$3,data!$B57,trimestre!$D$2:$L$2,data!$A57)</f>
        <v>100.41898011913065</v>
      </c>
      <c r="P57" s="10">
        <f>SUMIFS(trimestre!$D$33:$L$33,trimestre!$D$3:$L$3,data!$B57,trimestre!$D$2:$L$2,data!$A57)</f>
        <v>98.614171108840637</v>
      </c>
      <c r="Q57" s="10">
        <f>SUMIFS(trimestre!$D$35:$L$35,trimestre!$D$3:$L$3,data!$B57,trimestre!$D$2:$L$2,data!$A57)</f>
        <v>96.584283299319893</v>
      </c>
      <c r="R57" s="10">
        <f>SUMIFS(trimestre!$D$37:$L$37,trimestre!$D$3:$L$3,data!$B57,trimestre!$D$2:$L$2,data!$A57)</f>
        <v>97.158360180511977</v>
      </c>
      <c r="S57" s="10">
        <f>SUMIFS(trimestre!$D$39:$L$39,trimestre!$D$3:$L$3,data!$B57,trimestre!$D$2:$L$2,data!$A57)</f>
        <v>98.908246815322599</v>
      </c>
      <c r="T57" s="10">
        <f>SUMIFS(trimestre!$D$41:$L$41,trimestre!$D$3:$L$3,data!$B57,trimestre!$D$2:$L$2,data!$A57)</f>
        <v>98.51497346814439</v>
      </c>
      <c r="U57" s="10">
        <f>SUMIFS(trimestre!$D$43:$L$43,trimestre!$D$3:$L$3,data!$B57,trimestre!$D$2:$L$2,data!$A57)</f>
        <v>98.612998317366419</v>
      </c>
      <c r="V57" s="10">
        <f>SUMIFS(trimestre!$D$45:$L$45,trimestre!$D$3:$L$3,data!$B57,trimestre!$D$2:$L$2,data!$A57)</f>
        <v>99.702492547956552</v>
      </c>
    </row>
    <row r="58" spans="1:22" x14ac:dyDescent="0.3">
      <c r="A58">
        <f t="shared" si="0"/>
        <v>2019</v>
      </c>
      <c r="B58" t="str">
        <f t="shared" si="1"/>
        <v>T1</v>
      </c>
      <c r="C58">
        <f t="shared" si="2"/>
        <v>2</v>
      </c>
      <c r="D58" s="59">
        <v>43522</v>
      </c>
      <c r="E58" s="10">
        <f>SUMIFS(trimestre!$D$4:$L$4,trimestre!$D$3:$L$3,data!$B58,trimestre!$D$2:$L$2,data!$A58)</f>
        <v>99.502191431786528</v>
      </c>
      <c r="F58" s="10">
        <f>SUMIFS(trimestre!$D$8:$L$8,trimestre!$D$3:$L$3,data!$B58,trimestre!$D$2:$L$2,data!$A58)</f>
        <v>100.40170682740965</v>
      </c>
      <c r="G58" s="10">
        <f>SUMIFS(trimestre!$D$10:$L$10,trimestre!$D$3:$L$3,data!$B58,trimestre!$D$2:$L$2,data!$A58)</f>
        <v>102.56573846133212</v>
      </c>
      <c r="H58" s="10">
        <f>SUMIFS(trimestre!$D$14:$L$14,trimestre!$D$3:$L$3,data!$B58,trimestre!$D$2:$L$2,data!$A58)</f>
        <v>99.801196017533073</v>
      </c>
      <c r="I58" s="10">
        <f>SUMIFS(trimestre!$D$16:$L$16,trimestre!$D$3:$L$3,data!$B58,trimestre!$D$2:$L$2,data!$A58)</f>
        <v>134.73823271728858</v>
      </c>
      <c r="J58" s="10">
        <f>SUMIFS(trimestre!$D$18:$L$18,trimestre!$D$3:$L$3,data!$B58,trimestre!$D$2:$L$2,data!$A58)</f>
        <v>102.7772794021852</v>
      </c>
      <c r="K58" s="10">
        <f>SUMIFS(trimestre!$D$20:$L$20,trimestre!$D$3:$L$3,data!$B58,trimestre!$D$2:$L$2,data!$A58)</f>
        <v>104.53415649382069</v>
      </c>
      <c r="L58" s="10">
        <f>SUMIFS(trimestre!$D$22:$L$22,trimestre!$D$3:$L$3,data!$B58,trimestre!$D$2:$L$2,data!$A58)</f>
        <v>101.21099194771827</v>
      </c>
      <c r="M58" s="10">
        <f>SUMIFS(trimestre!$D$27:$L$27,trimestre!$D$3:$L$3,data!$B58,trimestre!$D$2:$L$2,data!$A58)</f>
        <v>99.207642448831152</v>
      </c>
      <c r="N58" s="10">
        <f>SUMIFS(trimestre!$D$29:$L$29,trimestre!$D$3:$L$3,data!$B58,trimestre!$D$2:$L$2,data!$A58)</f>
        <v>99.502885573731362</v>
      </c>
      <c r="O58" s="10">
        <f>SUMIFS(trimestre!$D$31:$L$31,trimestre!$D$3:$L$3,data!$B58,trimestre!$D$2:$L$2,data!$A58)</f>
        <v>100.41898011913065</v>
      </c>
      <c r="P58" s="10">
        <f>SUMIFS(trimestre!$D$33:$L$33,trimestre!$D$3:$L$3,data!$B58,trimestre!$D$2:$L$2,data!$A58)</f>
        <v>98.614171108840637</v>
      </c>
      <c r="Q58" s="10">
        <f>SUMIFS(trimestre!$D$35:$L$35,trimestre!$D$3:$L$3,data!$B58,trimestre!$D$2:$L$2,data!$A58)</f>
        <v>96.584283299319893</v>
      </c>
      <c r="R58" s="10">
        <f>SUMIFS(trimestre!$D$37:$L$37,trimestre!$D$3:$L$3,data!$B58,trimestre!$D$2:$L$2,data!$A58)</f>
        <v>97.158360180511977</v>
      </c>
      <c r="S58" s="10">
        <f>SUMIFS(trimestre!$D$39:$L$39,trimestre!$D$3:$L$3,data!$B58,trimestre!$D$2:$L$2,data!$A58)</f>
        <v>98.908246815322599</v>
      </c>
      <c r="T58" s="10">
        <f>SUMIFS(trimestre!$D$41:$L$41,trimestre!$D$3:$L$3,data!$B58,trimestre!$D$2:$L$2,data!$A58)</f>
        <v>98.51497346814439</v>
      </c>
      <c r="U58" s="10">
        <f>SUMIFS(trimestre!$D$43:$L$43,trimestre!$D$3:$L$3,data!$B58,trimestre!$D$2:$L$2,data!$A58)</f>
        <v>98.612998317366419</v>
      </c>
      <c r="V58" s="10">
        <f>SUMIFS(trimestre!$D$45:$L$45,trimestre!$D$3:$L$3,data!$B58,trimestre!$D$2:$L$2,data!$A58)</f>
        <v>99.702492547956552</v>
      </c>
    </row>
    <row r="59" spans="1:22" x14ac:dyDescent="0.3">
      <c r="A59">
        <f t="shared" si="0"/>
        <v>2019</v>
      </c>
      <c r="B59" t="str">
        <f t="shared" si="1"/>
        <v>T1</v>
      </c>
      <c r="C59">
        <f t="shared" si="2"/>
        <v>2</v>
      </c>
      <c r="D59" s="59">
        <v>43523</v>
      </c>
      <c r="E59" s="10">
        <f>SUMIFS(trimestre!$D$4:$L$4,trimestre!$D$3:$L$3,data!$B59,trimestre!$D$2:$L$2,data!$A59)</f>
        <v>99.502191431786528</v>
      </c>
      <c r="F59" s="10">
        <f>SUMIFS(trimestre!$D$8:$L$8,trimestre!$D$3:$L$3,data!$B59,trimestre!$D$2:$L$2,data!$A59)</f>
        <v>100.40170682740965</v>
      </c>
      <c r="G59" s="10">
        <f>SUMIFS(trimestre!$D$10:$L$10,trimestre!$D$3:$L$3,data!$B59,trimestre!$D$2:$L$2,data!$A59)</f>
        <v>102.56573846133212</v>
      </c>
      <c r="H59" s="10">
        <f>SUMIFS(trimestre!$D$14:$L$14,trimestre!$D$3:$L$3,data!$B59,trimestre!$D$2:$L$2,data!$A59)</f>
        <v>99.801196017533073</v>
      </c>
      <c r="I59" s="10">
        <f>SUMIFS(trimestre!$D$16:$L$16,trimestre!$D$3:$L$3,data!$B59,trimestre!$D$2:$L$2,data!$A59)</f>
        <v>134.73823271728858</v>
      </c>
      <c r="J59" s="10">
        <f>SUMIFS(trimestre!$D$18:$L$18,trimestre!$D$3:$L$3,data!$B59,trimestre!$D$2:$L$2,data!$A59)</f>
        <v>102.7772794021852</v>
      </c>
      <c r="K59" s="10">
        <f>SUMIFS(trimestre!$D$20:$L$20,trimestre!$D$3:$L$3,data!$B59,trimestre!$D$2:$L$2,data!$A59)</f>
        <v>104.53415649382069</v>
      </c>
      <c r="L59" s="10">
        <f>SUMIFS(trimestre!$D$22:$L$22,trimestre!$D$3:$L$3,data!$B59,trimestre!$D$2:$L$2,data!$A59)</f>
        <v>101.21099194771827</v>
      </c>
      <c r="M59" s="10">
        <f>SUMIFS(trimestre!$D$27:$L$27,trimestre!$D$3:$L$3,data!$B59,trimestre!$D$2:$L$2,data!$A59)</f>
        <v>99.207642448831152</v>
      </c>
      <c r="N59" s="10">
        <f>SUMIFS(trimestre!$D$29:$L$29,trimestre!$D$3:$L$3,data!$B59,trimestre!$D$2:$L$2,data!$A59)</f>
        <v>99.502885573731362</v>
      </c>
      <c r="O59" s="10">
        <f>SUMIFS(trimestre!$D$31:$L$31,trimestre!$D$3:$L$3,data!$B59,trimestre!$D$2:$L$2,data!$A59)</f>
        <v>100.41898011913065</v>
      </c>
      <c r="P59" s="10">
        <f>SUMIFS(trimestre!$D$33:$L$33,trimestre!$D$3:$L$3,data!$B59,trimestre!$D$2:$L$2,data!$A59)</f>
        <v>98.614171108840637</v>
      </c>
      <c r="Q59" s="10">
        <f>SUMIFS(trimestre!$D$35:$L$35,trimestre!$D$3:$L$3,data!$B59,trimestre!$D$2:$L$2,data!$A59)</f>
        <v>96.584283299319893</v>
      </c>
      <c r="R59" s="10">
        <f>SUMIFS(trimestre!$D$37:$L$37,trimestre!$D$3:$L$3,data!$B59,trimestre!$D$2:$L$2,data!$A59)</f>
        <v>97.158360180511977</v>
      </c>
      <c r="S59" s="10">
        <f>SUMIFS(trimestre!$D$39:$L$39,trimestre!$D$3:$L$3,data!$B59,trimestre!$D$2:$L$2,data!$A59)</f>
        <v>98.908246815322599</v>
      </c>
      <c r="T59" s="10">
        <f>SUMIFS(trimestre!$D$41:$L$41,trimestre!$D$3:$L$3,data!$B59,trimestre!$D$2:$L$2,data!$A59)</f>
        <v>98.51497346814439</v>
      </c>
      <c r="U59" s="10">
        <f>SUMIFS(trimestre!$D$43:$L$43,trimestre!$D$3:$L$3,data!$B59,trimestre!$D$2:$L$2,data!$A59)</f>
        <v>98.612998317366419</v>
      </c>
      <c r="V59" s="10">
        <f>SUMIFS(trimestre!$D$45:$L$45,trimestre!$D$3:$L$3,data!$B59,trimestre!$D$2:$L$2,data!$A59)</f>
        <v>99.702492547956552</v>
      </c>
    </row>
    <row r="60" spans="1:22" x14ac:dyDescent="0.3">
      <c r="A60">
        <f t="shared" si="0"/>
        <v>2019</v>
      </c>
      <c r="B60" t="str">
        <f t="shared" si="1"/>
        <v>T1</v>
      </c>
      <c r="C60">
        <f t="shared" si="2"/>
        <v>2</v>
      </c>
      <c r="D60" s="59">
        <v>43524</v>
      </c>
      <c r="E60" s="10">
        <f>SUMIFS(trimestre!$D$4:$L$4,trimestre!$D$3:$L$3,data!$B60,trimestre!$D$2:$L$2,data!$A60)</f>
        <v>99.502191431786528</v>
      </c>
      <c r="F60" s="10">
        <f>SUMIFS(trimestre!$D$8:$L$8,trimestre!$D$3:$L$3,data!$B60,trimestre!$D$2:$L$2,data!$A60)</f>
        <v>100.40170682740965</v>
      </c>
      <c r="G60" s="10">
        <f>SUMIFS(trimestre!$D$10:$L$10,trimestre!$D$3:$L$3,data!$B60,trimestre!$D$2:$L$2,data!$A60)</f>
        <v>102.56573846133212</v>
      </c>
      <c r="H60" s="10">
        <f>SUMIFS(trimestre!$D$14:$L$14,trimestre!$D$3:$L$3,data!$B60,trimestre!$D$2:$L$2,data!$A60)</f>
        <v>99.801196017533073</v>
      </c>
      <c r="I60" s="10">
        <f>SUMIFS(trimestre!$D$16:$L$16,trimestre!$D$3:$L$3,data!$B60,trimestre!$D$2:$L$2,data!$A60)</f>
        <v>134.73823271728858</v>
      </c>
      <c r="J60" s="10">
        <f>SUMIFS(trimestre!$D$18:$L$18,trimestre!$D$3:$L$3,data!$B60,trimestre!$D$2:$L$2,data!$A60)</f>
        <v>102.7772794021852</v>
      </c>
      <c r="K60" s="10">
        <f>SUMIFS(trimestre!$D$20:$L$20,trimestre!$D$3:$L$3,data!$B60,trimestre!$D$2:$L$2,data!$A60)</f>
        <v>104.53415649382069</v>
      </c>
      <c r="L60" s="10">
        <f>SUMIFS(trimestre!$D$22:$L$22,trimestre!$D$3:$L$3,data!$B60,trimestre!$D$2:$L$2,data!$A60)</f>
        <v>101.21099194771827</v>
      </c>
      <c r="M60" s="10">
        <f>SUMIFS(trimestre!$D$27:$L$27,trimestre!$D$3:$L$3,data!$B60,trimestre!$D$2:$L$2,data!$A60)</f>
        <v>99.207642448831152</v>
      </c>
      <c r="N60" s="10">
        <f>SUMIFS(trimestre!$D$29:$L$29,trimestre!$D$3:$L$3,data!$B60,trimestre!$D$2:$L$2,data!$A60)</f>
        <v>99.502885573731362</v>
      </c>
      <c r="O60" s="10">
        <f>SUMIFS(trimestre!$D$31:$L$31,trimestre!$D$3:$L$3,data!$B60,trimestre!$D$2:$L$2,data!$A60)</f>
        <v>100.41898011913065</v>
      </c>
      <c r="P60" s="10">
        <f>SUMIFS(trimestre!$D$33:$L$33,trimestre!$D$3:$L$3,data!$B60,trimestre!$D$2:$L$2,data!$A60)</f>
        <v>98.614171108840637</v>
      </c>
      <c r="Q60" s="10">
        <f>SUMIFS(trimestre!$D$35:$L$35,trimestre!$D$3:$L$3,data!$B60,trimestre!$D$2:$L$2,data!$A60)</f>
        <v>96.584283299319893</v>
      </c>
      <c r="R60" s="10">
        <f>SUMIFS(trimestre!$D$37:$L$37,trimestre!$D$3:$L$3,data!$B60,trimestre!$D$2:$L$2,data!$A60)</f>
        <v>97.158360180511977</v>
      </c>
      <c r="S60" s="10">
        <f>SUMIFS(trimestre!$D$39:$L$39,trimestre!$D$3:$L$3,data!$B60,trimestre!$D$2:$L$2,data!$A60)</f>
        <v>98.908246815322599</v>
      </c>
      <c r="T60" s="10">
        <f>SUMIFS(trimestre!$D$41:$L$41,trimestre!$D$3:$L$3,data!$B60,trimestre!$D$2:$L$2,data!$A60)</f>
        <v>98.51497346814439</v>
      </c>
      <c r="U60" s="10">
        <f>SUMIFS(trimestre!$D$43:$L$43,trimestre!$D$3:$L$3,data!$B60,trimestre!$D$2:$L$2,data!$A60)</f>
        <v>98.612998317366419</v>
      </c>
      <c r="V60" s="10">
        <f>SUMIFS(trimestre!$D$45:$L$45,trimestre!$D$3:$L$3,data!$B60,trimestre!$D$2:$L$2,data!$A60)</f>
        <v>99.702492547956552</v>
      </c>
    </row>
    <row r="61" spans="1:22" x14ac:dyDescent="0.3">
      <c r="A61">
        <f t="shared" si="0"/>
        <v>2019</v>
      </c>
      <c r="B61" t="str">
        <f t="shared" si="1"/>
        <v>T1</v>
      </c>
      <c r="C61">
        <f t="shared" si="2"/>
        <v>3</v>
      </c>
      <c r="D61" s="59">
        <v>43525</v>
      </c>
      <c r="E61" s="10">
        <f>SUMIFS(trimestre!$D$4:$L$4,trimestre!$D$3:$L$3,data!$B61,trimestre!$D$2:$L$2,data!$A61)</f>
        <v>99.502191431786528</v>
      </c>
      <c r="F61" s="10">
        <f>SUMIFS(trimestre!$D$8:$L$8,trimestre!$D$3:$L$3,data!$B61,trimestre!$D$2:$L$2,data!$A61)</f>
        <v>100.40170682740965</v>
      </c>
      <c r="G61" s="10">
        <f>SUMIFS(trimestre!$D$10:$L$10,trimestre!$D$3:$L$3,data!$B61,trimestre!$D$2:$L$2,data!$A61)</f>
        <v>102.56573846133212</v>
      </c>
      <c r="H61" s="10">
        <f>SUMIFS(trimestre!$D$14:$L$14,trimestre!$D$3:$L$3,data!$B61,trimestre!$D$2:$L$2,data!$A61)</f>
        <v>99.801196017533073</v>
      </c>
      <c r="I61" s="10">
        <f>SUMIFS(trimestre!$D$16:$L$16,trimestre!$D$3:$L$3,data!$B61,trimestre!$D$2:$L$2,data!$A61)</f>
        <v>134.73823271728858</v>
      </c>
      <c r="J61" s="10">
        <f>SUMIFS(trimestre!$D$18:$L$18,trimestre!$D$3:$L$3,data!$B61,trimestre!$D$2:$L$2,data!$A61)</f>
        <v>102.7772794021852</v>
      </c>
      <c r="K61" s="10">
        <f>SUMIFS(trimestre!$D$20:$L$20,trimestre!$D$3:$L$3,data!$B61,trimestre!$D$2:$L$2,data!$A61)</f>
        <v>104.53415649382069</v>
      </c>
      <c r="L61" s="10">
        <f>SUMIFS(trimestre!$D$22:$L$22,trimestre!$D$3:$L$3,data!$B61,trimestre!$D$2:$L$2,data!$A61)</f>
        <v>101.21099194771827</v>
      </c>
      <c r="M61" s="10">
        <f>SUMIFS(trimestre!$D$27:$L$27,trimestre!$D$3:$L$3,data!$B61,trimestre!$D$2:$L$2,data!$A61)</f>
        <v>99.207642448831152</v>
      </c>
      <c r="N61" s="10">
        <f>SUMIFS(trimestre!$D$29:$L$29,trimestre!$D$3:$L$3,data!$B61,trimestre!$D$2:$L$2,data!$A61)</f>
        <v>99.502885573731362</v>
      </c>
      <c r="O61" s="10">
        <f>SUMIFS(trimestre!$D$31:$L$31,trimestre!$D$3:$L$3,data!$B61,trimestre!$D$2:$L$2,data!$A61)</f>
        <v>100.41898011913065</v>
      </c>
      <c r="P61" s="10">
        <f>SUMIFS(trimestre!$D$33:$L$33,trimestre!$D$3:$L$3,data!$B61,trimestre!$D$2:$L$2,data!$A61)</f>
        <v>98.614171108840637</v>
      </c>
      <c r="Q61" s="10">
        <f>SUMIFS(trimestre!$D$35:$L$35,trimestre!$D$3:$L$3,data!$B61,trimestre!$D$2:$L$2,data!$A61)</f>
        <v>96.584283299319893</v>
      </c>
      <c r="R61" s="10">
        <f>SUMIFS(trimestre!$D$37:$L$37,trimestre!$D$3:$L$3,data!$B61,trimestre!$D$2:$L$2,data!$A61)</f>
        <v>97.158360180511977</v>
      </c>
      <c r="S61" s="10">
        <f>SUMIFS(trimestre!$D$39:$L$39,trimestre!$D$3:$L$3,data!$B61,trimestre!$D$2:$L$2,data!$A61)</f>
        <v>98.908246815322599</v>
      </c>
      <c r="T61" s="10">
        <f>SUMIFS(trimestre!$D$41:$L$41,trimestre!$D$3:$L$3,data!$B61,trimestre!$D$2:$L$2,data!$A61)</f>
        <v>98.51497346814439</v>
      </c>
      <c r="U61" s="10">
        <f>SUMIFS(trimestre!$D$43:$L$43,trimestre!$D$3:$L$3,data!$B61,trimestre!$D$2:$L$2,data!$A61)</f>
        <v>98.612998317366419</v>
      </c>
      <c r="V61" s="10">
        <f>SUMIFS(trimestre!$D$45:$L$45,trimestre!$D$3:$L$3,data!$B61,trimestre!$D$2:$L$2,data!$A61)</f>
        <v>99.702492547956552</v>
      </c>
    </row>
    <row r="62" spans="1:22" x14ac:dyDescent="0.3">
      <c r="A62">
        <f t="shared" si="0"/>
        <v>2019</v>
      </c>
      <c r="B62" t="str">
        <f t="shared" si="1"/>
        <v>T1</v>
      </c>
      <c r="C62">
        <f t="shared" si="2"/>
        <v>3</v>
      </c>
      <c r="D62" s="59">
        <v>43526</v>
      </c>
      <c r="E62" s="10">
        <f>SUMIFS(trimestre!$D$4:$L$4,trimestre!$D$3:$L$3,data!$B62,trimestre!$D$2:$L$2,data!$A62)</f>
        <v>99.502191431786528</v>
      </c>
      <c r="F62" s="10">
        <f>SUMIFS(trimestre!$D$8:$L$8,trimestre!$D$3:$L$3,data!$B62,trimestre!$D$2:$L$2,data!$A62)</f>
        <v>100.40170682740965</v>
      </c>
      <c r="G62" s="10">
        <f>SUMIFS(trimestre!$D$10:$L$10,trimestre!$D$3:$L$3,data!$B62,trimestre!$D$2:$L$2,data!$A62)</f>
        <v>102.56573846133212</v>
      </c>
      <c r="H62" s="10">
        <f>SUMIFS(trimestre!$D$14:$L$14,trimestre!$D$3:$L$3,data!$B62,trimestre!$D$2:$L$2,data!$A62)</f>
        <v>99.801196017533073</v>
      </c>
      <c r="I62" s="10">
        <f>SUMIFS(trimestre!$D$16:$L$16,trimestre!$D$3:$L$3,data!$B62,trimestre!$D$2:$L$2,data!$A62)</f>
        <v>134.73823271728858</v>
      </c>
      <c r="J62" s="10">
        <f>SUMIFS(trimestre!$D$18:$L$18,trimestre!$D$3:$L$3,data!$B62,trimestre!$D$2:$L$2,data!$A62)</f>
        <v>102.7772794021852</v>
      </c>
      <c r="K62" s="10">
        <f>SUMIFS(trimestre!$D$20:$L$20,trimestre!$D$3:$L$3,data!$B62,trimestre!$D$2:$L$2,data!$A62)</f>
        <v>104.53415649382069</v>
      </c>
      <c r="L62" s="10">
        <f>SUMIFS(trimestre!$D$22:$L$22,trimestre!$D$3:$L$3,data!$B62,trimestre!$D$2:$L$2,data!$A62)</f>
        <v>101.21099194771827</v>
      </c>
      <c r="M62" s="10">
        <f>SUMIFS(trimestre!$D$27:$L$27,trimestre!$D$3:$L$3,data!$B62,trimestre!$D$2:$L$2,data!$A62)</f>
        <v>99.207642448831152</v>
      </c>
      <c r="N62" s="10">
        <f>SUMIFS(trimestre!$D$29:$L$29,trimestre!$D$3:$L$3,data!$B62,trimestre!$D$2:$L$2,data!$A62)</f>
        <v>99.502885573731362</v>
      </c>
      <c r="O62" s="10">
        <f>SUMIFS(trimestre!$D$31:$L$31,trimestre!$D$3:$L$3,data!$B62,trimestre!$D$2:$L$2,data!$A62)</f>
        <v>100.41898011913065</v>
      </c>
      <c r="P62" s="10">
        <f>SUMIFS(trimestre!$D$33:$L$33,trimestre!$D$3:$L$3,data!$B62,trimestre!$D$2:$L$2,data!$A62)</f>
        <v>98.614171108840637</v>
      </c>
      <c r="Q62" s="10">
        <f>SUMIFS(trimestre!$D$35:$L$35,trimestre!$D$3:$L$3,data!$B62,trimestre!$D$2:$L$2,data!$A62)</f>
        <v>96.584283299319893</v>
      </c>
      <c r="R62" s="10">
        <f>SUMIFS(trimestre!$D$37:$L$37,trimestre!$D$3:$L$3,data!$B62,trimestre!$D$2:$L$2,data!$A62)</f>
        <v>97.158360180511977</v>
      </c>
      <c r="S62" s="10">
        <f>SUMIFS(trimestre!$D$39:$L$39,trimestre!$D$3:$L$3,data!$B62,trimestre!$D$2:$L$2,data!$A62)</f>
        <v>98.908246815322599</v>
      </c>
      <c r="T62" s="10">
        <f>SUMIFS(trimestre!$D$41:$L$41,trimestre!$D$3:$L$3,data!$B62,trimestre!$D$2:$L$2,data!$A62)</f>
        <v>98.51497346814439</v>
      </c>
      <c r="U62" s="10">
        <f>SUMIFS(trimestre!$D$43:$L$43,trimestre!$D$3:$L$3,data!$B62,trimestre!$D$2:$L$2,data!$A62)</f>
        <v>98.612998317366419</v>
      </c>
      <c r="V62" s="10">
        <f>SUMIFS(trimestre!$D$45:$L$45,trimestre!$D$3:$L$3,data!$B62,trimestre!$D$2:$L$2,data!$A62)</f>
        <v>99.702492547956552</v>
      </c>
    </row>
    <row r="63" spans="1:22" x14ac:dyDescent="0.3">
      <c r="A63">
        <f t="shared" si="0"/>
        <v>2019</v>
      </c>
      <c r="B63" t="str">
        <f t="shared" si="1"/>
        <v>T1</v>
      </c>
      <c r="C63">
        <f t="shared" si="2"/>
        <v>3</v>
      </c>
      <c r="D63" s="59">
        <v>43527</v>
      </c>
      <c r="E63" s="10">
        <f>SUMIFS(trimestre!$D$4:$L$4,trimestre!$D$3:$L$3,data!$B63,trimestre!$D$2:$L$2,data!$A63)</f>
        <v>99.502191431786528</v>
      </c>
      <c r="F63" s="10">
        <f>SUMIFS(trimestre!$D$8:$L$8,trimestre!$D$3:$L$3,data!$B63,trimestre!$D$2:$L$2,data!$A63)</f>
        <v>100.40170682740965</v>
      </c>
      <c r="G63" s="10">
        <f>SUMIFS(trimestre!$D$10:$L$10,trimestre!$D$3:$L$3,data!$B63,trimestre!$D$2:$L$2,data!$A63)</f>
        <v>102.56573846133212</v>
      </c>
      <c r="H63" s="10">
        <f>SUMIFS(trimestre!$D$14:$L$14,trimestre!$D$3:$L$3,data!$B63,trimestre!$D$2:$L$2,data!$A63)</f>
        <v>99.801196017533073</v>
      </c>
      <c r="I63" s="10">
        <f>SUMIFS(trimestre!$D$16:$L$16,trimestre!$D$3:$L$3,data!$B63,trimestre!$D$2:$L$2,data!$A63)</f>
        <v>134.73823271728858</v>
      </c>
      <c r="J63" s="10">
        <f>SUMIFS(trimestre!$D$18:$L$18,trimestre!$D$3:$L$3,data!$B63,trimestre!$D$2:$L$2,data!$A63)</f>
        <v>102.7772794021852</v>
      </c>
      <c r="K63" s="10">
        <f>SUMIFS(trimestre!$D$20:$L$20,trimestre!$D$3:$L$3,data!$B63,trimestre!$D$2:$L$2,data!$A63)</f>
        <v>104.53415649382069</v>
      </c>
      <c r="L63" s="10">
        <f>SUMIFS(trimestre!$D$22:$L$22,trimestre!$D$3:$L$3,data!$B63,trimestre!$D$2:$L$2,data!$A63)</f>
        <v>101.21099194771827</v>
      </c>
      <c r="M63" s="10">
        <f>SUMIFS(trimestre!$D$27:$L$27,trimestre!$D$3:$L$3,data!$B63,trimestre!$D$2:$L$2,data!$A63)</f>
        <v>99.207642448831152</v>
      </c>
      <c r="N63" s="10">
        <f>SUMIFS(trimestre!$D$29:$L$29,trimestre!$D$3:$L$3,data!$B63,trimestre!$D$2:$L$2,data!$A63)</f>
        <v>99.502885573731362</v>
      </c>
      <c r="O63" s="10">
        <f>SUMIFS(trimestre!$D$31:$L$31,trimestre!$D$3:$L$3,data!$B63,trimestre!$D$2:$L$2,data!$A63)</f>
        <v>100.41898011913065</v>
      </c>
      <c r="P63" s="10">
        <f>SUMIFS(trimestre!$D$33:$L$33,trimestre!$D$3:$L$3,data!$B63,trimestre!$D$2:$L$2,data!$A63)</f>
        <v>98.614171108840637</v>
      </c>
      <c r="Q63" s="10">
        <f>SUMIFS(trimestre!$D$35:$L$35,trimestre!$D$3:$L$3,data!$B63,trimestre!$D$2:$L$2,data!$A63)</f>
        <v>96.584283299319893</v>
      </c>
      <c r="R63" s="10">
        <f>SUMIFS(trimestre!$D$37:$L$37,trimestre!$D$3:$L$3,data!$B63,trimestre!$D$2:$L$2,data!$A63)</f>
        <v>97.158360180511977</v>
      </c>
      <c r="S63" s="10">
        <f>SUMIFS(trimestre!$D$39:$L$39,trimestre!$D$3:$L$3,data!$B63,trimestre!$D$2:$L$2,data!$A63)</f>
        <v>98.908246815322599</v>
      </c>
      <c r="T63" s="10">
        <f>SUMIFS(trimestre!$D$41:$L$41,trimestre!$D$3:$L$3,data!$B63,trimestre!$D$2:$L$2,data!$A63)</f>
        <v>98.51497346814439</v>
      </c>
      <c r="U63" s="10">
        <f>SUMIFS(trimestre!$D$43:$L$43,trimestre!$D$3:$L$3,data!$B63,trimestre!$D$2:$L$2,data!$A63)</f>
        <v>98.612998317366419</v>
      </c>
      <c r="V63" s="10">
        <f>SUMIFS(trimestre!$D$45:$L$45,trimestre!$D$3:$L$3,data!$B63,trimestre!$D$2:$L$2,data!$A63)</f>
        <v>99.702492547956552</v>
      </c>
    </row>
    <row r="64" spans="1:22" x14ac:dyDescent="0.3">
      <c r="A64">
        <f t="shared" si="0"/>
        <v>2019</v>
      </c>
      <c r="B64" t="str">
        <f t="shared" si="1"/>
        <v>T1</v>
      </c>
      <c r="C64">
        <f t="shared" si="2"/>
        <v>3</v>
      </c>
      <c r="D64" s="59">
        <v>43528</v>
      </c>
      <c r="E64" s="10">
        <f>SUMIFS(trimestre!$D$4:$L$4,trimestre!$D$3:$L$3,data!$B64,trimestre!$D$2:$L$2,data!$A64)</f>
        <v>99.502191431786528</v>
      </c>
      <c r="F64" s="10">
        <f>SUMIFS(trimestre!$D$8:$L$8,trimestre!$D$3:$L$3,data!$B64,trimestre!$D$2:$L$2,data!$A64)</f>
        <v>100.40170682740965</v>
      </c>
      <c r="G64" s="10">
        <f>SUMIFS(trimestre!$D$10:$L$10,trimestre!$D$3:$L$3,data!$B64,trimestre!$D$2:$L$2,data!$A64)</f>
        <v>102.56573846133212</v>
      </c>
      <c r="H64" s="10">
        <f>SUMIFS(trimestre!$D$14:$L$14,trimestre!$D$3:$L$3,data!$B64,trimestre!$D$2:$L$2,data!$A64)</f>
        <v>99.801196017533073</v>
      </c>
      <c r="I64" s="10">
        <f>SUMIFS(trimestre!$D$16:$L$16,trimestre!$D$3:$L$3,data!$B64,trimestre!$D$2:$L$2,data!$A64)</f>
        <v>134.73823271728858</v>
      </c>
      <c r="J64" s="10">
        <f>SUMIFS(trimestre!$D$18:$L$18,trimestre!$D$3:$L$3,data!$B64,trimestre!$D$2:$L$2,data!$A64)</f>
        <v>102.7772794021852</v>
      </c>
      <c r="K64" s="10">
        <f>SUMIFS(trimestre!$D$20:$L$20,trimestre!$D$3:$L$3,data!$B64,trimestre!$D$2:$L$2,data!$A64)</f>
        <v>104.53415649382069</v>
      </c>
      <c r="L64" s="10">
        <f>SUMIFS(trimestre!$D$22:$L$22,trimestre!$D$3:$L$3,data!$B64,trimestre!$D$2:$L$2,data!$A64)</f>
        <v>101.21099194771827</v>
      </c>
      <c r="M64" s="10">
        <f>SUMIFS(trimestre!$D$27:$L$27,trimestre!$D$3:$L$3,data!$B64,trimestre!$D$2:$L$2,data!$A64)</f>
        <v>99.207642448831152</v>
      </c>
      <c r="N64" s="10">
        <f>SUMIFS(trimestre!$D$29:$L$29,trimestre!$D$3:$L$3,data!$B64,trimestre!$D$2:$L$2,data!$A64)</f>
        <v>99.502885573731362</v>
      </c>
      <c r="O64" s="10">
        <f>SUMIFS(trimestre!$D$31:$L$31,trimestre!$D$3:$L$3,data!$B64,trimestre!$D$2:$L$2,data!$A64)</f>
        <v>100.41898011913065</v>
      </c>
      <c r="P64" s="10">
        <f>SUMIFS(trimestre!$D$33:$L$33,trimestre!$D$3:$L$3,data!$B64,trimestre!$D$2:$L$2,data!$A64)</f>
        <v>98.614171108840637</v>
      </c>
      <c r="Q64" s="10">
        <f>SUMIFS(trimestre!$D$35:$L$35,trimestre!$D$3:$L$3,data!$B64,trimestre!$D$2:$L$2,data!$A64)</f>
        <v>96.584283299319893</v>
      </c>
      <c r="R64" s="10">
        <f>SUMIFS(trimestre!$D$37:$L$37,trimestre!$D$3:$L$3,data!$B64,trimestre!$D$2:$L$2,data!$A64)</f>
        <v>97.158360180511977</v>
      </c>
      <c r="S64" s="10">
        <f>SUMIFS(trimestre!$D$39:$L$39,trimestre!$D$3:$L$3,data!$B64,trimestre!$D$2:$L$2,data!$A64)</f>
        <v>98.908246815322599</v>
      </c>
      <c r="T64" s="10">
        <f>SUMIFS(trimestre!$D$41:$L$41,trimestre!$D$3:$L$3,data!$B64,trimestre!$D$2:$L$2,data!$A64)</f>
        <v>98.51497346814439</v>
      </c>
      <c r="U64" s="10">
        <f>SUMIFS(trimestre!$D$43:$L$43,trimestre!$D$3:$L$3,data!$B64,trimestre!$D$2:$L$2,data!$A64)</f>
        <v>98.612998317366419</v>
      </c>
      <c r="V64" s="10">
        <f>SUMIFS(trimestre!$D$45:$L$45,trimestre!$D$3:$L$3,data!$B64,trimestre!$D$2:$L$2,data!$A64)</f>
        <v>99.702492547956552</v>
      </c>
    </row>
    <row r="65" spans="1:22" x14ac:dyDescent="0.3">
      <c r="A65">
        <f t="shared" si="0"/>
        <v>2019</v>
      </c>
      <c r="B65" t="str">
        <f t="shared" si="1"/>
        <v>T1</v>
      </c>
      <c r="C65">
        <f t="shared" si="2"/>
        <v>3</v>
      </c>
      <c r="D65" s="59">
        <v>43529</v>
      </c>
      <c r="E65" s="10">
        <f>SUMIFS(trimestre!$D$4:$L$4,trimestre!$D$3:$L$3,data!$B65,trimestre!$D$2:$L$2,data!$A65)</f>
        <v>99.502191431786528</v>
      </c>
      <c r="F65" s="10">
        <f>SUMIFS(trimestre!$D$8:$L$8,trimestre!$D$3:$L$3,data!$B65,trimestre!$D$2:$L$2,data!$A65)</f>
        <v>100.40170682740965</v>
      </c>
      <c r="G65" s="10">
        <f>SUMIFS(trimestre!$D$10:$L$10,trimestre!$D$3:$L$3,data!$B65,trimestre!$D$2:$L$2,data!$A65)</f>
        <v>102.56573846133212</v>
      </c>
      <c r="H65" s="10">
        <f>SUMIFS(trimestre!$D$14:$L$14,trimestre!$D$3:$L$3,data!$B65,trimestre!$D$2:$L$2,data!$A65)</f>
        <v>99.801196017533073</v>
      </c>
      <c r="I65" s="10">
        <f>SUMIFS(trimestre!$D$16:$L$16,trimestre!$D$3:$L$3,data!$B65,trimestre!$D$2:$L$2,data!$A65)</f>
        <v>134.73823271728858</v>
      </c>
      <c r="J65" s="10">
        <f>SUMIFS(trimestre!$D$18:$L$18,trimestre!$D$3:$L$3,data!$B65,trimestre!$D$2:$L$2,data!$A65)</f>
        <v>102.7772794021852</v>
      </c>
      <c r="K65" s="10">
        <f>SUMIFS(trimestre!$D$20:$L$20,trimestre!$D$3:$L$3,data!$B65,trimestre!$D$2:$L$2,data!$A65)</f>
        <v>104.53415649382069</v>
      </c>
      <c r="L65" s="10">
        <f>SUMIFS(trimestre!$D$22:$L$22,trimestre!$D$3:$L$3,data!$B65,trimestre!$D$2:$L$2,data!$A65)</f>
        <v>101.21099194771827</v>
      </c>
      <c r="M65" s="10">
        <f>SUMIFS(trimestre!$D$27:$L$27,trimestre!$D$3:$L$3,data!$B65,trimestre!$D$2:$L$2,data!$A65)</f>
        <v>99.207642448831152</v>
      </c>
      <c r="N65" s="10">
        <f>SUMIFS(trimestre!$D$29:$L$29,trimestre!$D$3:$L$3,data!$B65,trimestre!$D$2:$L$2,data!$A65)</f>
        <v>99.502885573731362</v>
      </c>
      <c r="O65" s="10">
        <f>SUMIFS(trimestre!$D$31:$L$31,trimestre!$D$3:$L$3,data!$B65,trimestre!$D$2:$L$2,data!$A65)</f>
        <v>100.41898011913065</v>
      </c>
      <c r="P65" s="10">
        <f>SUMIFS(trimestre!$D$33:$L$33,trimestre!$D$3:$L$3,data!$B65,trimestre!$D$2:$L$2,data!$A65)</f>
        <v>98.614171108840637</v>
      </c>
      <c r="Q65" s="10">
        <f>SUMIFS(trimestre!$D$35:$L$35,trimestre!$D$3:$L$3,data!$B65,trimestre!$D$2:$L$2,data!$A65)</f>
        <v>96.584283299319893</v>
      </c>
      <c r="R65" s="10">
        <f>SUMIFS(trimestre!$D$37:$L$37,trimestre!$D$3:$L$3,data!$B65,trimestre!$D$2:$L$2,data!$A65)</f>
        <v>97.158360180511977</v>
      </c>
      <c r="S65" s="10">
        <f>SUMIFS(trimestre!$D$39:$L$39,trimestre!$D$3:$L$3,data!$B65,trimestre!$D$2:$L$2,data!$A65)</f>
        <v>98.908246815322599</v>
      </c>
      <c r="T65" s="10">
        <f>SUMIFS(trimestre!$D$41:$L$41,trimestre!$D$3:$L$3,data!$B65,trimestre!$D$2:$L$2,data!$A65)</f>
        <v>98.51497346814439</v>
      </c>
      <c r="U65" s="10">
        <f>SUMIFS(trimestre!$D$43:$L$43,trimestre!$D$3:$L$3,data!$B65,trimestre!$D$2:$L$2,data!$A65)</f>
        <v>98.612998317366419</v>
      </c>
      <c r="V65" s="10">
        <f>SUMIFS(trimestre!$D$45:$L$45,trimestre!$D$3:$L$3,data!$B65,trimestre!$D$2:$L$2,data!$A65)</f>
        <v>99.702492547956552</v>
      </c>
    </row>
    <row r="66" spans="1:22" x14ac:dyDescent="0.3">
      <c r="A66">
        <f t="shared" ref="A66:A129" si="3">YEAR(D66)</f>
        <v>2019</v>
      </c>
      <c r="B66" t="str">
        <f t="shared" ref="B66:B129" si="4">_xlfn.IFS(  C66&lt;4, "T1", C66&lt;7, "T2", C66&lt;10, "T3", C66&gt;9, "T4")</f>
        <v>T1</v>
      </c>
      <c r="C66">
        <f t="shared" ref="C66:C129" si="5">MONTH(D66)</f>
        <v>3</v>
      </c>
      <c r="D66" s="59">
        <v>43530</v>
      </c>
      <c r="E66" s="10">
        <f>SUMIFS(trimestre!$D$4:$L$4,trimestre!$D$3:$L$3,data!$B66,trimestre!$D$2:$L$2,data!$A66)</f>
        <v>99.502191431786528</v>
      </c>
      <c r="F66" s="10">
        <f>SUMIFS(trimestre!$D$8:$L$8,trimestre!$D$3:$L$3,data!$B66,trimestre!$D$2:$L$2,data!$A66)</f>
        <v>100.40170682740965</v>
      </c>
      <c r="G66" s="10">
        <f>SUMIFS(trimestre!$D$10:$L$10,trimestre!$D$3:$L$3,data!$B66,trimestre!$D$2:$L$2,data!$A66)</f>
        <v>102.56573846133212</v>
      </c>
      <c r="H66" s="10">
        <f>SUMIFS(trimestre!$D$14:$L$14,trimestre!$D$3:$L$3,data!$B66,trimestre!$D$2:$L$2,data!$A66)</f>
        <v>99.801196017533073</v>
      </c>
      <c r="I66" s="10">
        <f>SUMIFS(trimestre!$D$16:$L$16,trimestre!$D$3:$L$3,data!$B66,trimestre!$D$2:$L$2,data!$A66)</f>
        <v>134.73823271728858</v>
      </c>
      <c r="J66" s="10">
        <f>SUMIFS(trimestre!$D$18:$L$18,trimestre!$D$3:$L$3,data!$B66,trimestre!$D$2:$L$2,data!$A66)</f>
        <v>102.7772794021852</v>
      </c>
      <c r="K66" s="10">
        <f>SUMIFS(trimestre!$D$20:$L$20,trimestre!$D$3:$L$3,data!$B66,trimestre!$D$2:$L$2,data!$A66)</f>
        <v>104.53415649382069</v>
      </c>
      <c r="L66" s="10">
        <f>SUMIFS(trimestre!$D$22:$L$22,trimestre!$D$3:$L$3,data!$B66,trimestre!$D$2:$L$2,data!$A66)</f>
        <v>101.21099194771827</v>
      </c>
      <c r="M66" s="10">
        <f>SUMIFS(trimestre!$D$27:$L$27,trimestre!$D$3:$L$3,data!$B66,trimestre!$D$2:$L$2,data!$A66)</f>
        <v>99.207642448831152</v>
      </c>
      <c r="N66" s="10">
        <f>SUMIFS(trimestre!$D$29:$L$29,trimestre!$D$3:$L$3,data!$B66,trimestre!$D$2:$L$2,data!$A66)</f>
        <v>99.502885573731362</v>
      </c>
      <c r="O66" s="10">
        <f>SUMIFS(trimestre!$D$31:$L$31,trimestre!$D$3:$L$3,data!$B66,trimestre!$D$2:$L$2,data!$A66)</f>
        <v>100.41898011913065</v>
      </c>
      <c r="P66" s="10">
        <f>SUMIFS(trimestre!$D$33:$L$33,trimestre!$D$3:$L$3,data!$B66,trimestre!$D$2:$L$2,data!$A66)</f>
        <v>98.614171108840637</v>
      </c>
      <c r="Q66" s="10">
        <f>SUMIFS(trimestre!$D$35:$L$35,trimestre!$D$3:$L$3,data!$B66,trimestre!$D$2:$L$2,data!$A66)</f>
        <v>96.584283299319893</v>
      </c>
      <c r="R66" s="10">
        <f>SUMIFS(trimestre!$D$37:$L$37,trimestre!$D$3:$L$3,data!$B66,trimestre!$D$2:$L$2,data!$A66)</f>
        <v>97.158360180511977</v>
      </c>
      <c r="S66" s="10">
        <f>SUMIFS(trimestre!$D$39:$L$39,trimestre!$D$3:$L$3,data!$B66,trimestre!$D$2:$L$2,data!$A66)</f>
        <v>98.908246815322599</v>
      </c>
      <c r="T66" s="10">
        <f>SUMIFS(trimestre!$D$41:$L$41,trimestre!$D$3:$L$3,data!$B66,trimestre!$D$2:$L$2,data!$A66)</f>
        <v>98.51497346814439</v>
      </c>
      <c r="U66" s="10">
        <f>SUMIFS(trimestre!$D$43:$L$43,trimestre!$D$3:$L$3,data!$B66,trimestre!$D$2:$L$2,data!$A66)</f>
        <v>98.612998317366419</v>
      </c>
      <c r="V66" s="10">
        <f>SUMIFS(trimestre!$D$45:$L$45,trimestre!$D$3:$L$3,data!$B66,trimestre!$D$2:$L$2,data!$A66)</f>
        <v>99.702492547956552</v>
      </c>
    </row>
    <row r="67" spans="1:22" x14ac:dyDescent="0.3">
      <c r="A67">
        <f t="shared" si="3"/>
        <v>2019</v>
      </c>
      <c r="B67" t="str">
        <f t="shared" si="4"/>
        <v>T1</v>
      </c>
      <c r="C67">
        <f t="shared" si="5"/>
        <v>3</v>
      </c>
      <c r="D67" s="59">
        <v>43531</v>
      </c>
      <c r="E67" s="10">
        <f>SUMIFS(trimestre!$D$4:$L$4,trimestre!$D$3:$L$3,data!$B67,trimestre!$D$2:$L$2,data!$A67)</f>
        <v>99.502191431786528</v>
      </c>
      <c r="F67" s="10">
        <f>SUMIFS(trimestre!$D$8:$L$8,trimestre!$D$3:$L$3,data!$B67,trimestre!$D$2:$L$2,data!$A67)</f>
        <v>100.40170682740965</v>
      </c>
      <c r="G67" s="10">
        <f>SUMIFS(trimestre!$D$10:$L$10,trimestre!$D$3:$L$3,data!$B67,trimestre!$D$2:$L$2,data!$A67)</f>
        <v>102.56573846133212</v>
      </c>
      <c r="H67" s="10">
        <f>SUMIFS(trimestre!$D$14:$L$14,trimestre!$D$3:$L$3,data!$B67,trimestre!$D$2:$L$2,data!$A67)</f>
        <v>99.801196017533073</v>
      </c>
      <c r="I67" s="10">
        <f>SUMIFS(trimestre!$D$16:$L$16,trimestre!$D$3:$L$3,data!$B67,trimestre!$D$2:$L$2,data!$A67)</f>
        <v>134.73823271728858</v>
      </c>
      <c r="J67" s="10">
        <f>SUMIFS(trimestre!$D$18:$L$18,trimestre!$D$3:$L$3,data!$B67,trimestre!$D$2:$L$2,data!$A67)</f>
        <v>102.7772794021852</v>
      </c>
      <c r="K67" s="10">
        <f>SUMIFS(trimestre!$D$20:$L$20,trimestre!$D$3:$L$3,data!$B67,trimestre!$D$2:$L$2,data!$A67)</f>
        <v>104.53415649382069</v>
      </c>
      <c r="L67" s="10">
        <f>SUMIFS(trimestre!$D$22:$L$22,trimestre!$D$3:$L$3,data!$B67,trimestre!$D$2:$L$2,data!$A67)</f>
        <v>101.21099194771827</v>
      </c>
      <c r="M67" s="10">
        <f>SUMIFS(trimestre!$D$27:$L$27,trimestre!$D$3:$L$3,data!$B67,trimestre!$D$2:$L$2,data!$A67)</f>
        <v>99.207642448831152</v>
      </c>
      <c r="N67" s="10">
        <f>SUMIFS(trimestre!$D$29:$L$29,trimestre!$D$3:$L$3,data!$B67,trimestre!$D$2:$L$2,data!$A67)</f>
        <v>99.502885573731362</v>
      </c>
      <c r="O67" s="10">
        <f>SUMIFS(trimestre!$D$31:$L$31,trimestre!$D$3:$L$3,data!$B67,trimestre!$D$2:$L$2,data!$A67)</f>
        <v>100.41898011913065</v>
      </c>
      <c r="P67" s="10">
        <f>SUMIFS(trimestre!$D$33:$L$33,trimestre!$D$3:$L$3,data!$B67,trimestre!$D$2:$L$2,data!$A67)</f>
        <v>98.614171108840637</v>
      </c>
      <c r="Q67" s="10">
        <f>SUMIFS(trimestre!$D$35:$L$35,trimestre!$D$3:$L$3,data!$B67,trimestre!$D$2:$L$2,data!$A67)</f>
        <v>96.584283299319893</v>
      </c>
      <c r="R67" s="10">
        <f>SUMIFS(trimestre!$D$37:$L$37,trimestre!$D$3:$L$3,data!$B67,trimestre!$D$2:$L$2,data!$A67)</f>
        <v>97.158360180511977</v>
      </c>
      <c r="S67" s="10">
        <f>SUMIFS(trimestre!$D$39:$L$39,trimestre!$D$3:$L$3,data!$B67,trimestre!$D$2:$L$2,data!$A67)</f>
        <v>98.908246815322599</v>
      </c>
      <c r="T67" s="10">
        <f>SUMIFS(trimestre!$D$41:$L$41,trimestre!$D$3:$L$3,data!$B67,trimestre!$D$2:$L$2,data!$A67)</f>
        <v>98.51497346814439</v>
      </c>
      <c r="U67" s="10">
        <f>SUMIFS(trimestre!$D$43:$L$43,trimestre!$D$3:$L$3,data!$B67,trimestre!$D$2:$L$2,data!$A67)</f>
        <v>98.612998317366419</v>
      </c>
      <c r="V67" s="10">
        <f>SUMIFS(trimestre!$D$45:$L$45,trimestre!$D$3:$L$3,data!$B67,trimestre!$D$2:$L$2,data!$A67)</f>
        <v>99.702492547956552</v>
      </c>
    </row>
    <row r="68" spans="1:22" x14ac:dyDescent="0.3">
      <c r="A68">
        <f t="shared" si="3"/>
        <v>2019</v>
      </c>
      <c r="B68" t="str">
        <f t="shared" si="4"/>
        <v>T1</v>
      </c>
      <c r="C68">
        <f t="shared" si="5"/>
        <v>3</v>
      </c>
      <c r="D68" s="59">
        <v>43532</v>
      </c>
      <c r="E68" s="10">
        <f>SUMIFS(trimestre!$D$4:$L$4,trimestre!$D$3:$L$3,data!$B68,trimestre!$D$2:$L$2,data!$A68)</f>
        <v>99.502191431786528</v>
      </c>
      <c r="F68" s="10">
        <f>SUMIFS(trimestre!$D$8:$L$8,trimestre!$D$3:$L$3,data!$B68,trimestre!$D$2:$L$2,data!$A68)</f>
        <v>100.40170682740965</v>
      </c>
      <c r="G68" s="10">
        <f>SUMIFS(trimestre!$D$10:$L$10,trimestre!$D$3:$L$3,data!$B68,trimestre!$D$2:$L$2,data!$A68)</f>
        <v>102.56573846133212</v>
      </c>
      <c r="H68" s="10">
        <f>SUMIFS(trimestre!$D$14:$L$14,trimestre!$D$3:$L$3,data!$B68,trimestre!$D$2:$L$2,data!$A68)</f>
        <v>99.801196017533073</v>
      </c>
      <c r="I68" s="10">
        <f>SUMIFS(trimestre!$D$16:$L$16,trimestre!$D$3:$L$3,data!$B68,trimestre!$D$2:$L$2,data!$A68)</f>
        <v>134.73823271728858</v>
      </c>
      <c r="J68" s="10">
        <f>SUMIFS(trimestre!$D$18:$L$18,trimestre!$D$3:$L$3,data!$B68,trimestre!$D$2:$L$2,data!$A68)</f>
        <v>102.7772794021852</v>
      </c>
      <c r="K68" s="10">
        <f>SUMIFS(trimestre!$D$20:$L$20,trimestre!$D$3:$L$3,data!$B68,trimestre!$D$2:$L$2,data!$A68)</f>
        <v>104.53415649382069</v>
      </c>
      <c r="L68" s="10">
        <f>SUMIFS(trimestre!$D$22:$L$22,trimestre!$D$3:$L$3,data!$B68,trimestre!$D$2:$L$2,data!$A68)</f>
        <v>101.21099194771827</v>
      </c>
      <c r="M68" s="10">
        <f>SUMIFS(trimestre!$D$27:$L$27,trimestre!$D$3:$L$3,data!$B68,trimestre!$D$2:$L$2,data!$A68)</f>
        <v>99.207642448831152</v>
      </c>
      <c r="N68" s="10">
        <f>SUMIFS(trimestre!$D$29:$L$29,trimestre!$D$3:$L$3,data!$B68,trimestre!$D$2:$L$2,data!$A68)</f>
        <v>99.502885573731362</v>
      </c>
      <c r="O68" s="10">
        <f>SUMIFS(trimestre!$D$31:$L$31,trimestre!$D$3:$L$3,data!$B68,trimestre!$D$2:$L$2,data!$A68)</f>
        <v>100.41898011913065</v>
      </c>
      <c r="P68" s="10">
        <f>SUMIFS(trimestre!$D$33:$L$33,trimestre!$D$3:$L$3,data!$B68,trimestre!$D$2:$L$2,data!$A68)</f>
        <v>98.614171108840637</v>
      </c>
      <c r="Q68" s="10">
        <f>SUMIFS(trimestre!$D$35:$L$35,trimestre!$D$3:$L$3,data!$B68,trimestre!$D$2:$L$2,data!$A68)</f>
        <v>96.584283299319893</v>
      </c>
      <c r="R68" s="10">
        <f>SUMIFS(trimestre!$D$37:$L$37,trimestre!$D$3:$L$3,data!$B68,trimestre!$D$2:$L$2,data!$A68)</f>
        <v>97.158360180511977</v>
      </c>
      <c r="S68" s="10">
        <f>SUMIFS(trimestre!$D$39:$L$39,trimestre!$D$3:$L$3,data!$B68,trimestre!$D$2:$L$2,data!$A68)</f>
        <v>98.908246815322599</v>
      </c>
      <c r="T68" s="10">
        <f>SUMIFS(trimestre!$D$41:$L$41,trimestre!$D$3:$L$3,data!$B68,trimestre!$D$2:$L$2,data!$A68)</f>
        <v>98.51497346814439</v>
      </c>
      <c r="U68" s="10">
        <f>SUMIFS(trimestre!$D$43:$L$43,trimestre!$D$3:$L$3,data!$B68,trimestre!$D$2:$L$2,data!$A68)</f>
        <v>98.612998317366419</v>
      </c>
      <c r="V68" s="10">
        <f>SUMIFS(trimestre!$D$45:$L$45,trimestre!$D$3:$L$3,data!$B68,trimestre!$D$2:$L$2,data!$A68)</f>
        <v>99.702492547956552</v>
      </c>
    </row>
    <row r="69" spans="1:22" x14ac:dyDescent="0.3">
      <c r="A69">
        <f t="shared" si="3"/>
        <v>2019</v>
      </c>
      <c r="B69" t="str">
        <f t="shared" si="4"/>
        <v>T1</v>
      </c>
      <c r="C69">
        <f t="shared" si="5"/>
        <v>3</v>
      </c>
      <c r="D69" s="59">
        <v>43533</v>
      </c>
      <c r="E69" s="10">
        <f>SUMIFS(trimestre!$D$4:$L$4,trimestre!$D$3:$L$3,data!$B69,trimestre!$D$2:$L$2,data!$A69)</f>
        <v>99.502191431786528</v>
      </c>
      <c r="F69" s="10">
        <f>SUMIFS(trimestre!$D$8:$L$8,trimestre!$D$3:$L$3,data!$B69,trimestre!$D$2:$L$2,data!$A69)</f>
        <v>100.40170682740965</v>
      </c>
      <c r="G69" s="10">
        <f>SUMIFS(trimestre!$D$10:$L$10,trimestre!$D$3:$L$3,data!$B69,trimestre!$D$2:$L$2,data!$A69)</f>
        <v>102.56573846133212</v>
      </c>
      <c r="H69" s="10">
        <f>SUMIFS(trimestre!$D$14:$L$14,trimestre!$D$3:$L$3,data!$B69,trimestre!$D$2:$L$2,data!$A69)</f>
        <v>99.801196017533073</v>
      </c>
      <c r="I69" s="10">
        <f>SUMIFS(trimestre!$D$16:$L$16,trimestre!$D$3:$L$3,data!$B69,trimestre!$D$2:$L$2,data!$A69)</f>
        <v>134.73823271728858</v>
      </c>
      <c r="J69" s="10">
        <f>SUMIFS(trimestre!$D$18:$L$18,trimestre!$D$3:$L$3,data!$B69,trimestre!$D$2:$L$2,data!$A69)</f>
        <v>102.7772794021852</v>
      </c>
      <c r="K69" s="10">
        <f>SUMIFS(trimestre!$D$20:$L$20,trimestre!$D$3:$L$3,data!$B69,trimestre!$D$2:$L$2,data!$A69)</f>
        <v>104.53415649382069</v>
      </c>
      <c r="L69" s="10">
        <f>SUMIFS(trimestre!$D$22:$L$22,trimestre!$D$3:$L$3,data!$B69,trimestre!$D$2:$L$2,data!$A69)</f>
        <v>101.21099194771827</v>
      </c>
      <c r="M69" s="10">
        <f>SUMIFS(trimestre!$D$27:$L$27,trimestre!$D$3:$L$3,data!$B69,trimestre!$D$2:$L$2,data!$A69)</f>
        <v>99.207642448831152</v>
      </c>
      <c r="N69" s="10">
        <f>SUMIFS(trimestre!$D$29:$L$29,trimestre!$D$3:$L$3,data!$B69,trimestre!$D$2:$L$2,data!$A69)</f>
        <v>99.502885573731362</v>
      </c>
      <c r="O69" s="10">
        <f>SUMIFS(trimestre!$D$31:$L$31,trimestre!$D$3:$L$3,data!$B69,trimestre!$D$2:$L$2,data!$A69)</f>
        <v>100.41898011913065</v>
      </c>
      <c r="P69" s="10">
        <f>SUMIFS(trimestre!$D$33:$L$33,trimestre!$D$3:$L$3,data!$B69,trimestre!$D$2:$L$2,data!$A69)</f>
        <v>98.614171108840637</v>
      </c>
      <c r="Q69" s="10">
        <f>SUMIFS(trimestre!$D$35:$L$35,trimestre!$D$3:$L$3,data!$B69,trimestre!$D$2:$L$2,data!$A69)</f>
        <v>96.584283299319893</v>
      </c>
      <c r="R69" s="10">
        <f>SUMIFS(trimestre!$D$37:$L$37,trimestre!$D$3:$L$3,data!$B69,trimestre!$D$2:$L$2,data!$A69)</f>
        <v>97.158360180511977</v>
      </c>
      <c r="S69" s="10">
        <f>SUMIFS(trimestre!$D$39:$L$39,trimestre!$D$3:$L$3,data!$B69,trimestre!$D$2:$L$2,data!$A69)</f>
        <v>98.908246815322599</v>
      </c>
      <c r="T69" s="10">
        <f>SUMIFS(trimestre!$D$41:$L$41,trimestre!$D$3:$L$3,data!$B69,trimestre!$D$2:$L$2,data!$A69)</f>
        <v>98.51497346814439</v>
      </c>
      <c r="U69" s="10">
        <f>SUMIFS(trimestre!$D$43:$L$43,trimestre!$D$3:$L$3,data!$B69,trimestre!$D$2:$L$2,data!$A69)</f>
        <v>98.612998317366419</v>
      </c>
      <c r="V69" s="10">
        <f>SUMIFS(trimestre!$D$45:$L$45,trimestre!$D$3:$L$3,data!$B69,trimestre!$D$2:$L$2,data!$A69)</f>
        <v>99.702492547956552</v>
      </c>
    </row>
    <row r="70" spans="1:22" x14ac:dyDescent="0.3">
      <c r="A70">
        <f t="shared" si="3"/>
        <v>2019</v>
      </c>
      <c r="B70" t="str">
        <f t="shared" si="4"/>
        <v>T1</v>
      </c>
      <c r="C70">
        <f t="shared" si="5"/>
        <v>3</v>
      </c>
      <c r="D70" s="59">
        <v>43534</v>
      </c>
      <c r="E70" s="10">
        <f>SUMIFS(trimestre!$D$4:$L$4,trimestre!$D$3:$L$3,data!$B70,trimestre!$D$2:$L$2,data!$A70)</f>
        <v>99.502191431786528</v>
      </c>
      <c r="F70" s="10">
        <f>SUMIFS(trimestre!$D$8:$L$8,trimestre!$D$3:$L$3,data!$B70,trimestre!$D$2:$L$2,data!$A70)</f>
        <v>100.40170682740965</v>
      </c>
      <c r="G70" s="10">
        <f>SUMIFS(trimestre!$D$10:$L$10,trimestre!$D$3:$L$3,data!$B70,trimestre!$D$2:$L$2,data!$A70)</f>
        <v>102.56573846133212</v>
      </c>
      <c r="H70" s="10">
        <f>SUMIFS(trimestre!$D$14:$L$14,trimestre!$D$3:$L$3,data!$B70,trimestre!$D$2:$L$2,data!$A70)</f>
        <v>99.801196017533073</v>
      </c>
      <c r="I70" s="10">
        <f>SUMIFS(trimestre!$D$16:$L$16,trimestre!$D$3:$L$3,data!$B70,trimestre!$D$2:$L$2,data!$A70)</f>
        <v>134.73823271728858</v>
      </c>
      <c r="J70" s="10">
        <f>SUMIFS(trimestre!$D$18:$L$18,trimestre!$D$3:$L$3,data!$B70,trimestre!$D$2:$L$2,data!$A70)</f>
        <v>102.7772794021852</v>
      </c>
      <c r="K70" s="10">
        <f>SUMIFS(trimestre!$D$20:$L$20,trimestre!$D$3:$L$3,data!$B70,trimestre!$D$2:$L$2,data!$A70)</f>
        <v>104.53415649382069</v>
      </c>
      <c r="L70" s="10">
        <f>SUMIFS(trimestre!$D$22:$L$22,trimestre!$D$3:$L$3,data!$B70,trimestre!$D$2:$L$2,data!$A70)</f>
        <v>101.21099194771827</v>
      </c>
      <c r="M70" s="10">
        <f>SUMIFS(trimestre!$D$27:$L$27,trimestre!$D$3:$L$3,data!$B70,trimestre!$D$2:$L$2,data!$A70)</f>
        <v>99.207642448831152</v>
      </c>
      <c r="N70" s="10">
        <f>SUMIFS(trimestre!$D$29:$L$29,trimestre!$D$3:$L$3,data!$B70,trimestre!$D$2:$L$2,data!$A70)</f>
        <v>99.502885573731362</v>
      </c>
      <c r="O70" s="10">
        <f>SUMIFS(trimestre!$D$31:$L$31,trimestre!$D$3:$L$3,data!$B70,trimestre!$D$2:$L$2,data!$A70)</f>
        <v>100.41898011913065</v>
      </c>
      <c r="P70" s="10">
        <f>SUMIFS(trimestre!$D$33:$L$33,trimestre!$D$3:$L$3,data!$B70,trimestre!$D$2:$L$2,data!$A70)</f>
        <v>98.614171108840637</v>
      </c>
      <c r="Q70" s="10">
        <f>SUMIFS(trimestre!$D$35:$L$35,trimestre!$D$3:$L$3,data!$B70,trimestre!$D$2:$L$2,data!$A70)</f>
        <v>96.584283299319893</v>
      </c>
      <c r="R70" s="10">
        <f>SUMIFS(trimestre!$D$37:$L$37,trimestre!$D$3:$L$3,data!$B70,trimestre!$D$2:$L$2,data!$A70)</f>
        <v>97.158360180511977</v>
      </c>
      <c r="S70" s="10">
        <f>SUMIFS(trimestre!$D$39:$L$39,trimestre!$D$3:$L$3,data!$B70,trimestre!$D$2:$L$2,data!$A70)</f>
        <v>98.908246815322599</v>
      </c>
      <c r="T70" s="10">
        <f>SUMIFS(trimestre!$D$41:$L$41,trimestre!$D$3:$L$3,data!$B70,trimestre!$D$2:$L$2,data!$A70)</f>
        <v>98.51497346814439</v>
      </c>
      <c r="U70" s="10">
        <f>SUMIFS(trimestre!$D$43:$L$43,trimestre!$D$3:$L$3,data!$B70,trimestre!$D$2:$L$2,data!$A70)</f>
        <v>98.612998317366419</v>
      </c>
      <c r="V70" s="10">
        <f>SUMIFS(trimestre!$D$45:$L$45,trimestre!$D$3:$L$3,data!$B70,trimestre!$D$2:$L$2,data!$A70)</f>
        <v>99.702492547956552</v>
      </c>
    </row>
    <row r="71" spans="1:22" x14ac:dyDescent="0.3">
      <c r="A71">
        <f t="shared" si="3"/>
        <v>2019</v>
      </c>
      <c r="B71" t="str">
        <f t="shared" si="4"/>
        <v>T1</v>
      </c>
      <c r="C71">
        <f t="shared" si="5"/>
        <v>3</v>
      </c>
      <c r="D71" s="59">
        <v>43535</v>
      </c>
      <c r="E71" s="10">
        <f>SUMIFS(trimestre!$D$4:$L$4,trimestre!$D$3:$L$3,data!$B71,trimestre!$D$2:$L$2,data!$A71)</f>
        <v>99.502191431786528</v>
      </c>
      <c r="F71" s="10">
        <f>SUMIFS(trimestre!$D$8:$L$8,trimestre!$D$3:$L$3,data!$B71,trimestre!$D$2:$L$2,data!$A71)</f>
        <v>100.40170682740965</v>
      </c>
      <c r="G71" s="10">
        <f>SUMIFS(trimestre!$D$10:$L$10,trimestre!$D$3:$L$3,data!$B71,trimestre!$D$2:$L$2,data!$A71)</f>
        <v>102.56573846133212</v>
      </c>
      <c r="H71" s="10">
        <f>SUMIFS(trimestre!$D$14:$L$14,trimestre!$D$3:$L$3,data!$B71,trimestre!$D$2:$L$2,data!$A71)</f>
        <v>99.801196017533073</v>
      </c>
      <c r="I71" s="10">
        <f>SUMIFS(trimestre!$D$16:$L$16,trimestre!$D$3:$L$3,data!$B71,trimestre!$D$2:$L$2,data!$A71)</f>
        <v>134.73823271728858</v>
      </c>
      <c r="J71" s="10">
        <f>SUMIFS(trimestre!$D$18:$L$18,trimestre!$D$3:$L$3,data!$B71,trimestre!$D$2:$L$2,data!$A71)</f>
        <v>102.7772794021852</v>
      </c>
      <c r="K71" s="10">
        <f>SUMIFS(trimestre!$D$20:$L$20,trimestre!$D$3:$L$3,data!$B71,trimestre!$D$2:$L$2,data!$A71)</f>
        <v>104.53415649382069</v>
      </c>
      <c r="L71" s="10">
        <f>SUMIFS(trimestre!$D$22:$L$22,trimestre!$D$3:$L$3,data!$B71,trimestre!$D$2:$L$2,data!$A71)</f>
        <v>101.21099194771827</v>
      </c>
      <c r="M71" s="10">
        <f>SUMIFS(trimestre!$D$27:$L$27,trimestre!$D$3:$L$3,data!$B71,trimestre!$D$2:$L$2,data!$A71)</f>
        <v>99.207642448831152</v>
      </c>
      <c r="N71" s="10">
        <f>SUMIFS(trimestre!$D$29:$L$29,trimestre!$D$3:$L$3,data!$B71,trimestre!$D$2:$L$2,data!$A71)</f>
        <v>99.502885573731362</v>
      </c>
      <c r="O71" s="10">
        <f>SUMIFS(trimestre!$D$31:$L$31,trimestre!$D$3:$L$3,data!$B71,trimestre!$D$2:$L$2,data!$A71)</f>
        <v>100.41898011913065</v>
      </c>
      <c r="P71" s="10">
        <f>SUMIFS(trimestre!$D$33:$L$33,trimestre!$D$3:$L$3,data!$B71,trimestre!$D$2:$L$2,data!$A71)</f>
        <v>98.614171108840637</v>
      </c>
      <c r="Q71" s="10">
        <f>SUMIFS(trimestre!$D$35:$L$35,trimestre!$D$3:$L$3,data!$B71,trimestre!$D$2:$L$2,data!$A71)</f>
        <v>96.584283299319893</v>
      </c>
      <c r="R71" s="10">
        <f>SUMIFS(trimestre!$D$37:$L$37,trimestre!$D$3:$L$3,data!$B71,trimestre!$D$2:$L$2,data!$A71)</f>
        <v>97.158360180511977</v>
      </c>
      <c r="S71" s="10">
        <f>SUMIFS(trimestre!$D$39:$L$39,trimestre!$D$3:$L$3,data!$B71,trimestre!$D$2:$L$2,data!$A71)</f>
        <v>98.908246815322599</v>
      </c>
      <c r="T71" s="10">
        <f>SUMIFS(trimestre!$D$41:$L$41,trimestre!$D$3:$L$3,data!$B71,trimestre!$D$2:$L$2,data!$A71)</f>
        <v>98.51497346814439</v>
      </c>
      <c r="U71" s="10">
        <f>SUMIFS(trimestre!$D$43:$L$43,trimestre!$D$3:$L$3,data!$B71,trimestre!$D$2:$L$2,data!$A71)</f>
        <v>98.612998317366419</v>
      </c>
      <c r="V71" s="10">
        <f>SUMIFS(trimestre!$D$45:$L$45,trimestre!$D$3:$L$3,data!$B71,trimestre!$D$2:$L$2,data!$A71)</f>
        <v>99.702492547956552</v>
      </c>
    </row>
    <row r="72" spans="1:22" x14ac:dyDescent="0.3">
      <c r="A72">
        <f t="shared" si="3"/>
        <v>2019</v>
      </c>
      <c r="B72" t="str">
        <f t="shared" si="4"/>
        <v>T1</v>
      </c>
      <c r="C72">
        <f t="shared" si="5"/>
        <v>3</v>
      </c>
      <c r="D72" s="59">
        <v>43536</v>
      </c>
      <c r="E72" s="10">
        <f>SUMIFS(trimestre!$D$4:$L$4,trimestre!$D$3:$L$3,data!$B72,trimestre!$D$2:$L$2,data!$A72)</f>
        <v>99.502191431786528</v>
      </c>
      <c r="F72" s="10">
        <f>SUMIFS(trimestre!$D$8:$L$8,trimestre!$D$3:$L$3,data!$B72,trimestre!$D$2:$L$2,data!$A72)</f>
        <v>100.40170682740965</v>
      </c>
      <c r="G72" s="10">
        <f>SUMIFS(trimestre!$D$10:$L$10,trimestre!$D$3:$L$3,data!$B72,trimestre!$D$2:$L$2,data!$A72)</f>
        <v>102.56573846133212</v>
      </c>
      <c r="H72" s="10">
        <f>SUMIFS(trimestre!$D$14:$L$14,trimestre!$D$3:$L$3,data!$B72,trimestre!$D$2:$L$2,data!$A72)</f>
        <v>99.801196017533073</v>
      </c>
      <c r="I72" s="10">
        <f>SUMIFS(trimestre!$D$16:$L$16,trimestre!$D$3:$L$3,data!$B72,trimestre!$D$2:$L$2,data!$A72)</f>
        <v>134.73823271728858</v>
      </c>
      <c r="J72" s="10">
        <f>SUMIFS(trimestre!$D$18:$L$18,trimestre!$D$3:$L$3,data!$B72,trimestre!$D$2:$L$2,data!$A72)</f>
        <v>102.7772794021852</v>
      </c>
      <c r="K72" s="10">
        <f>SUMIFS(trimestre!$D$20:$L$20,trimestre!$D$3:$L$3,data!$B72,trimestre!$D$2:$L$2,data!$A72)</f>
        <v>104.53415649382069</v>
      </c>
      <c r="L72" s="10">
        <f>SUMIFS(trimestre!$D$22:$L$22,trimestre!$D$3:$L$3,data!$B72,trimestre!$D$2:$L$2,data!$A72)</f>
        <v>101.21099194771827</v>
      </c>
      <c r="M72" s="10">
        <f>SUMIFS(trimestre!$D$27:$L$27,trimestre!$D$3:$L$3,data!$B72,trimestre!$D$2:$L$2,data!$A72)</f>
        <v>99.207642448831152</v>
      </c>
      <c r="N72" s="10">
        <f>SUMIFS(trimestre!$D$29:$L$29,trimestre!$D$3:$L$3,data!$B72,trimestre!$D$2:$L$2,data!$A72)</f>
        <v>99.502885573731362</v>
      </c>
      <c r="O72" s="10">
        <f>SUMIFS(trimestre!$D$31:$L$31,trimestre!$D$3:$L$3,data!$B72,trimestre!$D$2:$L$2,data!$A72)</f>
        <v>100.41898011913065</v>
      </c>
      <c r="P72" s="10">
        <f>SUMIFS(trimestre!$D$33:$L$33,trimestre!$D$3:$L$3,data!$B72,trimestre!$D$2:$L$2,data!$A72)</f>
        <v>98.614171108840637</v>
      </c>
      <c r="Q72" s="10">
        <f>SUMIFS(trimestre!$D$35:$L$35,trimestre!$D$3:$L$3,data!$B72,trimestre!$D$2:$L$2,data!$A72)</f>
        <v>96.584283299319893</v>
      </c>
      <c r="R72" s="10">
        <f>SUMIFS(trimestre!$D$37:$L$37,trimestre!$D$3:$L$3,data!$B72,trimestre!$D$2:$L$2,data!$A72)</f>
        <v>97.158360180511977</v>
      </c>
      <c r="S72" s="10">
        <f>SUMIFS(trimestre!$D$39:$L$39,trimestre!$D$3:$L$3,data!$B72,trimestre!$D$2:$L$2,data!$A72)</f>
        <v>98.908246815322599</v>
      </c>
      <c r="T72" s="10">
        <f>SUMIFS(trimestre!$D$41:$L$41,trimestre!$D$3:$L$3,data!$B72,trimestre!$D$2:$L$2,data!$A72)</f>
        <v>98.51497346814439</v>
      </c>
      <c r="U72" s="10">
        <f>SUMIFS(trimestre!$D$43:$L$43,trimestre!$D$3:$L$3,data!$B72,trimestre!$D$2:$L$2,data!$A72)</f>
        <v>98.612998317366419</v>
      </c>
      <c r="V72" s="10">
        <f>SUMIFS(trimestre!$D$45:$L$45,trimestre!$D$3:$L$3,data!$B72,trimestre!$D$2:$L$2,data!$A72)</f>
        <v>99.702492547956552</v>
      </c>
    </row>
    <row r="73" spans="1:22" x14ac:dyDescent="0.3">
      <c r="A73">
        <f t="shared" si="3"/>
        <v>2019</v>
      </c>
      <c r="B73" t="str">
        <f t="shared" si="4"/>
        <v>T1</v>
      </c>
      <c r="C73">
        <f t="shared" si="5"/>
        <v>3</v>
      </c>
      <c r="D73" s="59">
        <v>43537</v>
      </c>
      <c r="E73" s="10">
        <f>SUMIFS(trimestre!$D$4:$L$4,trimestre!$D$3:$L$3,data!$B73,trimestre!$D$2:$L$2,data!$A73)</f>
        <v>99.502191431786528</v>
      </c>
      <c r="F73" s="10">
        <f>SUMIFS(trimestre!$D$8:$L$8,trimestre!$D$3:$L$3,data!$B73,trimestre!$D$2:$L$2,data!$A73)</f>
        <v>100.40170682740965</v>
      </c>
      <c r="G73" s="10">
        <f>SUMIFS(trimestre!$D$10:$L$10,trimestre!$D$3:$L$3,data!$B73,trimestre!$D$2:$L$2,data!$A73)</f>
        <v>102.56573846133212</v>
      </c>
      <c r="H73" s="10">
        <f>SUMIFS(trimestre!$D$14:$L$14,trimestre!$D$3:$L$3,data!$B73,trimestre!$D$2:$L$2,data!$A73)</f>
        <v>99.801196017533073</v>
      </c>
      <c r="I73" s="10">
        <f>SUMIFS(trimestre!$D$16:$L$16,trimestre!$D$3:$L$3,data!$B73,trimestre!$D$2:$L$2,data!$A73)</f>
        <v>134.73823271728858</v>
      </c>
      <c r="J73" s="10">
        <f>SUMIFS(trimestre!$D$18:$L$18,trimestre!$D$3:$L$3,data!$B73,trimestre!$D$2:$L$2,data!$A73)</f>
        <v>102.7772794021852</v>
      </c>
      <c r="K73" s="10">
        <f>SUMIFS(trimestre!$D$20:$L$20,trimestre!$D$3:$L$3,data!$B73,trimestre!$D$2:$L$2,data!$A73)</f>
        <v>104.53415649382069</v>
      </c>
      <c r="L73" s="10">
        <f>SUMIFS(trimestre!$D$22:$L$22,trimestre!$D$3:$L$3,data!$B73,trimestre!$D$2:$L$2,data!$A73)</f>
        <v>101.21099194771827</v>
      </c>
      <c r="M73" s="10">
        <f>SUMIFS(trimestre!$D$27:$L$27,trimestre!$D$3:$L$3,data!$B73,trimestre!$D$2:$L$2,data!$A73)</f>
        <v>99.207642448831152</v>
      </c>
      <c r="N73" s="10">
        <f>SUMIFS(trimestre!$D$29:$L$29,trimestre!$D$3:$L$3,data!$B73,trimestre!$D$2:$L$2,data!$A73)</f>
        <v>99.502885573731362</v>
      </c>
      <c r="O73" s="10">
        <f>SUMIFS(trimestre!$D$31:$L$31,trimestre!$D$3:$L$3,data!$B73,trimestre!$D$2:$L$2,data!$A73)</f>
        <v>100.41898011913065</v>
      </c>
      <c r="P73" s="10">
        <f>SUMIFS(trimestre!$D$33:$L$33,trimestre!$D$3:$L$3,data!$B73,trimestre!$D$2:$L$2,data!$A73)</f>
        <v>98.614171108840637</v>
      </c>
      <c r="Q73" s="10">
        <f>SUMIFS(trimestre!$D$35:$L$35,trimestre!$D$3:$L$3,data!$B73,trimestre!$D$2:$L$2,data!$A73)</f>
        <v>96.584283299319893</v>
      </c>
      <c r="R73" s="10">
        <f>SUMIFS(trimestre!$D$37:$L$37,trimestre!$D$3:$L$3,data!$B73,trimestre!$D$2:$L$2,data!$A73)</f>
        <v>97.158360180511977</v>
      </c>
      <c r="S73" s="10">
        <f>SUMIFS(trimestre!$D$39:$L$39,trimestre!$D$3:$L$3,data!$B73,trimestre!$D$2:$L$2,data!$A73)</f>
        <v>98.908246815322599</v>
      </c>
      <c r="T73" s="10">
        <f>SUMIFS(trimestre!$D$41:$L$41,trimestre!$D$3:$L$3,data!$B73,trimestre!$D$2:$L$2,data!$A73)</f>
        <v>98.51497346814439</v>
      </c>
      <c r="U73" s="10">
        <f>SUMIFS(trimestre!$D$43:$L$43,trimestre!$D$3:$L$3,data!$B73,trimestre!$D$2:$L$2,data!$A73)</f>
        <v>98.612998317366419</v>
      </c>
      <c r="V73" s="10">
        <f>SUMIFS(trimestre!$D$45:$L$45,trimestre!$D$3:$L$3,data!$B73,trimestre!$D$2:$L$2,data!$A73)</f>
        <v>99.702492547956552</v>
      </c>
    </row>
    <row r="74" spans="1:22" x14ac:dyDescent="0.3">
      <c r="A74">
        <f t="shared" si="3"/>
        <v>2019</v>
      </c>
      <c r="B74" t="str">
        <f t="shared" si="4"/>
        <v>T1</v>
      </c>
      <c r="C74">
        <f t="shared" si="5"/>
        <v>3</v>
      </c>
      <c r="D74" s="59">
        <v>43538</v>
      </c>
      <c r="E74" s="10">
        <f>SUMIFS(trimestre!$D$4:$L$4,trimestre!$D$3:$L$3,data!$B74,trimestre!$D$2:$L$2,data!$A74)</f>
        <v>99.502191431786528</v>
      </c>
      <c r="F74" s="10">
        <f>SUMIFS(trimestre!$D$8:$L$8,trimestre!$D$3:$L$3,data!$B74,trimestre!$D$2:$L$2,data!$A74)</f>
        <v>100.40170682740965</v>
      </c>
      <c r="G74" s="10">
        <f>SUMIFS(trimestre!$D$10:$L$10,trimestre!$D$3:$L$3,data!$B74,trimestre!$D$2:$L$2,data!$A74)</f>
        <v>102.56573846133212</v>
      </c>
      <c r="H74" s="10">
        <f>SUMIFS(trimestre!$D$14:$L$14,trimestre!$D$3:$L$3,data!$B74,trimestre!$D$2:$L$2,data!$A74)</f>
        <v>99.801196017533073</v>
      </c>
      <c r="I74" s="10">
        <f>SUMIFS(trimestre!$D$16:$L$16,trimestre!$D$3:$L$3,data!$B74,trimestre!$D$2:$L$2,data!$A74)</f>
        <v>134.73823271728858</v>
      </c>
      <c r="J74" s="10">
        <f>SUMIFS(trimestre!$D$18:$L$18,trimestre!$D$3:$L$3,data!$B74,trimestre!$D$2:$L$2,data!$A74)</f>
        <v>102.7772794021852</v>
      </c>
      <c r="K74" s="10">
        <f>SUMIFS(trimestre!$D$20:$L$20,trimestre!$D$3:$L$3,data!$B74,trimestre!$D$2:$L$2,data!$A74)</f>
        <v>104.53415649382069</v>
      </c>
      <c r="L74" s="10">
        <f>SUMIFS(trimestre!$D$22:$L$22,trimestre!$D$3:$L$3,data!$B74,trimestre!$D$2:$L$2,data!$A74)</f>
        <v>101.21099194771827</v>
      </c>
      <c r="M74" s="10">
        <f>SUMIFS(trimestre!$D$27:$L$27,trimestre!$D$3:$L$3,data!$B74,trimestre!$D$2:$L$2,data!$A74)</f>
        <v>99.207642448831152</v>
      </c>
      <c r="N74" s="10">
        <f>SUMIFS(trimestre!$D$29:$L$29,trimestre!$D$3:$L$3,data!$B74,trimestre!$D$2:$L$2,data!$A74)</f>
        <v>99.502885573731362</v>
      </c>
      <c r="O74" s="10">
        <f>SUMIFS(trimestre!$D$31:$L$31,trimestre!$D$3:$L$3,data!$B74,trimestre!$D$2:$L$2,data!$A74)</f>
        <v>100.41898011913065</v>
      </c>
      <c r="P74" s="10">
        <f>SUMIFS(trimestre!$D$33:$L$33,trimestre!$D$3:$L$3,data!$B74,trimestre!$D$2:$L$2,data!$A74)</f>
        <v>98.614171108840637</v>
      </c>
      <c r="Q74" s="10">
        <f>SUMIFS(trimestre!$D$35:$L$35,trimestre!$D$3:$L$3,data!$B74,trimestre!$D$2:$L$2,data!$A74)</f>
        <v>96.584283299319893</v>
      </c>
      <c r="R74" s="10">
        <f>SUMIFS(trimestre!$D$37:$L$37,trimestre!$D$3:$L$3,data!$B74,trimestre!$D$2:$L$2,data!$A74)</f>
        <v>97.158360180511977</v>
      </c>
      <c r="S74" s="10">
        <f>SUMIFS(trimestre!$D$39:$L$39,trimestre!$D$3:$L$3,data!$B74,trimestre!$D$2:$L$2,data!$A74)</f>
        <v>98.908246815322599</v>
      </c>
      <c r="T74" s="10">
        <f>SUMIFS(trimestre!$D$41:$L$41,trimestre!$D$3:$L$3,data!$B74,trimestre!$D$2:$L$2,data!$A74)</f>
        <v>98.51497346814439</v>
      </c>
      <c r="U74" s="10">
        <f>SUMIFS(trimestre!$D$43:$L$43,trimestre!$D$3:$L$3,data!$B74,trimestre!$D$2:$L$2,data!$A74)</f>
        <v>98.612998317366419</v>
      </c>
      <c r="V74" s="10">
        <f>SUMIFS(trimestre!$D$45:$L$45,trimestre!$D$3:$L$3,data!$B74,trimestre!$D$2:$L$2,data!$A74)</f>
        <v>99.702492547956552</v>
      </c>
    </row>
    <row r="75" spans="1:22" x14ac:dyDescent="0.3">
      <c r="A75">
        <f t="shared" si="3"/>
        <v>2019</v>
      </c>
      <c r="B75" t="str">
        <f t="shared" si="4"/>
        <v>T1</v>
      </c>
      <c r="C75">
        <f t="shared" si="5"/>
        <v>3</v>
      </c>
      <c r="D75" s="59">
        <v>43539</v>
      </c>
      <c r="E75" s="10">
        <f>SUMIFS(trimestre!$D$4:$L$4,trimestre!$D$3:$L$3,data!$B75,trimestre!$D$2:$L$2,data!$A75)</f>
        <v>99.502191431786528</v>
      </c>
      <c r="F75" s="10">
        <f>SUMIFS(trimestre!$D$8:$L$8,trimestre!$D$3:$L$3,data!$B75,trimestre!$D$2:$L$2,data!$A75)</f>
        <v>100.40170682740965</v>
      </c>
      <c r="G75" s="10">
        <f>SUMIFS(trimestre!$D$10:$L$10,trimestre!$D$3:$L$3,data!$B75,trimestre!$D$2:$L$2,data!$A75)</f>
        <v>102.56573846133212</v>
      </c>
      <c r="H75" s="10">
        <f>SUMIFS(trimestre!$D$14:$L$14,trimestre!$D$3:$L$3,data!$B75,trimestre!$D$2:$L$2,data!$A75)</f>
        <v>99.801196017533073</v>
      </c>
      <c r="I75" s="10">
        <f>SUMIFS(trimestre!$D$16:$L$16,trimestre!$D$3:$L$3,data!$B75,trimestre!$D$2:$L$2,data!$A75)</f>
        <v>134.73823271728858</v>
      </c>
      <c r="J75" s="10">
        <f>SUMIFS(trimestre!$D$18:$L$18,trimestre!$D$3:$L$3,data!$B75,trimestre!$D$2:$L$2,data!$A75)</f>
        <v>102.7772794021852</v>
      </c>
      <c r="K75" s="10">
        <f>SUMIFS(trimestre!$D$20:$L$20,trimestre!$D$3:$L$3,data!$B75,trimestre!$D$2:$L$2,data!$A75)</f>
        <v>104.53415649382069</v>
      </c>
      <c r="L75" s="10">
        <f>SUMIFS(trimestre!$D$22:$L$22,trimestre!$D$3:$L$3,data!$B75,trimestre!$D$2:$L$2,data!$A75)</f>
        <v>101.21099194771827</v>
      </c>
      <c r="M75" s="10">
        <f>SUMIFS(trimestre!$D$27:$L$27,trimestre!$D$3:$L$3,data!$B75,trimestre!$D$2:$L$2,data!$A75)</f>
        <v>99.207642448831152</v>
      </c>
      <c r="N75" s="10">
        <f>SUMIFS(trimestre!$D$29:$L$29,trimestre!$D$3:$L$3,data!$B75,trimestre!$D$2:$L$2,data!$A75)</f>
        <v>99.502885573731362</v>
      </c>
      <c r="O75" s="10">
        <f>SUMIFS(trimestre!$D$31:$L$31,trimestre!$D$3:$L$3,data!$B75,trimestre!$D$2:$L$2,data!$A75)</f>
        <v>100.41898011913065</v>
      </c>
      <c r="P75" s="10">
        <f>SUMIFS(trimestre!$D$33:$L$33,trimestre!$D$3:$L$3,data!$B75,trimestre!$D$2:$L$2,data!$A75)</f>
        <v>98.614171108840637</v>
      </c>
      <c r="Q75" s="10">
        <f>SUMIFS(trimestre!$D$35:$L$35,trimestre!$D$3:$L$3,data!$B75,trimestre!$D$2:$L$2,data!$A75)</f>
        <v>96.584283299319893</v>
      </c>
      <c r="R75" s="10">
        <f>SUMIFS(trimestre!$D$37:$L$37,trimestre!$D$3:$L$3,data!$B75,trimestre!$D$2:$L$2,data!$A75)</f>
        <v>97.158360180511977</v>
      </c>
      <c r="S75" s="10">
        <f>SUMIFS(trimestre!$D$39:$L$39,trimestre!$D$3:$L$3,data!$B75,trimestre!$D$2:$L$2,data!$A75)</f>
        <v>98.908246815322599</v>
      </c>
      <c r="T75" s="10">
        <f>SUMIFS(trimestre!$D$41:$L$41,trimestre!$D$3:$L$3,data!$B75,trimestre!$D$2:$L$2,data!$A75)</f>
        <v>98.51497346814439</v>
      </c>
      <c r="U75" s="10">
        <f>SUMIFS(trimestre!$D$43:$L$43,trimestre!$D$3:$L$3,data!$B75,trimestre!$D$2:$L$2,data!$A75)</f>
        <v>98.612998317366419</v>
      </c>
      <c r="V75" s="10">
        <f>SUMIFS(trimestre!$D$45:$L$45,trimestre!$D$3:$L$3,data!$B75,trimestre!$D$2:$L$2,data!$A75)</f>
        <v>99.702492547956552</v>
      </c>
    </row>
    <row r="76" spans="1:22" x14ac:dyDescent="0.3">
      <c r="A76">
        <f t="shared" si="3"/>
        <v>2019</v>
      </c>
      <c r="B76" t="str">
        <f t="shared" si="4"/>
        <v>T1</v>
      </c>
      <c r="C76">
        <f t="shared" si="5"/>
        <v>3</v>
      </c>
      <c r="D76" s="59">
        <v>43540</v>
      </c>
      <c r="E76" s="10">
        <f>SUMIFS(trimestre!$D$4:$L$4,trimestre!$D$3:$L$3,data!$B76,trimestre!$D$2:$L$2,data!$A76)</f>
        <v>99.502191431786528</v>
      </c>
      <c r="F76" s="10">
        <f>SUMIFS(trimestre!$D$8:$L$8,trimestre!$D$3:$L$3,data!$B76,trimestre!$D$2:$L$2,data!$A76)</f>
        <v>100.40170682740965</v>
      </c>
      <c r="G76" s="10">
        <f>SUMIFS(trimestre!$D$10:$L$10,trimestre!$D$3:$L$3,data!$B76,trimestre!$D$2:$L$2,data!$A76)</f>
        <v>102.56573846133212</v>
      </c>
      <c r="H76" s="10">
        <f>SUMIFS(trimestre!$D$14:$L$14,trimestre!$D$3:$L$3,data!$B76,trimestre!$D$2:$L$2,data!$A76)</f>
        <v>99.801196017533073</v>
      </c>
      <c r="I76" s="10">
        <f>SUMIFS(trimestre!$D$16:$L$16,trimestre!$D$3:$L$3,data!$B76,trimestre!$D$2:$L$2,data!$A76)</f>
        <v>134.73823271728858</v>
      </c>
      <c r="J76" s="10">
        <f>SUMIFS(trimestre!$D$18:$L$18,trimestre!$D$3:$L$3,data!$B76,trimestre!$D$2:$L$2,data!$A76)</f>
        <v>102.7772794021852</v>
      </c>
      <c r="K76" s="10">
        <f>SUMIFS(trimestre!$D$20:$L$20,trimestre!$D$3:$L$3,data!$B76,trimestre!$D$2:$L$2,data!$A76)</f>
        <v>104.53415649382069</v>
      </c>
      <c r="L76" s="10">
        <f>SUMIFS(trimestre!$D$22:$L$22,trimestre!$D$3:$L$3,data!$B76,trimestre!$D$2:$L$2,data!$A76)</f>
        <v>101.21099194771827</v>
      </c>
      <c r="M76" s="10">
        <f>SUMIFS(trimestre!$D$27:$L$27,trimestre!$D$3:$L$3,data!$B76,trimestre!$D$2:$L$2,data!$A76)</f>
        <v>99.207642448831152</v>
      </c>
      <c r="N76" s="10">
        <f>SUMIFS(trimestre!$D$29:$L$29,trimestre!$D$3:$L$3,data!$B76,trimestre!$D$2:$L$2,data!$A76)</f>
        <v>99.502885573731362</v>
      </c>
      <c r="O76" s="10">
        <f>SUMIFS(trimestre!$D$31:$L$31,trimestre!$D$3:$L$3,data!$B76,trimestre!$D$2:$L$2,data!$A76)</f>
        <v>100.41898011913065</v>
      </c>
      <c r="P76" s="10">
        <f>SUMIFS(trimestre!$D$33:$L$33,trimestre!$D$3:$L$3,data!$B76,trimestre!$D$2:$L$2,data!$A76)</f>
        <v>98.614171108840637</v>
      </c>
      <c r="Q76" s="10">
        <f>SUMIFS(trimestre!$D$35:$L$35,trimestre!$D$3:$L$3,data!$B76,trimestre!$D$2:$L$2,data!$A76)</f>
        <v>96.584283299319893</v>
      </c>
      <c r="R76" s="10">
        <f>SUMIFS(trimestre!$D$37:$L$37,trimestre!$D$3:$L$3,data!$B76,trimestre!$D$2:$L$2,data!$A76)</f>
        <v>97.158360180511977</v>
      </c>
      <c r="S76" s="10">
        <f>SUMIFS(trimestre!$D$39:$L$39,trimestre!$D$3:$L$3,data!$B76,trimestre!$D$2:$L$2,data!$A76)</f>
        <v>98.908246815322599</v>
      </c>
      <c r="T76" s="10">
        <f>SUMIFS(trimestre!$D$41:$L$41,trimestre!$D$3:$L$3,data!$B76,trimestre!$D$2:$L$2,data!$A76)</f>
        <v>98.51497346814439</v>
      </c>
      <c r="U76" s="10">
        <f>SUMIFS(trimestre!$D$43:$L$43,trimestre!$D$3:$L$3,data!$B76,trimestre!$D$2:$L$2,data!$A76)</f>
        <v>98.612998317366419</v>
      </c>
      <c r="V76" s="10">
        <f>SUMIFS(trimestre!$D$45:$L$45,trimestre!$D$3:$L$3,data!$B76,trimestre!$D$2:$L$2,data!$A76)</f>
        <v>99.702492547956552</v>
      </c>
    </row>
    <row r="77" spans="1:22" x14ac:dyDescent="0.3">
      <c r="A77">
        <f t="shared" si="3"/>
        <v>2019</v>
      </c>
      <c r="B77" t="str">
        <f t="shared" si="4"/>
        <v>T1</v>
      </c>
      <c r="C77">
        <f t="shared" si="5"/>
        <v>3</v>
      </c>
      <c r="D77" s="59">
        <v>43541</v>
      </c>
      <c r="E77" s="10">
        <f>SUMIFS(trimestre!$D$4:$L$4,trimestre!$D$3:$L$3,data!$B77,trimestre!$D$2:$L$2,data!$A77)</f>
        <v>99.502191431786528</v>
      </c>
      <c r="F77" s="10">
        <f>SUMIFS(trimestre!$D$8:$L$8,trimestre!$D$3:$L$3,data!$B77,trimestre!$D$2:$L$2,data!$A77)</f>
        <v>100.40170682740965</v>
      </c>
      <c r="G77" s="10">
        <f>SUMIFS(trimestre!$D$10:$L$10,trimestre!$D$3:$L$3,data!$B77,trimestre!$D$2:$L$2,data!$A77)</f>
        <v>102.56573846133212</v>
      </c>
      <c r="H77" s="10">
        <f>SUMIFS(trimestre!$D$14:$L$14,trimestre!$D$3:$L$3,data!$B77,trimestre!$D$2:$L$2,data!$A77)</f>
        <v>99.801196017533073</v>
      </c>
      <c r="I77" s="10">
        <f>SUMIFS(trimestre!$D$16:$L$16,trimestre!$D$3:$L$3,data!$B77,trimestre!$D$2:$L$2,data!$A77)</f>
        <v>134.73823271728858</v>
      </c>
      <c r="J77" s="10">
        <f>SUMIFS(trimestre!$D$18:$L$18,trimestre!$D$3:$L$3,data!$B77,trimestre!$D$2:$L$2,data!$A77)</f>
        <v>102.7772794021852</v>
      </c>
      <c r="K77" s="10">
        <f>SUMIFS(trimestre!$D$20:$L$20,trimestre!$D$3:$L$3,data!$B77,trimestre!$D$2:$L$2,data!$A77)</f>
        <v>104.53415649382069</v>
      </c>
      <c r="L77" s="10">
        <f>SUMIFS(trimestre!$D$22:$L$22,trimestre!$D$3:$L$3,data!$B77,trimestre!$D$2:$L$2,data!$A77)</f>
        <v>101.21099194771827</v>
      </c>
      <c r="M77" s="10">
        <f>SUMIFS(trimestre!$D$27:$L$27,trimestre!$D$3:$L$3,data!$B77,trimestre!$D$2:$L$2,data!$A77)</f>
        <v>99.207642448831152</v>
      </c>
      <c r="N77" s="10">
        <f>SUMIFS(trimestre!$D$29:$L$29,trimestre!$D$3:$L$3,data!$B77,trimestre!$D$2:$L$2,data!$A77)</f>
        <v>99.502885573731362</v>
      </c>
      <c r="O77" s="10">
        <f>SUMIFS(trimestre!$D$31:$L$31,trimestre!$D$3:$L$3,data!$B77,trimestre!$D$2:$L$2,data!$A77)</f>
        <v>100.41898011913065</v>
      </c>
      <c r="P77" s="10">
        <f>SUMIFS(trimestre!$D$33:$L$33,trimestre!$D$3:$L$3,data!$B77,trimestre!$D$2:$L$2,data!$A77)</f>
        <v>98.614171108840637</v>
      </c>
      <c r="Q77" s="10">
        <f>SUMIFS(trimestre!$D$35:$L$35,trimestre!$D$3:$L$3,data!$B77,trimestre!$D$2:$L$2,data!$A77)</f>
        <v>96.584283299319893</v>
      </c>
      <c r="R77" s="10">
        <f>SUMIFS(trimestre!$D$37:$L$37,trimestre!$D$3:$L$3,data!$B77,trimestre!$D$2:$L$2,data!$A77)</f>
        <v>97.158360180511977</v>
      </c>
      <c r="S77" s="10">
        <f>SUMIFS(trimestre!$D$39:$L$39,trimestre!$D$3:$L$3,data!$B77,trimestre!$D$2:$L$2,data!$A77)</f>
        <v>98.908246815322599</v>
      </c>
      <c r="T77" s="10">
        <f>SUMIFS(trimestre!$D$41:$L$41,trimestre!$D$3:$L$3,data!$B77,trimestre!$D$2:$L$2,data!$A77)</f>
        <v>98.51497346814439</v>
      </c>
      <c r="U77" s="10">
        <f>SUMIFS(trimestre!$D$43:$L$43,trimestre!$D$3:$L$3,data!$B77,trimestre!$D$2:$L$2,data!$A77)</f>
        <v>98.612998317366419</v>
      </c>
      <c r="V77" s="10">
        <f>SUMIFS(trimestre!$D$45:$L$45,trimestre!$D$3:$L$3,data!$B77,trimestre!$D$2:$L$2,data!$A77)</f>
        <v>99.702492547956552</v>
      </c>
    </row>
    <row r="78" spans="1:22" x14ac:dyDescent="0.3">
      <c r="A78">
        <f t="shared" si="3"/>
        <v>2019</v>
      </c>
      <c r="B78" t="str">
        <f t="shared" si="4"/>
        <v>T1</v>
      </c>
      <c r="C78">
        <f t="shared" si="5"/>
        <v>3</v>
      </c>
      <c r="D78" s="59">
        <v>43542</v>
      </c>
      <c r="E78" s="10">
        <f>SUMIFS(trimestre!$D$4:$L$4,trimestre!$D$3:$L$3,data!$B78,trimestre!$D$2:$L$2,data!$A78)</f>
        <v>99.502191431786528</v>
      </c>
      <c r="F78" s="10">
        <f>SUMIFS(trimestre!$D$8:$L$8,trimestre!$D$3:$L$3,data!$B78,trimestre!$D$2:$L$2,data!$A78)</f>
        <v>100.40170682740965</v>
      </c>
      <c r="G78" s="10">
        <f>SUMIFS(trimestre!$D$10:$L$10,trimestre!$D$3:$L$3,data!$B78,trimestre!$D$2:$L$2,data!$A78)</f>
        <v>102.56573846133212</v>
      </c>
      <c r="H78" s="10">
        <f>SUMIFS(trimestre!$D$14:$L$14,trimestre!$D$3:$L$3,data!$B78,trimestre!$D$2:$L$2,data!$A78)</f>
        <v>99.801196017533073</v>
      </c>
      <c r="I78" s="10">
        <f>SUMIFS(trimestre!$D$16:$L$16,trimestre!$D$3:$L$3,data!$B78,trimestre!$D$2:$L$2,data!$A78)</f>
        <v>134.73823271728858</v>
      </c>
      <c r="J78" s="10">
        <f>SUMIFS(trimestre!$D$18:$L$18,trimestre!$D$3:$L$3,data!$B78,trimestre!$D$2:$L$2,data!$A78)</f>
        <v>102.7772794021852</v>
      </c>
      <c r="K78" s="10">
        <f>SUMIFS(trimestre!$D$20:$L$20,trimestre!$D$3:$L$3,data!$B78,trimestre!$D$2:$L$2,data!$A78)</f>
        <v>104.53415649382069</v>
      </c>
      <c r="L78" s="10">
        <f>SUMIFS(trimestre!$D$22:$L$22,trimestre!$D$3:$L$3,data!$B78,trimestre!$D$2:$L$2,data!$A78)</f>
        <v>101.21099194771827</v>
      </c>
      <c r="M78" s="10">
        <f>SUMIFS(trimestre!$D$27:$L$27,trimestre!$D$3:$L$3,data!$B78,trimestre!$D$2:$L$2,data!$A78)</f>
        <v>99.207642448831152</v>
      </c>
      <c r="N78" s="10">
        <f>SUMIFS(trimestre!$D$29:$L$29,trimestre!$D$3:$L$3,data!$B78,trimestre!$D$2:$L$2,data!$A78)</f>
        <v>99.502885573731362</v>
      </c>
      <c r="O78" s="10">
        <f>SUMIFS(trimestre!$D$31:$L$31,trimestre!$D$3:$L$3,data!$B78,trimestre!$D$2:$L$2,data!$A78)</f>
        <v>100.41898011913065</v>
      </c>
      <c r="P78" s="10">
        <f>SUMIFS(trimestre!$D$33:$L$33,trimestre!$D$3:$L$3,data!$B78,trimestre!$D$2:$L$2,data!$A78)</f>
        <v>98.614171108840637</v>
      </c>
      <c r="Q78" s="10">
        <f>SUMIFS(trimestre!$D$35:$L$35,trimestre!$D$3:$L$3,data!$B78,trimestre!$D$2:$L$2,data!$A78)</f>
        <v>96.584283299319893</v>
      </c>
      <c r="R78" s="10">
        <f>SUMIFS(trimestre!$D$37:$L$37,trimestre!$D$3:$L$3,data!$B78,trimestre!$D$2:$L$2,data!$A78)</f>
        <v>97.158360180511977</v>
      </c>
      <c r="S78" s="10">
        <f>SUMIFS(trimestre!$D$39:$L$39,trimestre!$D$3:$L$3,data!$B78,trimestre!$D$2:$L$2,data!$A78)</f>
        <v>98.908246815322599</v>
      </c>
      <c r="T78" s="10">
        <f>SUMIFS(trimestre!$D$41:$L$41,trimestre!$D$3:$L$3,data!$B78,trimestre!$D$2:$L$2,data!$A78)</f>
        <v>98.51497346814439</v>
      </c>
      <c r="U78" s="10">
        <f>SUMIFS(trimestre!$D$43:$L$43,trimestre!$D$3:$L$3,data!$B78,trimestre!$D$2:$L$2,data!$A78)</f>
        <v>98.612998317366419</v>
      </c>
      <c r="V78" s="10">
        <f>SUMIFS(trimestre!$D$45:$L$45,trimestre!$D$3:$L$3,data!$B78,trimestre!$D$2:$L$2,data!$A78)</f>
        <v>99.702492547956552</v>
      </c>
    </row>
    <row r="79" spans="1:22" x14ac:dyDescent="0.3">
      <c r="A79">
        <f t="shared" si="3"/>
        <v>2019</v>
      </c>
      <c r="B79" t="str">
        <f t="shared" si="4"/>
        <v>T1</v>
      </c>
      <c r="C79">
        <f t="shared" si="5"/>
        <v>3</v>
      </c>
      <c r="D79" s="59">
        <v>43543</v>
      </c>
      <c r="E79" s="10">
        <f>SUMIFS(trimestre!$D$4:$L$4,trimestre!$D$3:$L$3,data!$B79,trimestre!$D$2:$L$2,data!$A79)</f>
        <v>99.502191431786528</v>
      </c>
      <c r="F79" s="10">
        <f>SUMIFS(trimestre!$D$8:$L$8,trimestre!$D$3:$L$3,data!$B79,trimestre!$D$2:$L$2,data!$A79)</f>
        <v>100.40170682740965</v>
      </c>
      <c r="G79" s="10">
        <f>SUMIFS(trimestre!$D$10:$L$10,trimestre!$D$3:$L$3,data!$B79,trimestre!$D$2:$L$2,data!$A79)</f>
        <v>102.56573846133212</v>
      </c>
      <c r="H79" s="10">
        <f>SUMIFS(trimestre!$D$14:$L$14,trimestre!$D$3:$L$3,data!$B79,trimestre!$D$2:$L$2,data!$A79)</f>
        <v>99.801196017533073</v>
      </c>
      <c r="I79" s="10">
        <f>SUMIFS(trimestre!$D$16:$L$16,trimestre!$D$3:$L$3,data!$B79,trimestre!$D$2:$L$2,data!$A79)</f>
        <v>134.73823271728858</v>
      </c>
      <c r="J79" s="10">
        <f>SUMIFS(trimestre!$D$18:$L$18,trimestre!$D$3:$L$3,data!$B79,trimestre!$D$2:$L$2,data!$A79)</f>
        <v>102.7772794021852</v>
      </c>
      <c r="K79" s="10">
        <f>SUMIFS(trimestre!$D$20:$L$20,trimestre!$D$3:$L$3,data!$B79,trimestre!$D$2:$L$2,data!$A79)</f>
        <v>104.53415649382069</v>
      </c>
      <c r="L79" s="10">
        <f>SUMIFS(trimestre!$D$22:$L$22,trimestre!$D$3:$L$3,data!$B79,trimestre!$D$2:$L$2,data!$A79)</f>
        <v>101.21099194771827</v>
      </c>
      <c r="M79" s="10">
        <f>SUMIFS(trimestre!$D$27:$L$27,trimestre!$D$3:$L$3,data!$B79,trimestre!$D$2:$L$2,data!$A79)</f>
        <v>99.207642448831152</v>
      </c>
      <c r="N79" s="10">
        <f>SUMIFS(trimestre!$D$29:$L$29,trimestre!$D$3:$L$3,data!$B79,trimestre!$D$2:$L$2,data!$A79)</f>
        <v>99.502885573731362</v>
      </c>
      <c r="O79" s="10">
        <f>SUMIFS(trimestre!$D$31:$L$31,trimestre!$D$3:$L$3,data!$B79,trimestre!$D$2:$L$2,data!$A79)</f>
        <v>100.41898011913065</v>
      </c>
      <c r="P79" s="10">
        <f>SUMIFS(trimestre!$D$33:$L$33,trimestre!$D$3:$L$3,data!$B79,trimestre!$D$2:$L$2,data!$A79)</f>
        <v>98.614171108840637</v>
      </c>
      <c r="Q79" s="10">
        <f>SUMIFS(trimestre!$D$35:$L$35,trimestre!$D$3:$L$3,data!$B79,trimestre!$D$2:$L$2,data!$A79)</f>
        <v>96.584283299319893</v>
      </c>
      <c r="R79" s="10">
        <f>SUMIFS(trimestre!$D$37:$L$37,trimestre!$D$3:$L$3,data!$B79,trimestre!$D$2:$L$2,data!$A79)</f>
        <v>97.158360180511977</v>
      </c>
      <c r="S79" s="10">
        <f>SUMIFS(trimestre!$D$39:$L$39,trimestre!$D$3:$L$3,data!$B79,trimestre!$D$2:$L$2,data!$A79)</f>
        <v>98.908246815322599</v>
      </c>
      <c r="T79" s="10">
        <f>SUMIFS(trimestre!$D$41:$L$41,trimestre!$D$3:$L$3,data!$B79,trimestre!$D$2:$L$2,data!$A79)</f>
        <v>98.51497346814439</v>
      </c>
      <c r="U79" s="10">
        <f>SUMIFS(trimestre!$D$43:$L$43,trimestre!$D$3:$L$3,data!$B79,trimestre!$D$2:$L$2,data!$A79)</f>
        <v>98.612998317366419</v>
      </c>
      <c r="V79" s="10">
        <f>SUMIFS(trimestre!$D$45:$L$45,trimestre!$D$3:$L$3,data!$B79,trimestre!$D$2:$L$2,data!$A79)</f>
        <v>99.702492547956552</v>
      </c>
    </row>
    <row r="80" spans="1:22" x14ac:dyDescent="0.3">
      <c r="A80">
        <f t="shared" si="3"/>
        <v>2019</v>
      </c>
      <c r="B80" t="str">
        <f t="shared" si="4"/>
        <v>T1</v>
      </c>
      <c r="C80">
        <f t="shared" si="5"/>
        <v>3</v>
      </c>
      <c r="D80" s="59">
        <v>43544</v>
      </c>
      <c r="E80" s="10">
        <f>SUMIFS(trimestre!$D$4:$L$4,trimestre!$D$3:$L$3,data!$B80,trimestre!$D$2:$L$2,data!$A80)</f>
        <v>99.502191431786528</v>
      </c>
      <c r="F80" s="10">
        <f>SUMIFS(trimestre!$D$8:$L$8,trimestre!$D$3:$L$3,data!$B80,trimestre!$D$2:$L$2,data!$A80)</f>
        <v>100.40170682740965</v>
      </c>
      <c r="G80" s="10">
        <f>SUMIFS(trimestre!$D$10:$L$10,trimestre!$D$3:$L$3,data!$B80,trimestre!$D$2:$L$2,data!$A80)</f>
        <v>102.56573846133212</v>
      </c>
      <c r="H80" s="10">
        <f>SUMIFS(trimestre!$D$14:$L$14,trimestre!$D$3:$L$3,data!$B80,trimestre!$D$2:$L$2,data!$A80)</f>
        <v>99.801196017533073</v>
      </c>
      <c r="I80" s="10">
        <f>SUMIFS(trimestre!$D$16:$L$16,trimestre!$D$3:$L$3,data!$B80,trimestre!$D$2:$L$2,data!$A80)</f>
        <v>134.73823271728858</v>
      </c>
      <c r="J80" s="10">
        <f>SUMIFS(trimestre!$D$18:$L$18,trimestre!$D$3:$L$3,data!$B80,trimestre!$D$2:$L$2,data!$A80)</f>
        <v>102.7772794021852</v>
      </c>
      <c r="K80" s="10">
        <f>SUMIFS(trimestre!$D$20:$L$20,trimestre!$D$3:$L$3,data!$B80,trimestre!$D$2:$L$2,data!$A80)</f>
        <v>104.53415649382069</v>
      </c>
      <c r="L80" s="10">
        <f>SUMIFS(trimestre!$D$22:$L$22,trimestre!$D$3:$L$3,data!$B80,trimestre!$D$2:$L$2,data!$A80)</f>
        <v>101.21099194771827</v>
      </c>
      <c r="M80" s="10">
        <f>SUMIFS(trimestre!$D$27:$L$27,trimestre!$D$3:$L$3,data!$B80,trimestre!$D$2:$L$2,data!$A80)</f>
        <v>99.207642448831152</v>
      </c>
      <c r="N80" s="10">
        <f>SUMIFS(trimestre!$D$29:$L$29,trimestre!$D$3:$L$3,data!$B80,trimestre!$D$2:$L$2,data!$A80)</f>
        <v>99.502885573731362</v>
      </c>
      <c r="O80" s="10">
        <f>SUMIFS(trimestre!$D$31:$L$31,trimestre!$D$3:$L$3,data!$B80,trimestre!$D$2:$L$2,data!$A80)</f>
        <v>100.41898011913065</v>
      </c>
      <c r="P80" s="10">
        <f>SUMIFS(trimestre!$D$33:$L$33,trimestre!$D$3:$L$3,data!$B80,trimestre!$D$2:$L$2,data!$A80)</f>
        <v>98.614171108840637</v>
      </c>
      <c r="Q80" s="10">
        <f>SUMIFS(trimestre!$D$35:$L$35,trimestre!$D$3:$L$3,data!$B80,trimestre!$D$2:$L$2,data!$A80)</f>
        <v>96.584283299319893</v>
      </c>
      <c r="R80" s="10">
        <f>SUMIFS(trimestre!$D$37:$L$37,trimestre!$D$3:$L$3,data!$B80,trimestre!$D$2:$L$2,data!$A80)</f>
        <v>97.158360180511977</v>
      </c>
      <c r="S80" s="10">
        <f>SUMIFS(trimestre!$D$39:$L$39,trimestre!$D$3:$L$3,data!$B80,trimestre!$D$2:$L$2,data!$A80)</f>
        <v>98.908246815322599</v>
      </c>
      <c r="T80" s="10">
        <f>SUMIFS(trimestre!$D$41:$L$41,trimestre!$D$3:$L$3,data!$B80,trimestre!$D$2:$L$2,data!$A80)</f>
        <v>98.51497346814439</v>
      </c>
      <c r="U80" s="10">
        <f>SUMIFS(trimestre!$D$43:$L$43,trimestre!$D$3:$L$3,data!$B80,trimestre!$D$2:$L$2,data!$A80)</f>
        <v>98.612998317366419</v>
      </c>
      <c r="V80" s="10">
        <f>SUMIFS(trimestre!$D$45:$L$45,trimestre!$D$3:$L$3,data!$B80,trimestre!$D$2:$L$2,data!$A80)</f>
        <v>99.702492547956552</v>
      </c>
    </row>
    <row r="81" spans="1:22" x14ac:dyDescent="0.3">
      <c r="A81">
        <f t="shared" si="3"/>
        <v>2019</v>
      </c>
      <c r="B81" t="str">
        <f t="shared" si="4"/>
        <v>T1</v>
      </c>
      <c r="C81">
        <f t="shared" si="5"/>
        <v>3</v>
      </c>
      <c r="D81" s="59">
        <v>43545</v>
      </c>
      <c r="E81" s="10">
        <f>SUMIFS(trimestre!$D$4:$L$4,trimestre!$D$3:$L$3,data!$B81,trimestre!$D$2:$L$2,data!$A81)</f>
        <v>99.502191431786528</v>
      </c>
      <c r="F81" s="10">
        <f>SUMIFS(trimestre!$D$8:$L$8,trimestre!$D$3:$L$3,data!$B81,trimestre!$D$2:$L$2,data!$A81)</f>
        <v>100.40170682740965</v>
      </c>
      <c r="G81" s="10">
        <f>SUMIFS(trimestre!$D$10:$L$10,trimestre!$D$3:$L$3,data!$B81,trimestre!$D$2:$L$2,data!$A81)</f>
        <v>102.56573846133212</v>
      </c>
      <c r="H81" s="10">
        <f>SUMIFS(trimestre!$D$14:$L$14,trimestre!$D$3:$L$3,data!$B81,trimestre!$D$2:$L$2,data!$A81)</f>
        <v>99.801196017533073</v>
      </c>
      <c r="I81" s="10">
        <f>SUMIFS(trimestre!$D$16:$L$16,trimestre!$D$3:$L$3,data!$B81,trimestre!$D$2:$L$2,data!$A81)</f>
        <v>134.73823271728858</v>
      </c>
      <c r="J81" s="10">
        <f>SUMIFS(trimestre!$D$18:$L$18,trimestre!$D$3:$L$3,data!$B81,trimestre!$D$2:$L$2,data!$A81)</f>
        <v>102.7772794021852</v>
      </c>
      <c r="K81" s="10">
        <f>SUMIFS(trimestre!$D$20:$L$20,trimestre!$D$3:$L$3,data!$B81,trimestre!$D$2:$L$2,data!$A81)</f>
        <v>104.53415649382069</v>
      </c>
      <c r="L81" s="10">
        <f>SUMIFS(trimestre!$D$22:$L$22,trimestre!$D$3:$L$3,data!$B81,trimestre!$D$2:$L$2,data!$A81)</f>
        <v>101.21099194771827</v>
      </c>
      <c r="M81" s="10">
        <f>SUMIFS(trimestre!$D$27:$L$27,trimestre!$D$3:$L$3,data!$B81,trimestre!$D$2:$L$2,data!$A81)</f>
        <v>99.207642448831152</v>
      </c>
      <c r="N81" s="10">
        <f>SUMIFS(trimestre!$D$29:$L$29,trimestre!$D$3:$L$3,data!$B81,trimestre!$D$2:$L$2,data!$A81)</f>
        <v>99.502885573731362</v>
      </c>
      <c r="O81" s="10">
        <f>SUMIFS(trimestre!$D$31:$L$31,trimestre!$D$3:$L$3,data!$B81,trimestre!$D$2:$L$2,data!$A81)</f>
        <v>100.41898011913065</v>
      </c>
      <c r="P81" s="10">
        <f>SUMIFS(trimestre!$D$33:$L$33,trimestre!$D$3:$L$3,data!$B81,trimestre!$D$2:$L$2,data!$A81)</f>
        <v>98.614171108840637</v>
      </c>
      <c r="Q81" s="10">
        <f>SUMIFS(trimestre!$D$35:$L$35,trimestre!$D$3:$L$3,data!$B81,trimestre!$D$2:$L$2,data!$A81)</f>
        <v>96.584283299319893</v>
      </c>
      <c r="R81" s="10">
        <f>SUMIFS(trimestre!$D$37:$L$37,trimestre!$D$3:$L$3,data!$B81,trimestre!$D$2:$L$2,data!$A81)</f>
        <v>97.158360180511977</v>
      </c>
      <c r="S81" s="10">
        <f>SUMIFS(trimestre!$D$39:$L$39,trimestre!$D$3:$L$3,data!$B81,trimestre!$D$2:$L$2,data!$A81)</f>
        <v>98.908246815322599</v>
      </c>
      <c r="T81" s="10">
        <f>SUMIFS(trimestre!$D$41:$L$41,trimestre!$D$3:$L$3,data!$B81,trimestre!$D$2:$L$2,data!$A81)</f>
        <v>98.51497346814439</v>
      </c>
      <c r="U81" s="10">
        <f>SUMIFS(trimestre!$D$43:$L$43,trimestre!$D$3:$L$3,data!$B81,trimestre!$D$2:$L$2,data!$A81)</f>
        <v>98.612998317366419</v>
      </c>
      <c r="V81" s="10">
        <f>SUMIFS(trimestre!$D$45:$L$45,trimestre!$D$3:$L$3,data!$B81,trimestre!$D$2:$L$2,data!$A81)</f>
        <v>99.702492547956552</v>
      </c>
    </row>
    <row r="82" spans="1:22" x14ac:dyDescent="0.3">
      <c r="A82">
        <f t="shared" si="3"/>
        <v>2019</v>
      </c>
      <c r="B82" t="str">
        <f t="shared" si="4"/>
        <v>T1</v>
      </c>
      <c r="C82">
        <f t="shared" si="5"/>
        <v>3</v>
      </c>
      <c r="D82" s="59">
        <v>43546</v>
      </c>
      <c r="E82" s="10">
        <f>SUMIFS(trimestre!$D$4:$L$4,trimestre!$D$3:$L$3,data!$B82,trimestre!$D$2:$L$2,data!$A82)</f>
        <v>99.502191431786528</v>
      </c>
      <c r="F82" s="10">
        <f>SUMIFS(trimestre!$D$8:$L$8,trimestre!$D$3:$L$3,data!$B82,trimestre!$D$2:$L$2,data!$A82)</f>
        <v>100.40170682740965</v>
      </c>
      <c r="G82" s="10">
        <f>SUMIFS(trimestre!$D$10:$L$10,trimestre!$D$3:$L$3,data!$B82,trimestre!$D$2:$L$2,data!$A82)</f>
        <v>102.56573846133212</v>
      </c>
      <c r="H82" s="10">
        <f>SUMIFS(trimestre!$D$14:$L$14,trimestre!$D$3:$L$3,data!$B82,trimestre!$D$2:$L$2,data!$A82)</f>
        <v>99.801196017533073</v>
      </c>
      <c r="I82" s="10">
        <f>SUMIFS(trimestre!$D$16:$L$16,trimestre!$D$3:$L$3,data!$B82,trimestre!$D$2:$L$2,data!$A82)</f>
        <v>134.73823271728858</v>
      </c>
      <c r="J82" s="10">
        <f>SUMIFS(trimestre!$D$18:$L$18,trimestre!$D$3:$L$3,data!$B82,trimestre!$D$2:$L$2,data!$A82)</f>
        <v>102.7772794021852</v>
      </c>
      <c r="K82" s="10">
        <f>SUMIFS(trimestre!$D$20:$L$20,trimestre!$D$3:$L$3,data!$B82,trimestre!$D$2:$L$2,data!$A82)</f>
        <v>104.53415649382069</v>
      </c>
      <c r="L82" s="10">
        <f>SUMIFS(trimestre!$D$22:$L$22,trimestre!$D$3:$L$3,data!$B82,trimestre!$D$2:$L$2,data!$A82)</f>
        <v>101.21099194771827</v>
      </c>
      <c r="M82" s="10">
        <f>SUMIFS(trimestre!$D$27:$L$27,trimestre!$D$3:$L$3,data!$B82,trimestre!$D$2:$L$2,data!$A82)</f>
        <v>99.207642448831152</v>
      </c>
      <c r="N82" s="10">
        <f>SUMIFS(trimestre!$D$29:$L$29,trimestre!$D$3:$L$3,data!$B82,trimestre!$D$2:$L$2,data!$A82)</f>
        <v>99.502885573731362</v>
      </c>
      <c r="O82" s="10">
        <f>SUMIFS(trimestre!$D$31:$L$31,trimestre!$D$3:$L$3,data!$B82,trimestre!$D$2:$L$2,data!$A82)</f>
        <v>100.41898011913065</v>
      </c>
      <c r="P82" s="10">
        <f>SUMIFS(trimestre!$D$33:$L$33,trimestre!$D$3:$L$3,data!$B82,trimestre!$D$2:$L$2,data!$A82)</f>
        <v>98.614171108840637</v>
      </c>
      <c r="Q82" s="10">
        <f>SUMIFS(trimestre!$D$35:$L$35,trimestre!$D$3:$L$3,data!$B82,trimestre!$D$2:$L$2,data!$A82)</f>
        <v>96.584283299319893</v>
      </c>
      <c r="R82" s="10">
        <f>SUMIFS(trimestre!$D$37:$L$37,trimestre!$D$3:$L$3,data!$B82,trimestre!$D$2:$L$2,data!$A82)</f>
        <v>97.158360180511977</v>
      </c>
      <c r="S82" s="10">
        <f>SUMIFS(trimestre!$D$39:$L$39,trimestre!$D$3:$L$3,data!$B82,trimestre!$D$2:$L$2,data!$A82)</f>
        <v>98.908246815322599</v>
      </c>
      <c r="T82" s="10">
        <f>SUMIFS(trimestre!$D$41:$L$41,trimestre!$D$3:$L$3,data!$B82,trimestre!$D$2:$L$2,data!$A82)</f>
        <v>98.51497346814439</v>
      </c>
      <c r="U82" s="10">
        <f>SUMIFS(trimestre!$D$43:$L$43,trimestre!$D$3:$L$3,data!$B82,trimestre!$D$2:$L$2,data!$A82)</f>
        <v>98.612998317366419</v>
      </c>
      <c r="V82" s="10">
        <f>SUMIFS(trimestre!$D$45:$L$45,trimestre!$D$3:$L$3,data!$B82,trimestre!$D$2:$L$2,data!$A82)</f>
        <v>99.702492547956552</v>
      </c>
    </row>
    <row r="83" spans="1:22" x14ac:dyDescent="0.3">
      <c r="A83">
        <f t="shared" si="3"/>
        <v>2019</v>
      </c>
      <c r="B83" t="str">
        <f t="shared" si="4"/>
        <v>T1</v>
      </c>
      <c r="C83">
        <f t="shared" si="5"/>
        <v>3</v>
      </c>
      <c r="D83" s="59">
        <v>43547</v>
      </c>
      <c r="E83" s="10">
        <f>SUMIFS(trimestre!$D$4:$L$4,trimestre!$D$3:$L$3,data!$B83,trimestre!$D$2:$L$2,data!$A83)</f>
        <v>99.502191431786528</v>
      </c>
      <c r="F83" s="10">
        <f>SUMIFS(trimestre!$D$8:$L$8,trimestre!$D$3:$L$3,data!$B83,trimestre!$D$2:$L$2,data!$A83)</f>
        <v>100.40170682740965</v>
      </c>
      <c r="G83" s="10">
        <f>SUMIFS(trimestre!$D$10:$L$10,trimestre!$D$3:$L$3,data!$B83,trimestre!$D$2:$L$2,data!$A83)</f>
        <v>102.56573846133212</v>
      </c>
      <c r="H83" s="10">
        <f>SUMIFS(trimestre!$D$14:$L$14,trimestre!$D$3:$L$3,data!$B83,trimestre!$D$2:$L$2,data!$A83)</f>
        <v>99.801196017533073</v>
      </c>
      <c r="I83" s="10">
        <f>SUMIFS(trimestre!$D$16:$L$16,trimestre!$D$3:$L$3,data!$B83,trimestre!$D$2:$L$2,data!$A83)</f>
        <v>134.73823271728858</v>
      </c>
      <c r="J83" s="10">
        <f>SUMIFS(trimestre!$D$18:$L$18,trimestre!$D$3:$L$3,data!$B83,trimestre!$D$2:$L$2,data!$A83)</f>
        <v>102.7772794021852</v>
      </c>
      <c r="K83" s="10">
        <f>SUMIFS(trimestre!$D$20:$L$20,trimestre!$D$3:$L$3,data!$B83,trimestre!$D$2:$L$2,data!$A83)</f>
        <v>104.53415649382069</v>
      </c>
      <c r="L83" s="10">
        <f>SUMIFS(trimestre!$D$22:$L$22,trimestre!$D$3:$L$3,data!$B83,trimestre!$D$2:$L$2,data!$A83)</f>
        <v>101.21099194771827</v>
      </c>
      <c r="M83" s="10">
        <f>SUMIFS(trimestre!$D$27:$L$27,trimestre!$D$3:$L$3,data!$B83,trimestre!$D$2:$L$2,data!$A83)</f>
        <v>99.207642448831152</v>
      </c>
      <c r="N83" s="10">
        <f>SUMIFS(trimestre!$D$29:$L$29,trimestre!$D$3:$L$3,data!$B83,trimestre!$D$2:$L$2,data!$A83)</f>
        <v>99.502885573731362</v>
      </c>
      <c r="O83" s="10">
        <f>SUMIFS(trimestre!$D$31:$L$31,trimestre!$D$3:$L$3,data!$B83,trimestre!$D$2:$L$2,data!$A83)</f>
        <v>100.41898011913065</v>
      </c>
      <c r="P83" s="10">
        <f>SUMIFS(trimestre!$D$33:$L$33,trimestre!$D$3:$L$3,data!$B83,trimestre!$D$2:$L$2,data!$A83)</f>
        <v>98.614171108840637</v>
      </c>
      <c r="Q83" s="10">
        <f>SUMIFS(trimestre!$D$35:$L$35,trimestre!$D$3:$L$3,data!$B83,trimestre!$D$2:$L$2,data!$A83)</f>
        <v>96.584283299319893</v>
      </c>
      <c r="R83" s="10">
        <f>SUMIFS(trimestre!$D$37:$L$37,trimestre!$D$3:$L$3,data!$B83,trimestre!$D$2:$L$2,data!$A83)</f>
        <v>97.158360180511977</v>
      </c>
      <c r="S83" s="10">
        <f>SUMIFS(trimestre!$D$39:$L$39,trimestre!$D$3:$L$3,data!$B83,trimestre!$D$2:$L$2,data!$A83)</f>
        <v>98.908246815322599</v>
      </c>
      <c r="T83" s="10">
        <f>SUMIFS(trimestre!$D$41:$L$41,trimestre!$D$3:$L$3,data!$B83,trimestre!$D$2:$L$2,data!$A83)</f>
        <v>98.51497346814439</v>
      </c>
      <c r="U83" s="10">
        <f>SUMIFS(trimestre!$D$43:$L$43,trimestre!$D$3:$L$3,data!$B83,trimestre!$D$2:$L$2,data!$A83)</f>
        <v>98.612998317366419</v>
      </c>
      <c r="V83" s="10">
        <f>SUMIFS(trimestre!$D$45:$L$45,trimestre!$D$3:$L$3,data!$B83,trimestre!$D$2:$L$2,data!$A83)</f>
        <v>99.702492547956552</v>
      </c>
    </row>
    <row r="84" spans="1:22" x14ac:dyDescent="0.3">
      <c r="A84">
        <f t="shared" si="3"/>
        <v>2019</v>
      </c>
      <c r="B84" t="str">
        <f t="shared" si="4"/>
        <v>T1</v>
      </c>
      <c r="C84">
        <f t="shared" si="5"/>
        <v>3</v>
      </c>
      <c r="D84" s="59">
        <v>43548</v>
      </c>
      <c r="E84" s="10">
        <f>SUMIFS(trimestre!$D$4:$L$4,trimestre!$D$3:$L$3,data!$B84,trimestre!$D$2:$L$2,data!$A84)</f>
        <v>99.502191431786528</v>
      </c>
      <c r="F84" s="10">
        <f>SUMIFS(trimestre!$D$8:$L$8,trimestre!$D$3:$L$3,data!$B84,trimestre!$D$2:$L$2,data!$A84)</f>
        <v>100.40170682740965</v>
      </c>
      <c r="G84" s="10">
        <f>SUMIFS(trimestre!$D$10:$L$10,trimestre!$D$3:$L$3,data!$B84,trimestre!$D$2:$L$2,data!$A84)</f>
        <v>102.56573846133212</v>
      </c>
      <c r="H84" s="10">
        <f>SUMIFS(trimestre!$D$14:$L$14,trimestre!$D$3:$L$3,data!$B84,trimestre!$D$2:$L$2,data!$A84)</f>
        <v>99.801196017533073</v>
      </c>
      <c r="I84" s="10">
        <f>SUMIFS(trimestre!$D$16:$L$16,trimestre!$D$3:$L$3,data!$B84,trimestre!$D$2:$L$2,data!$A84)</f>
        <v>134.73823271728858</v>
      </c>
      <c r="J84" s="10">
        <f>SUMIFS(trimestre!$D$18:$L$18,trimestre!$D$3:$L$3,data!$B84,trimestre!$D$2:$L$2,data!$A84)</f>
        <v>102.7772794021852</v>
      </c>
      <c r="K84" s="10">
        <f>SUMIFS(trimestre!$D$20:$L$20,trimestre!$D$3:$L$3,data!$B84,trimestre!$D$2:$L$2,data!$A84)</f>
        <v>104.53415649382069</v>
      </c>
      <c r="L84" s="10">
        <f>SUMIFS(trimestre!$D$22:$L$22,trimestre!$D$3:$L$3,data!$B84,trimestre!$D$2:$L$2,data!$A84)</f>
        <v>101.21099194771827</v>
      </c>
      <c r="M84" s="10">
        <f>SUMIFS(trimestre!$D$27:$L$27,trimestre!$D$3:$L$3,data!$B84,trimestre!$D$2:$L$2,data!$A84)</f>
        <v>99.207642448831152</v>
      </c>
      <c r="N84" s="10">
        <f>SUMIFS(trimestre!$D$29:$L$29,trimestre!$D$3:$L$3,data!$B84,trimestre!$D$2:$L$2,data!$A84)</f>
        <v>99.502885573731362</v>
      </c>
      <c r="O84" s="10">
        <f>SUMIFS(trimestre!$D$31:$L$31,trimestre!$D$3:$L$3,data!$B84,trimestre!$D$2:$L$2,data!$A84)</f>
        <v>100.41898011913065</v>
      </c>
      <c r="P84" s="10">
        <f>SUMIFS(trimestre!$D$33:$L$33,trimestre!$D$3:$L$3,data!$B84,trimestre!$D$2:$L$2,data!$A84)</f>
        <v>98.614171108840637</v>
      </c>
      <c r="Q84" s="10">
        <f>SUMIFS(trimestre!$D$35:$L$35,trimestre!$D$3:$L$3,data!$B84,trimestre!$D$2:$L$2,data!$A84)</f>
        <v>96.584283299319893</v>
      </c>
      <c r="R84" s="10">
        <f>SUMIFS(trimestre!$D$37:$L$37,trimestre!$D$3:$L$3,data!$B84,trimestre!$D$2:$L$2,data!$A84)</f>
        <v>97.158360180511977</v>
      </c>
      <c r="S84" s="10">
        <f>SUMIFS(trimestre!$D$39:$L$39,trimestre!$D$3:$L$3,data!$B84,trimestre!$D$2:$L$2,data!$A84)</f>
        <v>98.908246815322599</v>
      </c>
      <c r="T84" s="10">
        <f>SUMIFS(trimestre!$D$41:$L$41,trimestre!$D$3:$L$3,data!$B84,trimestre!$D$2:$L$2,data!$A84)</f>
        <v>98.51497346814439</v>
      </c>
      <c r="U84" s="10">
        <f>SUMIFS(trimestre!$D$43:$L$43,trimestre!$D$3:$L$3,data!$B84,trimestre!$D$2:$L$2,data!$A84)</f>
        <v>98.612998317366419</v>
      </c>
      <c r="V84" s="10">
        <f>SUMIFS(trimestre!$D$45:$L$45,trimestre!$D$3:$L$3,data!$B84,trimestre!$D$2:$L$2,data!$A84)</f>
        <v>99.702492547956552</v>
      </c>
    </row>
    <row r="85" spans="1:22" x14ac:dyDescent="0.3">
      <c r="A85">
        <f t="shared" si="3"/>
        <v>2019</v>
      </c>
      <c r="B85" t="str">
        <f t="shared" si="4"/>
        <v>T1</v>
      </c>
      <c r="C85">
        <f t="shared" si="5"/>
        <v>3</v>
      </c>
      <c r="D85" s="59">
        <v>43549</v>
      </c>
      <c r="E85" s="10">
        <f>SUMIFS(trimestre!$D$4:$L$4,trimestre!$D$3:$L$3,data!$B85,trimestre!$D$2:$L$2,data!$A85)</f>
        <v>99.502191431786528</v>
      </c>
      <c r="F85" s="10">
        <f>SUMIFS(trimestre!$D$8:$L$8,trimestre!$D$3:$L$3,data!$B85,trimestre!$D$2:$L$2,data!$A85)</f>
        <v>100.40170682740965</v>
      </c>
      <c r="G85" s="10">
        <f>SUMIFS(trimestre!$D$10:$L$10,trimestre!$D$3:$L$3,data!$B85,trimestre!$D$2:$L$2,data!$A85)</f>
        <v>102.56573846133212</v>
      </c>
      <c r="H85" s="10">
        <f>SUMIFS(trimestre!$D$14:$L$14,trimestre!$D$3:$L$3,data!$B85,trimestre!$D$2:$L$2,data!$A85)</f>
        <v>99.801196017533073</v>
      </c>
      <c r="I85" s="10">
        <f>SUMIFS(trimestre!$D$16:$L$16,trimestre!$D$3:$L$3,data!$B85,trimestre!$D$2:$L$2,data!$A85)</f>
        <v>134.73823271728858</v>
      </c>
      <c r="J85" s="10">
        <f>SUMIFS(trimestre!$D$18:$L$18,trimestre!$D$3:$L$3,data!$B85,trimestre!$D$2:$L$2,data!$A85)</f>
        <v>102.7772794021852</v>
      </c>
      <c r="K85" s="10">
        <f>SUMIFS(trimestre!$D$20:$L$20,trimestre!$D$3:$L$3,data!$B85,trimestre!$D$2:$L$2,data!$A85)</f>
        <v>104.53415649382069</v>
      </c>
      <c r="L85" s="10">
        <f>SUMIFS(trimestre!$D$22:$L$22,trimestre!$D$3:$L$3,data!$B85,trimestre!$D$2:$L$2,data!$A85)</f>
        <v>101.21099194771827</v>
      </c>
      <c r="M85" s="10">
        <f>SUMIFS(trimestre!$D$27:$L$27,trimestre!$D$3:$L$3,data!$B85,trimestre!$D$2:$L$2,data!$A85)</f>
        <v>99.207642448831152</v>
      </c>
      <c r="N85" s="10">
        <f>SUMIFS(trimestre!$D$29:$L$29,trimestre!$D$3:$L$3,data!$B85,trimestre!$D$2:$L$2,data!$A85)</f>
        <v>99.502885573731362</v>
      </c>
      <c r="O85" s="10">
        <f>SUMIFS(trimestre!$D$31:$L$31,trimestre!$D$3:$L$3,data!$B85,trimestre!$D$2:$L$2,data!$A85)</f>
        <v>100.41898011913065</v>
      </c>
      <c r="P85" s="10">
        <f>SUMIFS(trimestre!$D$33:$L$33,trimestre!$D$3:$L$3,data!$B85,trimestre!$D$2:$L$2,data!$A85)</f>
        <v>98.614171108840637</v>
      </c>
      <c r="Q85" s="10">
        <f>SUMIFS(trimestre!$D$35:$L$35,trimestre!$D$3:$L$3,data!$B85,trimestre!$D$2:$L$2,data!$A85)</f>
        <v>96.584283299319893</v>
      </c>
      <c r="R85" s="10">
        <f>SUMIFS(trimestre!$D$37:$L$37,trimestre!$D$3:$L$3,data!$B85,trimestre!$D$2:$L$2,data!$A85)</f>
        <v>97.158360180511977</v>
      </c>
      <c r="S85" s="10">
        <f>SUMIFS(trimestre!$D$39:$L$39,trimestre!$D$3:$L$3,data!$B85,trimestre!$D$2:$L$2,data!$A85)</f>
        <v>98.908246815322599</v>
      </c>
      <c r="T85" s="10">
        <f>SUMIFS(trimestre!$D$41:$L$41,trimestre!$D$3:$L$3,data!$B85,trimestre!$D$2:$L$2,data!$A85)</f>
        <v>98.51497346814439</v>
      </c>
      <c r="U85" s="10">
        <f>SUMIFS(trimestre!$D$43:$L$43,trimestre!$D$3:$L$3,data!$B85,trimestre!$D$2:$L$2,data!$A85)</f>
        <v>98.612998317366419</v>
      </c>
      <c r="V85" s="10">
        <f>SUMIFS(trimestre!$D$45:$L$45,trimestre!$D$3:$L$3,data!$B85,trimestre!$D$2:$L$2,data!$A85)</f>
        <v>99.702492547956552</v>
      </c>
    </row>
    <row r="86" spans="1:22" x14ac:dyDescent="0.3">
      <c r="A86">
        <f t="shared" si="3"/>
        <v>2019</v>
      </c>
      <c r="B86" t="str">
        <f t="shared" si="4"/>
        <v>T1</v>
      </c>
      <c r="C86">
        <f t="shared" si="5"/>
        <v>3</v>
      </c>
      <c r="D86" s="59">
        <v>43550</v>
      </c>
      <c r="E86" s="10">
        <f>SUMIFS(trimestre!$D$4:$L$4,trimestre!$D$3:$L$3,data!$B86,trimestre!$D$2:$L$2,data!$A86)</f>
        <v>99.502191431786528</v>
      </c>
      <c r="F86" s="10">
        <f>SUMIFS(trimestre!$D$8:$L$8,trimestre!$D$3:$L$3,data!$B86,trimestre!$D$2:$L$2,data!$A86)</f>
        <v>100.40170682740965</v>
      </c>
      <c r="G86" s="10">
        <f>SUMIFS(trimestre!$D$10:$L$10,trimestre!$D$3:$L$3,data!$B86,trimestre!$D$2:$L$2,data!$A86)</f>
        <v>102.56573846133212</v>
      </c>
      <c r="H86" s="10">
        <f>SUMIFS(trimestre!$D$14:$L$14,trimestre!$D$3:$L$3,data!$B86,trimestre!$D$2:$L$2,data!$A86)</f>
        <v>99.801196017533073</v>
      </c>
      <c r="I86" s="10">
        <f>SUMIFS(trimestre!$D$16:$L$16,trimestre!$D$3:$L$3,data!$B86,trimestre!$D$2:$L$2,data!$A86)</f>
        <v>134.73823271728858</v>
      </c>
      <c r="J86" s="10">
        <f>SUMIFS(trimestre!$D$18:$L$18,trimestre!$D$3:$L$3,data!$B86,trimestre!$D$2:$L$2,data!$A86)</f>
        <v>102.7772794021852</v>
      </c>
      <c r="K86" s="10">
        <f>SUMIFS(trimestre!$D$20:$L$20,trimestre!$D$3:$L$3,data!$B86,trimestre!$D$2:$L$2,data!$A86)</f>
        <v>104.53415649382069</v>
      </c>
      <c r="L86" s="10">
        <f>SUMIFS(trimestre!$D$22:$L$22,trimestre!$D$3:$L$3,data!$B86,trimestre!$D$2:$L$2,data!$A86)</f>
        <v>101.21099194771827</v>
      </c>
      <c r="M86" s="10">
        <f>SUMIFS(trimestre!$D$27:$L$27,trimestre!$D$3:$L$3,data!$B86,trimestre!$D$2:$L$2,data!$A86)</f>
        <v>99.207642448831152</v>
      </c>
      <c r="N86" s="10">
        <f>SUMIFS(trimestre!$D$29:$L$29,trimestre!$D$3:$L$3,data!$B86,trimestre!$D$2:$L$2,data!$A86)</f>
        <v>99.502885573731362</v>
      </c>
      <c r="O86" s="10">
        <f>SUMIFS(trimestre!$D$31:$L$31,trimestre!$D$3:$L$3,data!$B86,trimestre!$D$2:$L$2,data!$A86)</f>
        <v>100.41898011913065</v>
      </c>
      <c r="P86" s="10">
        <f>SUMIFS(trimestre!$D$33:$L$33,trimestre!$D$3:$L$3,data!$B86,trimestre!$D$2:$L$2,data!$A86)</f>
        <v>98.614171108840637</v>
      </c>
      <c r="Q86" s="10">
        <f>SUMIFS(trimestre!$D$35:$L$35,trimestre!$D$3:$L$3,data!$B86,trimestre!$D$2:$L$2,data!$A86)</f>
        <v>96.584283299319893</v>
      </c>
      <c r="R86" s="10">
        <f>SUMIFS(trimestre!$D$37:$L$37,trimestre!$D$3:$L$3,data!$B86,trimestre!$D$2:$L$2,data!$A86)</f>
        <v>97.158360180511977</v>
      </c>
      <c r="S86" s="10">
        <f>SUMIFS(trimestre!$D$39:$L$39,trimestre!$D$3:$L$3,data!$B86,trimestre!$D$2:$L$2,data!$A86)</f>
        <v>98.908246815322599</v>
      </c>
      <c r="T86" s="10">
        <f>SUMIFS(trimestre!$D$41:$L$41,trimestre!$D$3:$L$3,data!$B86,trimestre!$D$2:$L$2,data!$A86)</f>
        <v>98.51497346814439</v>
      </c>
      <c r="U86" s="10">
        <f>SUMIFS(trimestre!$D$43:$L$43,trimestre!$D$3:$L$3,data!$B86,trimestre!$D$2:$L$2,data!$A86)</f>
        <v>98.612998317366419</v>
      </c>
      <c r="V86" s="10">
        <f>SUMIFS(trimestre!$D$45:$L$45,trimestre!$D$3:$L$3,data!$B86,trimestre!$D$2:$L$2,data!$A86)</f>
        <v>99.702492547956552</v>
      </c>
    </row>
    <row r="87" spans="1:22" x14ac:dyDescent="0.3">
      <c r="A87">
        <f t="shared" si="3"/>
        <v>2019</v>
      </c>
      <c r="B87" t="str">
        <f t="shared" si="4"/>
        <v>T1</v>
      </c>
      <c r="C87">
        <f t="shared" si="5"/>
        <v>3</v>
      </c>
      <c r="D87" s="59">
        <v>43551</v>
      </c>
      <c r="E87" s="10">
        <f>SUMIFS(trimestre!$D$4:$L$4,trimestre!$D$3:$L$3,data!$B87,trimestre!$D$2:$L$2,data!$A87)</f>
        <v>99.502191431786528</v>
      </c>
      <c r="F87" s="10">
        <f>SUMIFS(trimestre!$D$8:$L$8,trimestre!$D$3:$L$3,data!$B87,trimestre!$D$2:$L$2,data!$A87)</f>
        <v>100.40170682740965</v>
      </c>
      <c r="G87" s="10">
        <f>SUMIFS(trimestre!$D$10:$L$10,trimestre!$D$3:$L$3,data!$B87,trimestre!$D$2:$L$2,data!$A87)</f>
        <v>102.56573846133212</v>
      </c>
      <c r="H87" s="10">
        <f>SUMIFS(trimestre!$D$14:$L$14,trimestre!$D$3:$L$3,data!$B87,trimestre!$D$2:$L$2,data!$A87)</f>
        <v>99.801196017533073</v>
      </c>
      <c r="I87" s="10">
        <f>SUMIFS(trimestre!$D$16:$L$16,trimestre!$D$3:$L$3,data!$B87,trimestre!$D$2:$L$2,data!$A87)</f>
        <v>134.73823271728858</v>
      </c>
      <c r="J87" s="10">
        <f>SUMIFS(trimestre!$D$18:$L$18,trimestre!$D$3:$L$3,data!$B87,trimestre!$D$2:$L$2,data!$A87)</f>
        <v>102.7772794021852</v>
      </c>
      <c r="K87" s="10">
        <f>SUMIFS(trimestre!$D$20:$L$20,trimestre!$D$3:$L$3,data!$B87,trimestre!$D$2:$L$2,data!$A87)</f>
        <v>104.53415649382069</v>
      </c>
      <c r="L87" s="10">
        <f>SUMIFS(trimestre!$D$22:$L$22,trimestre!$D$3:$L$3,data!$B87,trimestre!$D$2:$L$2,data!$A87)</f>
        <v>101.21099194771827</v>
      </c>
      <c r="M87" s="10">
        <f>SUMIFS(trimestre!$D$27:$L$27,trimestre!$D$3:$L$3,data!$B87,trimestre!$D$2:$L$2,data!$A87)</f>
        <v>99.207642448831152</v>
      </c>
      <c r="N87" s="10">
        <f>SUMIFS(trimestre!$D$29:$L$29,trimestre!$D$3:$L$3,data!$B87,trimestre!$D$2:$L$2,data!$A87)</f>
        <v>99.502885573731362</v>
      </c>
      <c r="O87" s="10">
        <f>SUMIFS(trimestre!$D$31:$L$31,trimestre!$D$3:$L$3,data!$B87,trimestre!$D$2:$L$2,data!$A87)</f>
        <v>100.41898011913065</v>
      </c>
      <c r="P87" s="10">
        <f>SUMIFS(trimestre!$D$33:$L$33,trimestre!$D$3:$L$3,data!$B87,trimestre!$D$2:$L$2,data!$A87)</f>
        <v>98.614171108840637</v>
      </c>
      <c r="Q87" s="10">
        <f>SUMIFS(trimestre!$D$35:$L$35,trimestre!$D$3:$L$3,data!$B87,trimestre!$D$2:$L$2,data!$A87)</f>
        <v>96.584283299319893</v>
      </c>
      <c r="R87" s="10">
        <f>SUMIFS(trimestre!$D$37:$L$37,trimestre!$D$3:$L$3,data!$B87,trimestre!$D$2:$L$2,data!$A87)</f>
        <v>97.158360180511977</v>
      </c>
      <c r="S87" s="10">
        <f>SUMIFS(trimestre!$D$39:$L$39,trimestre!$D$3:$L$3,data!$B87,trimestre!$D$2:$L$2,data!$A87)</f>
        <v>98.908246815322599</v>
      </c>
      <c r="T87" s="10">
        <f>SUMIFS(trimestre!$D$41:$L$41,trimestre!$D$3:$L$3,data!$B87,trimestre!$D$2:$L$2,data!$A87)</f>
        <v>98.51497346814439</v>
      </c>
      <c r="U87" s="10">
        <f>SUMIFS(trimestre!$D$43:$L$43,trimestre!$D$3:$L$3,data!$B87,trimestre!$D$2:$L$2,data!$A87)</f>
        <v>98.612998317366419</v>
      </c>
      <c r="V87" s="10">
        <f>SUMIFS(trimestre!$D$45:$L$45,trimestre!$D$3:$L$3,data!$B87,trimestre!$D$2:$L$2,data!$A87)</f>
        <v>99.702492547956552</v>
      </c>
    </row>
    <row r="88" spans="1:22" x14ac:dyDescent="0.3">
      <c r="A88">
        <f t="shared" si="3"/>
        <v>2019</v>
      </c>
      <c r="B88" t="str">
        <f t="shared" si="4"/>
        <v>T1</v>
      </c>
      <c r="C88">
        <f t="shared" si="5"/>
        <v>3</v>
      </c>
      <c r="D88" s="59">
        <v>43552</v>
      </c>
      <c r="E88" s="10">
        <f>SUMIFS(trimestre!$D$4:$L$4,trimestre!$D$3:$L$3,data!$B88,trimestre!$D$2:$L$2,data!$A88)</f>
        <v>99.502191431786528</v>
      </c>
      <c r="F88" s="10">
        <f>SUMIFS(trimestre!$D$8:$L$8,trimestre!$D$3:$L$3,data!$B88,trimestre!$D$2:$L$2,data!$A88)</f>
        <v>100.40170682740965</v>
      </c>
      <c r="G88" s="10">
        <f>SUMIFS(trimestre!$D$10:$L$10,trimestre!$D$3:$L$3,data!$B88,trimestre!$D$2:$L$2,data!$A88)</f>
        <v>102.56573846133212</v>
      </c>
      <c r="H88" s="10">
        <f>SUMIFS(trimestre!$D$14:$L$14,trimestre!$D$3:$L$3,data!$B88,trimestre!$D$2:$L$2,data!$A88)</f>
        <v>99.801196017533073</v>
      </c>
      <c r="I88" s="10">
        <f>SUMIFS(trimestre!$D$16:$L$16,trimestre!$D$3:$L$3,data!$B88,trimestre!$D$2:$L$2,data!$A88)</f>
        <v>134.73823271728858</v>
      </c>
      <c r="J88" s="10">
        <f>SUMIFS(trimestre!$D$18:$L$18,trimestre!$D$3:$L$3,data!$B88,trimestre!$D$2:$L$2,data!$A88)</f>
        <v>102.7772794021852</v>
      </c>
      <c r="K88" s="10">
        <f>SUMIFS(trimestre!$D$20:$L$20,trimestre!$D$3:$L$3,data!$B88,trimestre!$D$2:$L$2,data!$A88)</f>
        <v>104.53415649382069</v>
      </c>
      <c r="L88" s="10">
        <f>SUMIFS(trimestre!$D$22:$L$22,trimestre!$D$3:$L$3,data!$B88,trimestre!$D$2:$L$2,data!$A88)</f>
        <v>101.21099194771827</v>
      </c>
      <c r="M88" s="10">
        <f>SUMIFS(trimestre!$D$27:$L$27,trimestre!$D$3:$L$3,data!$B88,trimestre!$D$2:$L$2,data!$A88)</f>
        <v>99.207642448831152</v>
      </c>
      <c r="N88" s="10">
        <f>SUMIFS(trimestre!$D$29:$L$29,trimestre!$D$3:$L$3,data!$B88,trimestre!$D$2:$L$2,data!$A88)</f>
        <v>99.502885573731362</v>
      </c>
      <c r="O88" s="10">
        <f>SUMIFS(trimestre!$D$31:$L$31,trimestre!$D$3:$L$3,data!$B88,trimestre!$D$2:$L$2,data!$A88)</f>
        <v>100.41898011913065</v>
      </c>
      <c r="P88" s="10">
        <f>SUMIFS(trimestre!$D$33:$L$33,trimestre!$D$3:$L$3,data!$B88,trimestre!$D$2:$L$2,data!$A88)</f>
        <v>98.614171108840637</v>
      </c>
      <c r="Q88" s="10">
        <f>SUMIFS(trimestre!$D$35:$L$35,trimestre!$D$3:$L$3,data!$B88,trimestre!$D$2:$L$2,data!$A88)</f>
        <v>96.584283299319893</v>
      </c>
      <c r="R88" s="10">
        <f>SUMIFS(trimestre!$D$37:$L$37,trimestre!$D$3:$L$3,data!$B88,trimestre!$D$2:$L$2,data!$A88)</f>
        <v>97.158360180511977</v>
      </c>
      <c r="S88" s="10">
        <f>SUMIFS(trimestre!$D$39:$L$39,trimestre!$D$3:$L$3,data!$B88,trimestre!$D$2:$L$2,data!$A88)</f>
        <v>98.908246815322599</v>
      </c>
      <c r="T88" s="10">
        <f>SUMIFS(trimestre!$D$41:$L$41,trimestre!$D$3:$L$3,data!$B88,trimestre!$D$2:$L$2,data!$A88)</f>
        <v>98.51497346814439</v>
      </c>
      <c r="U88" s="10">
        <f>SUMIFS(trimestre!$D$43:$L$43,trimestre!$D$3:$L$3,data!$B88,trimestre!$D$2:$L$2,data!$A88)</f>
        <v>98.612998317366419</v>
      </c>
      <c r="V88" s="10">
        <f>SUMIFS(trimestre!$D$45:$L$45,trimestre!$D$3:$L$3,data!$B88,trimestre!$D$2:$L$2,data!$A88)</f>
        <v>99.702492547956552</v>
      </c>
    </row>
    <row r="89" spans="1:22" x14ac:dyDescent="0.3">
      <c r="A89">
        <f t="shared" si="3"/>
        <v>2019</v>
      </c>
      <c r="B89" t="str">
        <f t="shared" si="4"/>
        <v>T1</v>
      </c>
      <c r="C89">
        <f t="shared" si="5"/>
        <v>3</v>
      </c>
      <c r="D89" s="59">
        <v>43553</v>
      </c>
      <c r="E89" s="10">
        <f>SUMIFS(trimestre!$D$4:$L$4,trimestre!$D$3:$L$3,data!$B89,trimestre!$D$2:$L$2,data!$A89)</f>
        <v>99.502191431786528</v>
      </c>
      <c r="F89" s="10">
        <f>SUMIFS(trimestre!$D$8:$L$8,trimestre!$D$3:$L$3,data!$B89,trimestre!$D$2:$L$2,data!$A89)</f>
        <v>100.40170682740965</v>
      </c>
      <c r="G89" s="10">
        <f>SUMIFS(trimestre!$D$10:$L$10,trimestre!$D$3:$L$3,data!$B89,trimestre!$D$2:$L$2,data!$A89)</f>
        <v>102.56573846133212</v>
      </c>
      <c r="H89" s="10">
        <f>SUMIFS(trimestre!$D$14:$L$14,trimestre!$D$3:$L$3,data!$B89,trimestre!$D$2:$L$2,data!$A89)</f>
        <v>99.801196017533073</v>
      </c>
      <c r="I89" s="10">
        <f>SUMIFS(trimestre!$D$16:$L$16,trimestre!$D$3:$L$3,data!$B89,trimestre!$D$2:$L$2,data!$A89)</f>
        <v>134.73823271728858</v>
      </c>
      <c r="J89" s="10">
        <f>SUMIFS(trimestre!$D$18:$L$18,trimestre!$D$3:$L$3,data!$B89,trimestre!$D$2:$L$2,data!$A89)</f>
        <v>102.7772794021852</v>
      </c>
      <c r="K89" s="10">
        <f>SUMIFS(trimestre!$D$20:$L$20,trimestre!$D$3:$L$3,data!$B89,trimestre!$D$2:$L$2,data!$A89)</f>
        <v>104.53415649382069</v>
      </c>
      <c r="L89" s="10">
        <f>SUMIFS(trimestre!$D$22:$L$22,trimestre!$D$3:$L$3,data!$B89,trimestre!$D$2:$L$2,data!$A89)</f>
        <v>101.21099194771827</v>
      </c>
      <c r="M89" s="10">
        <f>SUMIFS(trimestre!$D$27:$L$27,trimestre!$D$3:$L$3,data!$B89,trimestre!$D$2:$L$2,data!$A89)</f>
        <v>99.207642448831152</v>
      </c>
      <c r="N89" s="10">
        <f>SUMIFS(trimestre!$D$29:$L$29,trimestre!$D$3:$L$3,data!$B89,trimestre!$D$2:$L$2,data!$A89)</f>
        <v>99.502885573731362</v>
      </c>
      <c r="O89" s="10">
        <f>SUMIFS(trimestre!$D$31:$L$31,trimestre!$D$3:$L$3,data!$B89,trimestre!$D$2:$L$2,data!$A89)</f>
        <v>100.41898011913065</v>
      </c>
      <c r="P89" s="10">
        <f>SUMIFS(trimestre!$D$33:$L$33,trimestre!$D$3:$L$3,data!$B89,trimestre!$D$2:$L$2,data!$A89)</f>
        <v>98.614171108840637</v>
      </c>
      <c r="Q89" s="10">
        <f>SUMIFS(trimestre!$D$35:$L$35,trimestre!$D$3:$L$3,data!$B89,trimestre!$D$2:$L$2,data!$A89)</f>
        <v>96.584283299319893</v>
      </c>
      <c r="R89" s="10">
        <f>SUMIFS(trimestre!$D$37:$L$37,trimestre!$D$3:$L$3,data!$B89,trimestre!$D$2:$L$2,data!$A89)</f>
        <v>97.158360180511977</v>
      </c>
      <c r="S89" s="10">
        <f>SUMIFS(trimestre!$D$39:$L$39,trimestre!$D$3:$L$3,data!$B89,trimestre!$D$2:$L$2,data!$A89)</f>
        <v>98.908246815322599</v>
      </c>
      <c r="T89" s="10">
        <f>SUMIFS(trimestre!$D$41:$L$41,trimestre!$D$3:$L$3,data!$B89,trimestre!$D$2:$L$2,data!$A89)</f>
        <v>98.51497346814439</v>
      </c>
      <c r="U89" s="10">
        <f>SUMIFS(trimestre!$D$43:$L$43,trimestre!$D$3:$L$3,data!$B89,trimestre!$D$2:$L$2,data!$A89)</f>
        <v>98.612998317366419</v>
      </c>
      <c r="V89" s="10">
        <f>SUMIFS(trimestre!$D$45:$L$45,trimestre!$D$3:$L$3,data!$B89,trimestre!$D$2:$L$2,data!$A89)</f>
        <v>99.702492547956552</v>
      </c>
    </row>
    <row r="90" spans="1:22" x14ac:dyDescent="0.3">
      <c r="A90">
        <f t="shared" si="3"/>
        <v>2019</v>
      </c>
      <c r="B90" t="str">
        <f t="shared" si="4"/>
        <v>T1</v>
      </c>
      <c r="C90">
        <f t="shared" si="5"/>
        <v>3</v>
      </c>
      <c r="D90" s="59">
        <v>43554</v>
      </c>
      <c r="E90" s="10">
        <f>SUMIFS(trimestre!$D$4:$L$4,trimestre!$D$3:$L$3,data!$B90,trimestre!$D$2:$L$2,data!$A90)</f>
        <v>99.502191431786528</v>
      </c>
      <c r="F90" s="10">
        <f>SUMIFS(trimestre!$D$8:$L$8,trimestre!$D$3:$L$3,data!$B90,trimestre!$D$2:$L$2,data!$A90)</f>
        <v>100.40170682740965</v>
      </c>
      <c r="G90" s="10">
        <f>SUMIFS(trimestre!$D$10:$L$10,trimestre!$D$3:$L$3,data!$B90,trimestre!$D$2:$L$2,data!$A90)</f>
        <v>102.56573846133212</v>
      </c>
      <c r="H90" s="10">
        <f>SUMIFS(trimestre!$D$14:$L$14,trimestre!$D$3:$L$3,data!$B90,trimestre!$D$2:$L$2,data!$A90)</f>
        <v>99.801196017533073</v>
      </c>
      <c r="I90" s="10">
        <f>SUMIFS(trimestre!$D$16:$L$16,trimestre!$D$3:$L$3,data!$B90,trimestre!$D$2:$L$2,data!$A90)</f>
        <v>134.73823271728858</v>
      </c>
      <c r="J90" s="10">
        <f>SUMIFS(trimestre!$D$18:$L$18,trimestre!$D$3:$L$3,data!$B90,trimestre!$D$2:$L$2,data!$A90)</f>
        <v>102.7772794021852</v>
      </c>
      <c r="K90" s="10">
        <f>SUMIFS(trimestre!$D$20:$L$20,trimestre!$D$3:$L$3,data!$B90,trimestre!$D$2:$L$2,data!$A90)</f>
        <v>104.53415649382069</v>
      </c>
      <c r="L90" s="10">
        <f>SUMIFS(trimestre!$D$22:$L$22,trimestre!$D$3:$L$3,data!$B90,trimestre!$D$2:$L$2,data!$A90)</f>
        <v>101.21099194771827</v>
      </c>
      <c r="M90" s="10">
        <f>SUMIFS(trimestre!$D$27:$L$27,trimestre!$D$3:$L$3,data!$B90,trimestre!$D$2:$L$2,data!$A90)</f>
        <v>99.207642448831152</v>
      </c>
      <c r="N90" s="10">
        <f>SUMIFS(trimestre!$D$29:$L$29,trimestre!$D$3:$L$3,data!$B90,trimestre!$D$2:$L$2,data!$A90)</f>
        <v>99.502885573731362</v>
      </c>
      <c r="O90" s="10">
        <f>SUMIFS(trimestre!$D$31:$L$31,trimestre!$D$3:$L$3,data!$B90,trimestre!$D$2:$L$2,data!$A90)</f>
        <v>100.41898011913065</v>
      </c>
      <c r="P90" s="10">
        <f>SUMIFS(trimestre!$D$33:$L$33,trimestre!$D$3:$L$3,data!$B90,trimestre!$D$2:$L$2,data!$A90)</f>
        <v>98.614171108840637</v>
      </c>
      <c r="Q90" s="10">
        <f>SUMIFS(trimestre!$D$35:$L$35,trimestre!$D$3:$L$3,data!$B90,trimestre!$D$2:$L$2,data!$A90)</f>
        <v>96.584283299319893</v>
      </c>
      <c r="R90" s="10">
        <f>SUMIFS(trimestre!$D$37:$L$37,trimestre!$D$3:$L$3,data!$B90,trimestre!$D$2:$L$2,data!$A90)</f>
        <v>97.158360180511977</v>
      </c>
      <c r="S90" s="10">
        <f>SUMIFS(trimestre!$D$39:$L$39,trimestre!$D$3:$L$3,data!$B90,trimestre!$D$2:$L$2,data!$A90)</f>
        <v>98.908246815322599</v>
      </c>
      <c r="T90" s="10">
        <f>SUMIFS(trimestre!$D$41:$L$41,trimestre!$D$3:$L$3,data!$B90,trimestre!$D$2:$L$2,data!$A90)</f>
        <v>98.51497346814439</v>
      </c>
      <c r="U90" s="10">
        <f>SUMIFS(trimestre!$D$43:$L$43,trimestre!$D$3:$L$3,data!$B90,trimestre!$D$2:$L$2,data!$A90)</f>
        <v>98.612998317366419</v>
      </c>
      <c r="V90" s="10">
        <f>SUMIFS(trimestre!$D$45:$L$45,trimestre!$D$3:$L$3,data!$B90,trimestre!$D$2:$L$2,data!$A90)</f>
        <v>99.702492547956552</v>
      </c>
    </row>
    <row r="91" spans="1:22" x14ac:dyDescent="0.3">
      <c r="A91">
        <f t="shared" si="3"/>
        <v>2019</v>
      </c>
      <c r="B91" t="str">
        <f t="shared" si="4"/>
        <v>T1</v>
      </c>
      <c r="C91">
        <f t="shared" si="5"/>
        <v>3</v>
      </c>
      <c r="D91" s="59">
        <v>43555</v>
      </c>
      <c r="E91" s="10">
        <f>SUMIFS(trimestre!$D$4:$L$4,trimestre!$D$3:$L$3,data!$B91,trimestre!$D$2:$L$2,data!$A91)</f>
        <v>99.502191431786528</v>
      </c>
      <c r="F91" s="10">
        <f>SUMIFS(trimestre!$D$8:$L$8,trimestre!$D$3:$L$3,data!$B91,trimestre!$D$2:$L$2,data!$A91)</f>
        <v>100.40170682740965</v>
      </c>
      <c r="G91" s="10">
        <f>SUMIFS(trimestre!$D$10:$L$10,trimestre!$D$3:$L$3,data!$B91,trimestre!$D$2:$L$2,data!$A91)</f>
        <v>102.56573846133212</v>
      </c>
      <c r="H91" s="10">
        <f>SUMIFS(trimestre!$D$14:$L$14,trimestre!$D$3:$L$3,data!$B91,trimestre!$D$2:$L$2,data!$A91)</f>
        <v>99.801196017533073</v>
      </c>
      <c r="I91" s="10">
        <f>SUMIFS(trimestre!$D$16:$L$16,trimestre!$D$3:$L$3,data!$B91,trimestre!$D$2:$L$2,data!$A91)</f>
        <v>134.73823271728858</v>
      </c>
      <c r="J91" s="10">
        <f>SUMIFS(trimestre!$D$18:$L$18,trimestre!$D$3:$L$3,data!$B91,trimestre!$D$2:$L$2,data!$A91)</f>
        <v>102.7772794021852</v>
      </c>
      <c r="K91" s="10">
        <f>SUMIFS(trimestre!$D$20:$L$20,trimestre!$D$3:$L$3,data!$B91,trimestre!$D$2:$L$2,data!$A91)</f>
        <v>104.53415649382069</v>
      </c>
      <c r="L91" s="10">
        <f>SUMIFS(trimestre!$D$22:$L$22,trimestre!$D$3:$L$3,data!$B91,trimestre!$D$2:$L$2,data!$A91)</f>
        <v>101.21099194771827</v>
      </c>
      <c r="M91" s="10">
        <f>SUMIFS(trimestre!$D$27:$L$27,trimestre!$D$3:$L$3,data!$B91,trimestre!$D$2:$L$2,data!$A91)</f>
        <v>99.207642448831152</v>
      </c>
      <c r="N91" s="10">
        <f>SUMIFS(trimestre!$D$29:$L$29,trimestre!$D$3:$L$3,data!$B91,trimestre!$D$2:$L$2,data!$A91)</f>
        <v>99.502885573731362</v>
      </c>
      <c r="O91" s="10">
        <f>SUMIFS(trimestre!$D$31:$L$31,trimestre!$D$3:$L$3,data!$B91,trimestre!$D$2:$L$2,data!$A91)</f>
        <v>100.41898011913065</v>
      </c>
      <c r="P91" s="10">
        <f>SUMIFS(trimestre!$D$33:$L$33,trimestre!$D$3:$L$3,data!$B91,trimestre!$D$2:$L$2,data!$A91)</f>
        <v>98.614171108840637</v>
      </c>
      <c r="Q91" s="10">
        <f>SUMIFS(trimestre!$D$35:$L$35,trimestre!$D$3:$L$3,data!$B91,trimestre!$D$2:$L$2,data!$A91)</f>
        <v>96.584283299319893</v>
      </c>
      <c r="R91" s="10">
        <f>SUMIFS(trimestre!$D$37:$L$37,trimestre!$D$3:$L$3,data!$B91,trimestre!$D$2:$L$2,data!$A91)</f>
        <v>97.158360180511977</v>
      </c>
      <c r="S91" s="10">
        <f>SUMIFS(trimestre!$D$39:$L$39,trimestre!$D$3:$L$3,data!$B91,trimestre!$D$2:$L$2,data!$A91)</f>
        <v>98.908246815322599</v>
      </c>
      <c r="T91" s="10">
        <f>SUMIFS(trimestre!$D$41:$L$41,trimestre!$D$3:$L$3,data!$B91,trimestre!$D$2:$L$2,data!$A91)</f>
        <v>98.51497346814439</v>
      </c>
      <c r="U91" s="10">
        <f>SUMIFS(trimestre!$D$43:$L$43,trimestre!$D$3:$L$3,data!$B91,trimestre!$D$2:$L$2,data!$A91)</f>
        <v>98.612998317366419</v>
      </c>
      <c r="V91" s="10">
        <f>SUMIFS(trimestre!$D$45:$L$45,trimestre!$D$3:$L$3,data!$B91,trimestre!$D$2:$L$2,data!$A91)</f>
        <v>99.702492547956552</v>
      </c>
    </row>
    <row r="92" spans="1:22" x14ac:dyDescent="0.3">
      <c r="A92">
        <f t="shared" si="3"/>
        <v>2019</v>
      </c>
      <c r="B92" t="str">
        <f t="shared" si="4"/>
        <v>T2</v>
      </c>
      <c r="C92">
        <f t="shared" si="5"/>
        <v>4</v>
      </c>
      <c r="D92" s="59">
        <v>43556</v>
      </c>
      <c r="E92" s="10">
        <f>SUMIFS(trimestre!$D$4:$L$4,trimestre!$D$3:$L$3,data!$B92,trimestre!$D$2:$L$2,data!$A92)</f>
        <v>99.800698006081873</v>
      </c>
      <c r="F92" s="10">
        <f>SUMIFS(trimestre!$D$8:$L$8,trimestre!$D$3:$L$3,data!$B92,trimestre!$D$2:$L$2,data!$A92)</f>
        <v>100.30130512058224</v>
      </c>
      <c r="G92" s="10">
        <f>SUMIFS(trimestre!$D$10:$L$10,trimestre!$D$3:$L$3,data!$B92,trimestre!$D$2:$L$2,data!$A92)</f>
        <v>103.28369863056143</v>
      </c>
      <c r="H92" s="10">
        <f>SUMIFS(trimestre!$D$14:$L$14,trimestre!$D$3:$L$3,data!$B92,trimestre!$D$2:$L$2,data!$A92)</f>
        <v>100.20040080160321</v>
      </c>
      <c r="I92" s="10">
        <f>SUMIFS(trimestre!$D$16:$L$16,trimestre!$D$3:$L$3,data!$B92,trimestre!$D$2:$L$2,data!$A92)</f>
        <v>123.42022116903634</v>
      </c>
      <c r="J92" s="10">
        <f>SUMIFS(trimestre!$D$18:$L$18,trimestre!$D$3:$L$3,data!$B92,trimestre!$D$2:$L$2,data!$A92)</f>
        <v>103.70227491680485</v>
      </c>
      <c r="K92" s="10">
        <f>SUMIFS(trimestre!$D$20:$L$20,trimestre!$D$3:$L$3,data!$B92,trimestre!$D$2:$L$2,data!$A92)</f>
        <v>102.65254167693192</v>
      </c>
      <c r="L92" s="10">
        <f>SUMIFS(trimestre!$D$22:$L$22,trimestre!$D$3:$L$3,data!$B92,trimestre!$D$2:$L$2,data!$A92)</f>
        <v>100.90735897187511</v>
      </c>
      <c r="M92" s="10">
        <f>SUMIFS(trimestre!$D$27:$L$27,trimestre!$D$3:$L$3,data!$B92,trimestre!$D$2:$L$2,data!$A92)</f>
        <v>99.90209594597296</v>
      </c>
      <c r="N92" s="10">
        <f>SUMIFS(trimestre!$D$29:$L$29,trimestre!$D$3:$L$3,data!$B92,trimestre!$D$2:$L$2,data!$A92)</f>
        <v>99.701891344878831</v>
      </c>
      <c r="O92" s="10">
        <f>SUMIFS(trimestre!$D$31:$L$31,trimestre!$D$3:$L$3,data!$B92,trimestre!$D$2:$L$2,data!$A92)</f>
        <v>101.42316992032195</v>
      </c>
      <c r="P92" s="10">
        <f>SUMIFS(trimestre!$D$33:$L$33,trimestre!$D$3:$L$3,data!$B92,trimestre!$D$2:$L$2,data!$A92)</f>
        <v>99.107241964384826</v>
      </c>
      <c r="Q92" s="10">
        <f>SUMIFS(trimestre!$D$35:$L$35,trimestre!$D$3:$L$3,data!$B92,trimestre!$D$2:$L$2,data!$A92)</f>
        <v>97.550126132313096</v>
      </c>
      <c r="R92" s="10">
        <f>SUMIFS(trimestre!$D$37:$L$37,trimestre!$D$3:$L$3,data!$B92,trimestre!$D$2:$L$2,data!$A92)</f>
        <v>98.42141886285863</v>
      </c>
      <c r="S92" s="10">
        <f>SUMIFS(trimestre!$D$39:$L$39,trimestre!$D$3:$L$3,data!$B92,trimestre!$D$2:$L$2,data!$A92)</f>
        <v>99.402788049399206</v>
      </c>
      <c r="T92" s="10">
        <f>SUMIFS(trimestre!$D$41:$L$41,trimestre!$D$3:$L$3,data!$B92,trimestre!$D$2:$L$2,data!$A92)</f>
        <v>99.007548335485097</v>
      </c>
      <c r="U92" s="10">
        <f>SUMIFS(trimestre!$D$43:$L$43,trimestre!$D$3:$L$3,data!$B92,trimestre!$D$2:$L$2,data!$A92)</f>
        <v>99.007450310635889</v>
      </c>
      <c r="V92" s="10">
        <f>SUMIFS(trimestre!$D$45:$L$45,trimestre!$D$3:$L$3,data!$B92,trimestre!$D$2:$L$2,data!$A92)</f>
        <v>100.10130251814837</v>
      </c>
    </row>
    <row r="93" spans="1:22" x14ac:dyDescent="0.3">
      <c r="A93">
        <f t="shared" si="3"/>
        <v>2019</v>
      </c>
      <c r="B93" t="str">
        <f t="shared" si="4"/>
        <v>T2</v>
      </c>
      <c r="C93">
        <f t="shared" si="5"/>
        <v>4</v>
      </c>
      <c r="D93" s="59">
        <v>43557</v>
      </c>
      <c r="E93" s="10">
        <f>SUMIFS(trimestre!$D$4:$L$4,trimestre!$D$3:$L$3,data!$B93,trimestre!$D$2:$L$2,data!$A93)</f>
        <v>99.800698006081873</v>
      </c>
      <c r="F93" s="10">
        <f>SUMIFS(trimestre!$D$8:$L$8,trimestre!$D$3:$L$3,data!$B93,trimestre!$D$2:$L$2,data!$A93)</f>
        <v>100.30130512058224</v>
      </c>
      <c r="G93" s="10">
        <f>SUMIFS(trimestre!$D$10:$L$10,trimestre!$D$3:$L$3,data!$B93,trimestre!$D$2:$L$2,data!$A93)</f>
        <v>103.28369863056143</v>
      </c>
      <c r="H93" s="10">
        <f>SUMIFS(trimestre!$D$14:$L$14,trimestre!$D$3:$L$3,data!$B93,trimestre!$D$2:$L$2,data!$A93)</f>
        <v>100.20040080160321</v>
      </c>
      <c r="I93" s="10">
        <f>SUMIFS(trimestre!$D$16:$L$16,trimestre!$D$3:$L$3,data!$B93,trimestre!$D$2:$L$2,data!$A93)</f>
        <v>123.42022116903634</v>
      </c>
      <c r="J93" s="10">
        <f>SUMIFS(trimestre!$D$18:$L$18,trimestre!$D$3:$L$3,data!$B93,trimestre!$D$2:$L$2,data!$A93)</f>
        <v>103.70227491680485</v>
      </c>
      <c r="K93" s="10">
        <f>SUMIFS(trimestre!$D$20:$L$20,trimestre!$D$3:$L$3,data!$B93,trimestre!$D$2:$L$2,data!$A93)</f>
        <v>102.65254167693192</v>
      </c>
      <c r="L93" s="10">
        <f>SUMIFS(trimestre!$D$22:$L$22,trimestre!$D$3:$L$3,data!$B93,trimestre!$D$2:$L$2,data!$A93)</f>
        <v>100.90735897187511</v>
      </c>
      <c r="M93" s="10">
        <f>SUMIFS(trimestre!$D$27:$L$27,trimestre!$D$3:$L$3,data!$B93,trimestre!$D$2:$L$2,data!$A93)</f>
        <v>99.90209594597296</v>
      </c>
      <c r="N93" s="10">
        <f>SUMIFS(trimestre!$D$29:$L$29,trimestre!$D$3:$L$3,data!$B93,trimestre!$D$2:$L$2,data!$A93)</f>
        <v>99.701891344878831</v>
      </c>
      <c r="O93" s="10">
        <f>SUMIFS(trimestre!$D$31:$L$31,trimestre!$D$3:$L$3,data!$B93,trimestre!$D$2:$L$2,data!$A93)</f>
        <v>101.42316992032195</v>
      </c>
      <c r="P93" s="10">
        <f>SUMIFS(trimestre!$D$33:$L$33,trimestre!$D$3:$L$3,data!$B93,trimestre!$D$2:$L$2,data!$A93)</f>
        <v>99.107241964384826</v>
      </c>
      <c r="Q93" s="10">
        <f>SUMIFS(trimestre!$D$35:$L$35,trimestre!$D$3:$L$3,data!$B93,trimestre!$D$2:$L$2,data!$A93)</f>
        <v>97.550126132313096</v>
      </c>
      <c r="R93" s="10">
        <f>SUMIFS(trimestre!$D$37:$L$37,trimestre!$D$3:$L$3,data!$B93,trimestre!$D$2:$L$2,data!$A93)</f>
        <v>98.42141886285863</v>
      </c>
      <c r="S93" s="10">
        <f>SUMIFS(trimestre!$D$39:$L$39,trimestre!$D$3:$L$3,data!$B93,trimestre!$D$2:$L$2,data!$A93)</f>
        <v>99.402788049399206</v>
      </c>
      <c r="T93" s="10">
        <f>SUMIFS(trimestre!$D$41:$L$41,trimestre!$D$3:$L$3,data!$B93,trimestre!$D$2:$L$2,data!$A93)</f>
        <v>99.007548335485097</v>
      </c>
      <c r="U93" s="10">
        <f>SUMIFS(trimestre!$D$43:$L$43,trimestre!$D$3:$L$3,data!$B93,trimestre!$D$2:$L$2,data!$A93)</f>
        <v>99.007450310635889</v>
      </c>
      <c r="V93" s="10">
        <f>SUMIFS(trimestre!$D$45:$L$45,trimestre!$D$3:$L$3,data!$B93,trimestre!$D$2:$L$2,data!$A93)</f>
        <v>100.10130251814837</v>
      </c>
    </row>
    <row r="94" spans="1:22" x14ac:dyDescent="0.3">
      <c r="A94">
        <f t="shared" si="3"/>
        <v>2019</v>
      </c>
      <c r="B94" t="str">
        <f t="shared" si="4"/>
        <v>T2</v>
      </c>
      <c r="C94">
        <f t="shared" si="5"/>
        <v>4</v>
      </c>
      <c r="D94" s="59">
        <v>43558</v>
      </c>
      <c r="E94" s="10">
        <f>SUMIFS(trimestre!$D$4:$L$4,trimestre!$D$3:$L$3,data!$B94,trimestre!$D$2:$L$2,data!$A94)</f>
        <v>99.800698006081873</v>
      </c>
      <c r="F94" s="10">
        <f>SUMIFS(trimestre!$D$8:$L$8,trimestre!$D$3:$L$3,data!$B94,trimestre!$D$2:$L$2,data!$A94)</f>
        <v>100.30130512058224</v>
      </c>
      <c r="G94" s="10">
        <f>SUMIFS(trimestre!$D$10:$L$10,trimestre!$D$3:$L$3,data!$B94,trimestre!$D$2:$L$2,data!$A94)</f>
        <v>103.28369863056143</v>
      </c>
      <c r="H94" s="10">
        <f>SUMIFS(trimestre!$D$14:$L$14,trimestre!$D$3:$L$3,data!$B94,trimestre!$D$2:$L$2,data!$A94)</f>
        <v>100.20040080160321</v>
      </c>
      <c r="I94" s="10">
        <f>SUMIFS(trimestre!$D$16:$L$16,trimestre!$D$3:$L$3,data!$B94,trimestre!$D$2:$L$2,data!$A94)</f>
        <v>123.42022116903634</v>
      </c>
      <c r="J94" s="10">
        <f>SUMIFS(trimestre!$D$18:$L$18,trimestre!$D$3:$L$3,data!$B94,trimestre!$D$2:$L$2,data!$A94)</f>
        <v>103.70227491680485</v>
      </c>
      <c r="K94" s="10">
        <f>SUMIFS(trimestre!$D$20:$L$20,trimestre!$D$3:$L$3,data!$B94,trimestre!$D$2:$L$2,data!$A94)</f>
        <v>102.65254167693192</v>
      </c>
      <c r="L94" s="10">
        <f>SUMIFS(trimestre!$D$22:$L$22,trimestre!$D$3:$L$3,data!$B94,trimestre!$D$2:$L$2,data!$A94)</f>
        <v>100.90735897187511</v>
      </c>
      <c r="M94" s="10">
        <f>SUMIFS(trimestre!$D$27:$L$27,trimestre!$D$3:$L$3,data!$B94,trimestre!$D$2:$L$2,data!$A94)</f>
        <v>99.90209594597296</v>
      </c>
      <c r="N94" s="10">
        <f>SUMIFS(trimestre!$D$29:$L$29,trimestre!$D$3:$L$3,data!$B94,trimestre!$D$2:$L$2,data!$A94)</f>
        <v>99.701891344878831</v>
      </c>
      <c r="O94" s="10">
        <f>SUMIFS(trimestre!$D$31:$L$31,trimestre!$D$3:$L$3,data!$B94,trimestre!$D$2:$L$2,data!$A94)</f>
        <v>101.42316992032195</v>
      </c>
      <c r="P94" s="10">
        <f>SUMIFS(trimestre!$D$33:$L$33,trimestre!$D$3:$L$3,data!$B94,trimestre!$D$2:$L$2,data!$A94)</f>
        <v>99.107241964384826</v>
      </c>
      <c r="Q94" s="10">
        <f>SUMIFS(trimestre!$D$35:$L$35,trimestre!$D$3:$L$3,data!$B94,trimestre!$D$2:$L$2,data!$A94)</f>
        <v>97.550126132313096</v>
      </c>
      <c r="R94" s="10">
        <f>SUMIFS(trimestre!$D$37:$L$37,trimestre!$D$3:$L$3,data!$B94,trimestre!$D$2:$L$2,data!$A94)</f>
        <v>98.42141886285863</v>
      </c>
      <c r="S94" s="10">
        <f>SUMIFS(trimestre!$D$39:$L$39,trimestre!$D$3:$L$3,data!$B94,trimestre!$D$2:$L$2,data!$A94)</f>
        <v>99.402788049399206</v>
      </c>
      <c r="T94" s="10">
        <f>SUMIFS(trimestre!$D$41:$L$41,trimestre!$D$3:$L$3,data!$B94,trimestre!$D$2:$L$2,data!$A94)</f>
        <v>99.007548335485097</v>
      </c>
      <c r="U94" s="10">
        <f>SUMIFS(trimestre!$D$43:$L$43,trimestre!$D$3:$L$3,data!$B94,trimestre!$D$2:$L$2,data!$A94)</f>
        <v>99.007450310635889</v>
      </c>
      <c r="V94" s="10">
        <f>SUMIFS(trimestre!$D$45:$L$45,trimestre!$D$3:$L$3,data!$B94,trimestre!$D$2:$L$2,data!$A94)</f>
        <v>100.10130251814837</v>
      </c>
    </row>
    <row r="95" spans="1:22" x14ac:dyDescent="0.3">
      <c r="A95">
        <f t="shared" si="3"/>
        <v>2019</v>
      </c>
      <c r="B95" t="str">
        <f t="shared" si="4"/>
        <v>T2</v>
      </c>
      <c r="C95">
        <f t="shared" si="5"/>
        <v>4</v>
      </c>
      <c r="D95" s="59">
        <v>43559</v>
      </c>
      <c r="E95" s="10">
        <f>SUMIFS(trimestre!$D$4:$L$4,trimestre!$D$3:$L$3,data!$B95,trimestre!$D$2:$L$2,data!$A95)</f>
        <v>99.800698006081873</v>
      </c>
      <c r="F95" s="10">
        <f>SUMIFS(trimestre!$D$8:$L$8,trimestre!$D$3:$L$3,data!$B95,trimestre!$D$2:$L$2,data!$A95)</f>
        <v>100.30130512058224</v>
      </c>
      <c r="G95" s="10">
        <f>SUMIFS(trimestre!$D$10:$L$10,trimestre!$D$3:$L$3,data!$B95,trimestre!$D$2:$L$2,data!$A95)</f>
        <v>103.28369863056143</v>
      </c>
      <c r="H95" s="10">
        <f>SUMIFS(trimestre!$D$14:$L$14,trimestre!$D$3:$L$3,data!$B95,trimestre!$D$2:$L$2,data!$A95)</f>
        <v>100.20040080160321</v>
      </c>
      <c r="I95" s="10">
        <f>SUMIFS(trimestre!$D$16:$L$16,trimestre!$D$3:$L$3,data!$B95,trimestre!$D$2:$L$2,data!$A95)</f>
        <v>123.42022116903634</v>
      </c>
      <c r="J95" s="10">
        <f>SUMIFS(trimestre!$D$18:$L$18,trimestre!$D$3:$L$3,data!$B95,trimestre!$D$2:$L$2,data!$A95)</f>
        <v>103.70227491680485</v>
      </c>
      <c r="K95" s="10">
        <f>SUMIFS(trimestre!$D$20:$L$20,trimestre!$D$3:$L$3,data!$B95,trimestre!$D$2:$L$2,data!$A95)</f>
        <v>102.65254167693192</v>
      </c>
      <c r="L95" s="10">
        <f>SUMIFS(trimestre!$D$22:$L$22,trimestre!$D$3:$L$3,data!$B95,trimestre!$D$2:$L$2,data!$A95)</f>
        <v>100.90735897187511</v>
      </c>
      <c r="M95" s="10">
        <f>SUMIFS(trimestre!$D$27:$L$27,trimestre!$D$3:$L$3,data!$B95,trimestre!$D$2:$L$2,data!$A95)</f>
        <v>99.90209594597296</v>
      </c>
      <c r="N95" s="10">
        <f>SUMIFS(trimestre!$D$29:$L$29,trimestre!$D$3:$L$3,data!$B95,trimestre!$D$2:$L$2,data!$A95)</f>
        <v>99.701891344878831</v>
      </c>
      <c r="O95" s="10">
        <f>SUMIFS(trimestre!$D$31:$L$31,trimestre!$D$3:$L$3,data!$B95,trimestre!$D$2:$L$2,data!$A95)</f>
        <v>101.42316992032195</v>
      </c>
      <c r="P95" s="10">
        <f>SUMIFS(trimestre!$D$33:$L$33,trimestre!$D$3:$L$3,data!$B95,trimestre!$D$2:$L$2,data!$A95)</f>
        <v>99.107241964384826</v>
      </c>
      <c r="Q95" s="10">
        <f>SUMIFS(trimestre!$D$35:$L$35,trimestre!$D$3:$L$3,data!$B95,trimestre!$D$2:$L$2,data!$A95)</f>
        <v>97.550126132313096</v>
      </c>
      <c r="R95" s="10">
        <f>SUMIFS(trimestre!$D$37:$L$37,trimestre!$D$3:$L$3,data!$B95,trimestre!$D$2:$L$2,data!$A95)</f>
        <v>98.42141886285863</v>
      </c>
      <c r="S95" s="10">
        <f>SUMIFS(trimestre!$D$39:$L$39,trimestre!$D$3:$L$3,data!$B95,trimestre!$D$2:$L$2,data!$A95)</f>
        <v>99.402788049399206</v>
      </c>
      <c r="T95" s="10">
        <f>SUMIFS(trimestre!$D$41:$L$41,trimestre!$D$3:$L$3,data!$B95,trimestre!$D$2:$L$2,data!$A95)</f>
        <v>99.007548335485097</v>
      </c>
      <c r="U95" s="10">
        <f>SUMIFS(trimestre!$D$43:$L$43,trimestre!$D$3:$L$3,data!$B95,trimestre!$D$2:$L$2,data!$A95)</f>
        <v>99.007450310635889</v>
      </c>
      <c r="V95" s="10">
        <f>SUMIFS(trimestre!$D$45:$L$45,trimestre!$D$3:$L$3,data!$B95,trimestre!$D$2:$L$2,data!$A95)</f>
        <v>100.10130251814837</v>
      </c>
    </row>
    <row r="96" spans="1:22" x14ac:dyDescent="0.3">
      <c r="A96">
        <f t="shared" si="3"/>
        <v>2019</v>
      </c>
      <c r="B96" t="str">
        <f t="shared" si="4"/>
        <v>T2</v>
      </c>
      <c r="C96">
        <f t="shared" si="5"/>
        <v>4</v>
      </c>
      <c r="D96" s="59">
        <v>43560</v>
      </c>
      <c r="E96" s="10">
        <f>SUMIFS(trimestre!$D$4:$L$4,trimestre!$D$3:$L$3,data!$B96,trimestre!$D$2:$L$2,data!$A96)</f>
        <v>99.800698006081873</v>
      </c>
      <c r="F96" s="10">
        <f>SUMIFS(trimestre!$D$8:$L$8,trimestre!$D$3:$L$3,data!$B96,trimestre!$D$2:$L$2,data!$A96)</f>
        <v>100.30130512058224</v>
      </c>
      <c r="G96" s="10">
        <f>SUMIFS(trimestre!$D$10:$L$10,trimestre!$D$3:$L$3,data!$B96,trimestre!$D$2:$L$2,data!$A96)</f>
        <v>103.28369863056143</v>
      </c>
      <c r="H96" s="10">
        <f>SUMIFS(trimestre!$D$14:$L$14,trimestre!$D$3:$L$3,data!$B96,trimestre!$D$2:$L$2,data!$A96)</f>
        <v>100.20040080160321</v>
      </c>
      <c r="I96" s="10">
        <f>SUMIFS(trimestre!$D$16:$L$16,trimestre!$D$3:$L$3,data!$B96,trimestre!$D$2:$L$2,data!$A96)</f>
        <v>123.42022116903634</v>
      </c>
      <c r="J96" s="10">
        <f>SUMIFS(trimestre!$D$18:$L$18,trimestre!$D$3:$L$3,data!$B96,trimestre!$D$2:$L$2,data!$A96)</f>
        <v>103.70227491680485</v>
      </c>
      <c r="K96" s="10">
        <f>SUMIFS(trimestre!$D$20:$L$20,trimestre!$D$3:$L$3,data!$B96,trimestre!$D$2:$L$2,data!$A96)</f>
        <v>102.65254167693192</v>
      </c>
      <c r="L96" s="10">
        <f>SUMIFS(trimestre!$D$22:$L$22,trimestre!$D$3:$L$3,data!$B96,trimestre!$D$2:$L$2,data!$A96)</f>
        <v>100.90735897187511</v>
      </c>
      <c r="M96" s="10">
        <f>SUMIFS(trimestre!$D$27:$L$27,trimestre!$D$3:$L$3,data!$B96,trimestre!$D$2:$L$2,data!$A96)</f>
        <v>99.90209594597296</v>
      </c>
      <c r="N96" s="10">
        <f>SUMIFS(trimestre!$D$29:$L$29,trimestre!$D$3:$L$3,data!$B96,trimestre!$D$2:$L$2,data!$A96)</f>
        <v>99.701891344878831</v>
      </c>
      <c r="O96" s="10">
        <f>SUMIFS(trimestre!$D$31:$L$31,trimestre!$D$3:$L$3,data!$B96,trimestre!$D$2:$L$2,data!$A96)</f>
        <v>101.42316992032195</v>
      </c>
      <c r="P96" s="10">
        <f>SUMIFS(trimestre!$D$33:$L$33,trimestre!$D$3:$L$3,data!$B96,trimestre!$D$2:$L$2,data!$A96)</f>
        <v>99.107241964384826</v>
      </c>
      <c r="Q96" s="10">
        <f>SUMIFS(trimestre!$D$35:$L$35,trimestre!$D$3:$L$3,data!$B96,trimestre!$D$2:$L$2,data!$A96)</f>
        <v>97.550126132313096</v>
      </c>
      <c r="R96" s="10">
        <f>SUMIFS(trimestre!$D$37:$L$37,trimestre!$D$3:$L$3,data!$B96,trimestre!$D$2:$L$2,data!$A96)</f>
        <v>98.42141886285863</v>
      </c>
      <c r="S96" s="10">
        <f>SUMIFS(trimestre!$D$39:$L$39,trimestre!$D$3:$L$3,data!$B96,trimestre!$D$2:$L$2,data!$A96)</f>
        <v>99.402788049399206</v>
      </c>
      <c r="T96" s="10">
        <f>SUMIFS(trimestre!$D$41:$L$41,trimestre!$D$3:$L$3,data!$B96,trimestre!$D$2:$L$2,data!$A96)</f>
        <v>99.007548335485097</v>
      </c>
      <c r="U96" s="10">
        <f>SUMIFS(trimestre!$D$43:$L$43,trimestre!$D$3:$L$3,data!$B96,trimestre!$D$2:$L$2,data!$A96)</f>
        <v>99.007450310635889</v>
      </c>
      <c r="V96" s="10">
        <f>SUMIFS(trimestre!$D$45:$L$45,trimestre!$D$3:$L$3,data!$B96,trimestre!$D$2:$L$2,data!$A96)</f>
        <v>100.10130251814837</v>
      </c>
    </row>
    <row r="97" spans="1:22" x14ac:dyDescent="0.3">
      <c r="A97">
        <f t="shared" si="3"/>
        <v>2019</v>
      </c>
      <c r="B97" t="str">
        <f t="shared" si="4"/>
        <v>T2</v>
      </c>
      <c r="C97">
        <f t="shared" si="5"/>
        <v>4</v>
      </c>
      <c r="D97" s="59">
        <v>43561</v>
      </c>
      <c r="E97" s="10">
        <f>SUMIFS(trimestre!$D$4:$L$4,trimestre!$D$3:$L$3,data!$B97,trimestre!$D$2:$L$2,data!$A97)</f>
        <v>99.800698006081873</v>
      </c>
      <c r="F97" s="10">
        <f>SUMIFS(trimestre!$D$8:$L$8,trimestre!$D$3:$L$3,data!$B97,trimestre!$D$2:$L$2,data!$A97)</f>
        <v>100.30130512058224</v>
      </c>
      <c r="G97" s="10">
        <f>SUMIFS(trimestre!$D$10:$L$10,trimestre!$D$3:$L$3,data!$B97,trimestre!$D$2:$L$2,data!$A97)</f>
        <v>103.28369863056143</v>
      </c>
      <c r="H97" s="10">
        <f>SUMIFS(trimestre!$D$14:$L$14,trimestre!$D$3:$L$3,data!$B97,trimestre!$D$2:$L$2,data!$A97)</f>
        <v>100.20040080160321</v>
      </c>
      <c r="I97" s="10">
        <f>SUMIFS(trimestre!$D$16:$L$16,trimestre!$D$3:$L$3,data!$B97,trimestre!$D$2:$L$2,data!$A97)</f>
        <v>123.42022116903634</v>
      </c>
      <c r="J97" s="10">
        <f>SUMIFS(trimestre!$D$18:$L$18,trimestre!$D$3:$L$3,data!$B97,trimestre!$D$2:$L$2,data!$A97)</f>
        <v>103.70227491680485</v>
      </c>
      <c r="K97" s="10">
        <f>SUMIFS(trimestre!$D$20:$L$20,trimestre!$D$3:$L$3,data!$B97,trimestre!$D$2:$L$2,data!$A97)</f>
        <v>102.65254167693192</v>
      </c>
      <c r="L97" s="10">
        <f>SUMIFS(trimestre!$D$22:$L$22,trimestre!$D$3:$L$3,data!$B97,trimestre!$D$2:$L$2,data!$A97)</f>
        <v>100.90735897187511</v>
      </c>
      <c r="M97" s="10">
        <f>SUMIFS(trimestre!$D$27:$L$27,trimestre!$D$3:$L$3,data!$B97,trimestre!$D$2:$L$2,data!$A97)</f>
        <v>99.90209594597296</v>
      </c>
      <c r="N97" s="10">
        <f>SUMIFS(trimestre!$D$29:$L$29,trimestre!$D$3:$L$3,data!$B97,trimestre!$D$2:$L$2,data!$A97)</f>
        <v>99.701891344878831</v>
      </c>
      <c r="O97" s="10">
        <f>SUMIFS(trimestre!$D$31:$L$31,trimestre!$D$3:$L$3,data!$B97,trimestre!$D$2:$L$2,data!$A97)</f>
        <v>101.42316992032195</v>
      </c>
      <c r="P97" s="10">
        <f>SUMIFS(trimestre!$D$33:$L$33,trimestre!$D$3:$L$3,data!$B97,trimestre!$D$2:$L$2,data!$A97)</f>
        <v>99.107241964384826</v>
      </c>
      <c r="Q97" s="10">
        <f>SUMIFS(trimestre!$D$35:$L$35,trimestre!$D$3:$L$3,data!$B97,trimestre!$D$2:$L$2,data!$A97)</f>
        <v>97.550126132313096</v>
      </c>
      <c r="R97" s="10">
        <f>SUMIFS(trimestre!$D$37:$L$37,trimestre!$D$3:$L$3,data!$B97,trimestre!$D$2:$L$2,data!$A97)</f>
        <v>98.42141886285863</v>
      </c>
      <c r="S97" s="10">
        <f>SUMIFS(trimestre!$D$39:$L$39,trimestre!$D$3:$L$3,data!$B97,trimestre!$D$2:$L$2,data!$A97)</f>
        <v>99.402788049399206</v>
      </c>
      <c r="T97" s="10">
        <f>SUMIFS(trimestre!$D$41:$L$41,trimestre!$D$3:$L$3,data!$B97,trimestre!$D$2:$L$2,data!$A97)</f>
        <v>99.007548335485097</v>
      </c>
      <c r="U97" s="10">
        <f>SUMIFS(trimestre!$D$43:$L$43,trimestre!$D$3:$L$3,data!$B97,trimestre!$D$2:$L$2,data!$A97)</f>
        <v>99.007450310635889</v>
      </c>
      <c r="V97" s="10">
        <f>SUMIFS(trimestre!$D$45:$L$45,trimestre!$D$3:$L$3,data!$B97,trimestre!$D$2:$L$2,data!$A97)</f>
        <v>100.10130251814837</v>
      </c>
    </row>
    <row r="98" spans="1:22" x14ac:dyDescent="0.3">
      <c r="A98">
        <f t="shared" si="3"/>
        <v>2019</v>
      </c>
      <c r="B98" t="str">
        <f t="shared" si="4"/>
        <v>T2</v>
      </c>
      <c r="C98">
        <f t="shared" si="5"/>
        <v>4</v>
      </c>
      <c r="D98" s="59">
        <v>43562</v>
      </c>
      <c r="E98" s="10">
        <f>SUMIFS(trimestre!$D$4:$L$4,trimestre!$D$3:$L$3,data!$B98,trimestre!$D$2:$L$2,data!$A98)</f>
        <v>99.800698006081873</v>
      </c>
      <c r="F98" s="10">
        <f>SUMIFS(trimestre!$D$8:$L$8,trimestre!$D$3:$L$3,data!$B98,trimestre!$D$2:$L$2,data!$A98)</f>
        <v>100.30130512058224</v>
      </c>
      <c r="G98" s="10">
        <f>SUMIFS(trimestre!$D$10:$L$10,trimestre!$D$3:$L$3,data!$B98,trimestre!$D$2:$L$2,data!$A98)</f>
        <v>103.28369863056143</v>
      </c>
      <c r="H98" s="10">
        <f>SUMIFS(trimestre!$D$14:$L$14,trimestre!$D$3:$L$3,data!$B98,trimestre!$D$2:$L$2,data!$A98)</f>
        <v>100.20040080160321</v>
      </c>
      <c r="I98" s="10">
        <f>SUMIFS(trimestre!$D$16:$L$16,trimestre!$D$3:$L$3,data!$B98,trimestre!$D$2:$L$2,data!$A98)</f>
        <v>123.42022116903634</v>
      </c>
      <c r="J98" s="10">
        <f>SUMIFS(trimestre!$D$18:$L$18,trimestre!$D$3:$L$3,data!$B98,trimestre!$D$2:$L$2,data!$A98)</f>
        <v>103.70227491680485</v>
      </c>
      <c r="K98" s="10">
        <f>SUMIFS(trimestre!$D$20:$L$20,trimestre!$D$3:$L$3,data!$B98,trimestre!$D$2:$L$2,data!$A98)</f>
        <v>102.65254167693192</v>
      </c>
      <c r="L98" s="10">
        <f>SUMIFS(trimestre!$D$22:$L$22,trimestre!$D$3:$L$3,data!$B98,trimestre!$D$2:$L$2,data!$A98)</f>
        <v>100.90735897187511</v>
      </c>
      <c r="M98" s="10">
        <f>SUMIFS(trimestre!$D$27:$L$27,trimestre!$D$3:$L$3,data!$B98,trimestre!$D$2:$L$2,data!$A98)</f>
        <v>99.90209594597296</v>
      </c>
      <c r="N98" s="10">
        <f>SUMIFS(trimestre!$D$29:$L$29,trimestre!$D$3:$L$3,data!$B98,trimestre!$D$2:$L$2,data!$A98)</f>
        <v>99.701891344878831</v>
      </c>
      <c r="O98" s="10">
        <f>SUMIFS(trimestre!$D$31:$L$31,trimestre!$D$3:$L$3,data!$B98,trimestre!$D$2:$L$2,data!$A98)</f>
        <v>101.42316992032195</v>
      </c>
      <c r="P98" s="10">
        <f>SUMIFS(trimestre!$D$33:$L$33,trimestre!$D$3:$L$3,data!$B98,trimestre!$D$2:$L$2,data!$A98)</f>
        <v>99.107241964384826</v>
      </c>
      <c r="Q98" s="10">
        <f>SUMIFS(trimestre!$D$35:$L$35,trimestre!$D$3:$L$3,data!$B98,trimestre!$D$2:$L$2,data!$A98)</f>
        <v>97.550126132313096</v>
      </c>
      <c r="R98" s="10">
        <f>SUMIFS(trimestre!$D$37:$L$37,trimestre!$D$3:$L$3,data!$B98,trimestre!$D$2:$L$2,data!$A98)</f>
        <v>98.42141886285863</v>
      </c>
      <c r="S98" s="10">
        <f>SUMIFS(trimestre!$D$39:$L$39,trimestre!$D$3:$L$3,data!$B98,trimestre!$D$2:$L$2,data!$A98)</f>
        <v>99.402788049399206</v>
      </c>
      <c r="T98" s="10">
        <f>SUMIFS(trimestre!$D$41:$L$41,trimestre!$D$3:$L$3,data!$B98,trimestre!$D$2:$L$2,data!$A98)</f>
        <v>99.007548335485097</v>
      </c>
      <c r="U98" s="10">
        <f>SUMIFS(trimestre!$D$43:$L$43,trimestre!$D$3:$L$3,data!$B98,trimestre!$D$2:$L$2,data!$A98)</f>
        <v>99.007450310635889</v>
      </c>
      <c r="V98" s="10">
        <f>SUMIFS(trimestre!$D$45:$L$45,trimestre!$D$3:$L$3,data!$B98,trimestre!$D$2:$L$2,data!$A98)</f>
        <v>100.10130251814837</v>
      </c>
    </row>
    <row r="99" spans="1:22" x14ac:dyDescent="0.3">
      <c r="A99">
        <f t="shared" si="3"/>
        <v>2019</v>
      </c>
      <c r="B99" t="str">
        <f t="shared" si="4"/>
        <v>T2</v>
      </c>
      <c r="C99">
        <f t="shared" si="5"/>
        <v>4</v>
      </c>
      <c r="D99" s="59">
        <v>43563</v>
      </c>
      <c r="E99" s="10">
        <f>SUMIFS(trimestre!$D$4:$L$4,trimestre!$D$3:$L$3,data!$B99,trimestre!$D$2:$L$2,data!$A99)</f>
        <v>99.800698006081873</v>
      </c>
      <c r="F99" s="10">
        <f>SUMIFS(trimestre!$D$8:$L$8,trimestre!$D$3:$L$3,data!$B99,trimestre!$D$2:$L$2,data!$A99)</f>
        <v>100.30130512058224</v>
      </c>
      <c r="G99" s="10">
        <f>SUMIFS(trimestre!$D$10:$L$10,trimestre!$D$3:$L$3,data!$B99,trimestre!$D$2:$L$2,data!$A99)</f>
        <v>103.28369863056143</v>
      </c>
      <c r="H99" s="10">
        <f>SUMIFS(trimestre!$D$14:$L$14,trimestre!$D$3:$L$3,data!$B99,trimestre!$D$2:$L$2,data!$A99)</f>
        <v>100.20040080160321</v>
      </c>
      <c r="I99" s="10">
        <f>SUMIFS(trimestre!$D$16:$L$16,trimestre!$D$3:$L$3,data!$B99,trimestre!$D$2:$L$2,data!$A99)</f>
        <v>123.42022116903634</v>
      </c>
      <c r="J99" s="10">
        <f>SUMIFS(trimestre!$D$18:$L$18,trimestre!$D$3:$L$3,data!$B99,trimestre!$D$2:$L$2,data!$A99)</f>
        <v>103.70227491680485</v>
      </c>
      <c r="K99" s="10">
        <f>SUMIFS(trimestre!$D$20:$L$20,trimestre!$D$3:$L$3,data!$B99,trimestre!$D$2:$L$2,data!$A99)</f>
        <v>102.65254167693192</v>
      </c>
      <c r="L99" s="10">
        <f>SUMIFS(trimestre!$D$22:$L$22,trimestre!$D$3:$L$3,data!$B99,trimestre!$D$2:$L$2,data!$A99)</f>
        <v>100.90735897187511</v>
      </c>
      <c r="M99" s="10">
        <f>SUMIFS(trimestre!$D$27:$L$27,trimestre!$D$3:$L$3,data!$B99,trimestre!$D$2:$L$2,data!$A99)</f>
        <v>99.90209594597296</v>
      </c>
      <c r="N99" s="10">
        <f>SUMIFS(trimestre!$D$29:$L$29,trimestre!$D$3:$L$3,data!$B99,trimestre!$D$2:$L$2,data!$A99)</f>
        <v>99.701891344878831</v>
      </c>
      <c r="O99" s="10">
        <f>SUMIFS(trimestre!$D$31:$L$31,trimestre!$D$3:$L$3,data!$B99,trimestre!$D$2:$L$2,data!$A99)</f>
        <v>101.42316992032195</v>
      </c>
      <c r="P99" s="10">
        <f>SUMIFS(trimestre!$D$33:$L$33,trimestre!$D$3:$L$3,data!$B99,trimestre!$D$2:$L$2,data!$A99)</f>
        <v>99.107241964384826</v>
      </c>
      <c r="Q99" s="10">
        <f>SUMIFS(trimestre!$D$35:$L$35,trimestre!$D$3:$L$3,data!$B99,trimestre!$D$2:$L$2,data!$A99)</f>
        <v>97.550126132313096</v>
      </c>
      <c r="R99" s="10">
        <f>SUMIFS(trimestre!$D$37:$L$37,trimestre!$D$3:$L$3,data!$B99,trimestre!$D$2:$L$2,data!$A99)</f>
        <v>98.42141886285863</v>
      </c>
      <c r="S99" s="10">
        <f>SUMIFS(trimestre!$D$39:$L$39,trimestre!$D$3:$L$3,data!$B99,trimestre!$D$2:$L$2,data!$A99)</f>
        <v>99.402788049399206</v>
      </c>
      <c r="T99" s="10">
        <f>SUMIFS(trimestre!$D$41:$L$41,trimestre!$D$3:$L$3,data!$B99,trimestre!$D$2:$L$2,data!$A99)</f>
        <v>99.007548335485097</v>
      </c>
      <c r="U99" s="10">
        <f>SUMIFS(trimestre!$D$43:$L$43,trimestre!$D$3:$L$3,data!$B99,trimestre!$D$2:$L$2,data!$A99)</f>
        <v>99.007450310635889</v>
      </c>
      <c r="V99" s="10">
        <f>SUMIFS(trimestre!$D$45:$L$45,trimestre!$D$3:$L$3,data!$B99,trimestre!$D$2:$L$2,data!$A99)</f>
        <v>100.10130251814837</v>
      </c>
    </row>
    <row r="100" spans="1:22" x14ac:dyDescent="0.3">
      <c r="A100">
        <f t="shared" si="3"/>
        <v>2019</v>
      </c>
      <c r="B100" t="str">
        <f t="shared" si="4"/>
        <v>T2</v>
      </c>
      <c r="C100">
        <f t="shared" si="5"/>
        <v>4</v>
      </c>
      <c r="D100" s="59">
        <v>43564</v>
      </c>
      <c r="E100" s="10">
        <f>SUMIFS(trimestre!$D$4:$L$4,trimestre!$D$3:$L$3,data!$B100,trimestre!$D$2:$L$2,data!$A100)</f>
        <v>99.800698006081873</v>
      </c>
      <c r="F100" s="10">
        <f>SUMIFS(trimestre!$D$8:$L$8,trimestre!$D$3:$L$3,data!$B100,trimestre!$D$2:$L$2,data!$A100)</f>
        <v>100.30130512058224</v>
      </c>
      <c r="G100" s="10">
        <f>SUMIFS(trimestre!$D$10:$L$10,trimestre!$D$3:$L$3,data!$B100,trimestre!$D$2:$L$2,data!$A100)</f>
        <v>103.28369863056143</v>
      </c>
      <c r="H100" s="10">
        <f>SUMIFS(trimestre!$D$14:$L$14,trimestre!$D$3:$L$3,data!$B100,trimestre!$D$2:$L$2,data!$A100)</f>
        <v>100.20040080160321</v>
      </c>
      <c r="I100" s="10">
        <f>SUMIFS(trimestre!$D$16:$L$16,trimestre!$D$3:$L$3,data!$B100,trimestre!$D$2:$L$2,data!$A100)</f>
        <v>123.42022116903634</v>
      </c>
      <c r="J100" s="10">
        <f>SUMIFS(trimestre!$D$18:$L$18,trimestre!$D$3:$L$3,data!$B100,trimestre!$D$2:$L$2,data!$A100)</f>
        <v>103.70227491680485</v>
      </c>
      <c r="K100" s="10">
        <f>SUMIFS(trimestre!$D$20:$L$20,trimestre!$D$3:$L$3,data!$B100,trimestre!$D$2:$L$2,data!$A100)</f>
        <v>102.65254167693192</v>
      </c>
      <c r="L100" s="10">
        <f>SUMIFS(trimestre!$D$22:$L$22,trimestre!$D$3:$L$3,data!$B100,trimestre!$D$2:$L$2,data!$A100)</f>
        <v>100.90735897187511</v>
      </c>
      <c r="M100" s="10">
        <f>SUMIFS(trimestre!$D$27:$L$27,trimestre!$D$3:$L$3,data!$B100,trimestre!$D$2:$L$2,data!$A100)</f>
        <v>99.90209594597296</v>
      </c>
      <c r="N100" s="10">
        <f>SUMIFS(trimestre!$D$29:$L$29,trimestre!$D$3:$L$3,data!$B100,trimestre!$D$2:$L$2,data!$A100)</f>
        <v>99.701891344878831</v>
      </c>
      <c r="O100" s="10">
        <f>SUMIFS(trimestre!$D$31:$L$31,trimestre!$D$3:$L$3,data!$B100,trimestre!$D$2:$L$2,data!$A100)</f>
        <v>101.42316992032195</v>
      </c>
      <c r="P100" s="10">
        <f>SUMIFS(trimestre!$D$33:$L$33,trimestre!$D$3:$L$3,data!$B100,trimestre!$D$2:$L$2,data!$A100)</f>
        <v>99.107241964384826</v>
      </c>
      <c r="Q100" s="10">
        <f>SUMIFS(trimestre!$D$35:$L$35,trimestre!$D$3:$L$3,data!$B100,trimestre!$D$2:$L$2,data!$A100)</f>
        <v>97.550126132313096</v>
      </c>
      <c r="R100" s="10">
        <f>SUMIFS(trimestre!$D$37:$L$37,trimestre!$D$3:$L$3,data!$B100,trimestre!$D$2:$L$2,data!$A100)</f>
        <v>98.42141886285863</v>
      </c>
      <c r="S100" s="10">
        <f>SUMIFS(trimestre!$D$39:$L$39,trimestre!$D$3:$L$3,data!$B100,trimestre!$D$2:$L$2,data!$A100)</f>
        <v>99.402788049399206</v>
      </c>
      <c r="T100" s="10">
        <f>SUMIFS(trimestre!$D$41:$L$41,trimestre!$D$3:$L$3,data!$B100,trimestre!$D$2:$L$2,data!$A100)</f>
        <v>99.007548335485097</v>
      </c>
      <c r="U100" s="10">
        <f>SUMIFS(trimestre!$D$43:$L$43,trimestre!$D$3:$L$3,data!$B100,trimestre!$D$2:$L$2,data!$A100)</f>
        <v>99.007450310635889</v>
      </c>
      <c r="V100" s="10">
        <f>SUMIFS(trimestre!$D$45:$L$45,trimestre!$D$3:$L$3,data!$B100,trimestre!$D$2:$L$2,data!$A100)</f>
        <v>100.10130251814837</v>
      </c>
    </row>
    <row r="101" spans="1:22" x14ac:dyDescent="0.3">
      <c r="A101">
        <f t="shared" si="3"/>
        <v>2019</v>
      </c>
      <c r="B101" t="str">
        <f t="shared" si="4"/>
        <v>T2</v>
      </c>
      <c r="C101">
        <f t="shared" si="5"/>
        <v>4</v>
      </c>
      <c r="D101" s="59">
        <v>43565</v>
      </c>
      <c r="E101" s="10">
        <f>SUMIFS(trimestre!$D$4:$L$4,trimestre!$D$3:$L$3,data!$B101,trimestre!$D$2:$L$2,data!$A101)</f>
        <v>99.800698006081873</v>
      </c>
      <c r="F101" s="10">
        <f>SUMIFS(trimestre!$D$8:$L$8,trimestre!$D$3:$L$3,data!$B101,trimestre!$D$2:$L$2,data!$A101)</f>
        <v>100.30130512058224</v>
      </c>
      <c r="G101" s="10">
        <f>SUMIFS(trimestre!$D$10:$L$10,trimestre!$D$3:$L$3,data!$B101,trimestre!$D$2:$L$2,data!$A101)</f>
        <v>103.28369863056143</v>
      </c>
      <c r="H101" s="10">
        <f>SUMIFS(trimestre!$D$14:$L$14,trimestre!$D$3:$L$3,data!$B101,trimestre!$D$2:$L$2,data!$A101)</f>
        <v>100.20040080160321</v>
      </c>
      <c r="I101" s="10">
        <f>SUMIFS(trimestre!$D$16:$L$16,trimestre!$D$3:$L$3,data!$B101,trimestre!$D$2:$L$2,data!$A101)</f>
        <v>123.42022116903634</v>
      </c>
      <c r="J101" s="10">
        <f>SUMIFS(trimestre!$D$18:$L$18,trimestre!$D$3:$L$3,data!$B101,trimestre!$D$2:$L$2,data!$A101)</f>
        <v>103.70227491680485</v>
      </c>
      <c r="K101" s="10">
        <f>SUMIFS(trimestre!$D$20:$L$20,trimestre!$D$3:$L$3,data!$B101,trimestre!$D$2:$L$2,data!$A101)</f>
        <v>102.65254167693192</v>
      </c>
      <c r="L101" s="10">
        <f>SUMIFS(trimestre!$D$22:$L$22,trimestre!$D$3:$L$3,data!$B101,trimestre!$D$2:$L$2,data!$A101)</f>
        <v>100.90735897187511</v>
      </c>
      <c r="M101" s="10">
        <f>SUMIFS(trimestre!$D$27:$L$27,trimestre!$D$3:$L$3,data!$B101,trimestre!$D$2:$L$2,data!$A101)</f>
        <v>99.90209594597296</v>
      </c>
      <c r="N101" s="10">
        <f>SUMIFS(trimestre!$D$29:$L$29,trimestre!$D$3:$L$3,data!$B101,trimestre!$D$2:$L$2,data!$A101)</f>
        <v>99.701891344878831</v>
      </c>
      <c r="O101" s="10">
        <f>SUMIFS(trimestre!$D$31:$L$31,trimestre!$D$3:$L$3,data!$B101,trimestre!$D$2:$L$2,data!$A101)</f>
        <v>101.42316992032195</v>
      </c>
      <c r="P101" s="10">
        <f>SUMIFS(trimestre!$D$33:$L$33,trimestre!$D$3:$L$3,data!$B101,trimestre!$D$2:$L$2,data!$A101)</f>
        <v>99.107241964384826</v>
      </c>
      <c r="Q101" s="10">
        <f>SUMIFS(trimestre!$D$35:$L$35,trimestre!$D$3:$L$3,data!$B101,trimestre!$D$2:$L$2,data!$A101)</f>
        <v>97.550126132313096</v>
      </c>
      <c r="R101" s="10">
        <f>SUMIFS(trimestre!$D$37:$L$37,trimestre!$D$3:$L$3,data!$B101,trimestre!$D$2:$L$2,data!$A101)</f>
        <v>98.42141886285863</v>
      </c>
      <c r="S101" s="10">
        <f>SUMIFS(trimestre!$D$39:$L$39,trimestre!$D$3:$L$3,data!$B101,trimestre!$D$2:$L$2,data!$A101)</f>
        <v>99.402788049399206</v>
      </c>
      <c r="T101" s="10">
        <f>SUMIFS(trimestre!$D$41:$L$41,trimestre!$D$3:$L$3,data!$B101,trimestre!$D$2:$L$2,data!$A101)</f>
        <v>99.007548335485097</v>
      </c>
      <c r="U101" s="10">
        <f>SUMIFS(trimestre!$D$43:$L$43,trimestre!$D$3:$L$3,data!$B101,trimestre!$D$2:$L$2,data!$A101)</f>
        <v>99.007450310635889</v>
      </c>
      <c r="V101" s="10">
        <f>SUMIFS(trimestre!$D$45:$L$45,trimestre!$D$3:$L$3,data!$B101,trimestre!$D$2:$L$2,data!$A101)</f>
        <v>100.10130251814837</v>
      </c>
    </row>
    <row r="102" spans="1:22" x14ac:dyDescent="0.3">
      <c r="A102">
        <f t="shared" si="3"/>
        <v>2019</v>
      </c>
      <c r="B102" t="str">
        <f t="shared" si="4"/>
        <v>T2</v>
      </c>
      <c r="C102">
        <f t="shared" si="5"/>
        <v>4</v>
      </c>
      <c r="D102" s="59">
        <v>43566</v>
      </c>
      <c r="E102" s="10">
        <f>SUMIFS(trimestre!$D$4:$L$4,trimestre!$D$3:$L$3,data!$B102,trimestre!$D$2:$L$2,data!$A102)</f>
        <v>99.800698006081873</v>
      </c>
      <c r="F102" s="10">
        <f>SUMIFS(trimestre!$D$8:$L$8,trimestre!$D$3:$L$3,data!$B102,trimestre!$D$2:$L$2,data!$A102)</f>
        <v>100.30130512058224</v>
      </c>
      <c r="G102" s="10">
        <f>SUMIFS(trimestre!$D$10:$L$10,trimestre!$D$3:$L$3,data!$B102,trimestre!$D$2:$L$2,data!$A102)</f>
        <v>103.28369863056143</v>
      </c>
      <c r="H102" s="10">
        <f>SUMIFS(trimestre!$D$14:$L$14,trimestre!$D$3:$L$3,data!$B102,trimestre!$D$2:$L$2,data!$A102)</f>
        <v>100.20040080160321</v>
      </c>
      <c r="I102" s="10">
        <f>SUMIFS(trimestre!$D$16:$L$16,trimestre!$D$3:$L$3,data!$B102,trimestre!$D$2:$L$2,data!$A102)</f>
        <v>123.42022116903634</v>
      </c>
      <c r="J102" s="10">
        <f>SUMIFS(trimestre!$D$18:$L$18,trimestre!$D$3:$L$3,data!$B102,trimestre!$D$2:$L$2,data!$A102)</f>
        <v>103.70227491680485</v>
      </c>
      <c r="K102" s="10">
        <f>SUMIFS(trimestre!$D$20:$L$20,trimestre!$D$3:$L$3,data!$B102,trimestre!$D$2:$L$2,data!$A102)</f>
        <v>102.65254167693192</v>
      </c>
      <c r="L102" s="10">
        <f>SUMIFS(trimestre!$D$22:$L$22,trimestre!$D$3:$L$3,data!$B102,trimestre!$D$2:$L$2,data!$A102)</f>
        <v>100.90735897187511</v>
      </c>
      <c r="M102" s="10">
        <f>SUMIFS(trimestre!$D$27:$L$27,trimestre!$D$3:$L$3,data!$B102,trimestre!$D$2:$L$2,data!$A102)</f>
        <v>99.90209594597296</v>
      </c>
      <c r="N102" s="10">
        <f>SUMIFS(trimestre!$D$29:$L$29,trimestre!$D$3:$L$3,data!$B102,trimestre!$D$2:$L$2,data!$A102)</f>
        <v>99.701891344878831</v>
      </c>
      <c r="O102" s="10">
        <f>SUMIFS(trimestre!$D$31:$L$31,trimestre!$D$3:$L$3,data!$B102,trimestre!$D$2:$L$2,data!$A102)</f>
        <v>101.42316992032195</v>
      </c>
      <c r="P102" s="10">
        <f>SUMIFS(trimestre!$D$33:$L$33,trimestre!$D$3:$L$3,data!$B102,trimestre!$D$2:$L$2,data!$A102)</f>
        <v>99.107241964384826</v>
      </c>
      <c r="Q102" s="10">
        <f>SUMIFS(trimestre!$D$35:$L$35,trimestre!$D$3:$L$3,data!$B102,trimestre!$D$2:$L$2,data!$A102)</f>
        <v>97.550126132313096</v>
      </c>
      <c r="R102" s="10">
        <f>SUMIFS(trimestre!$D$37:$L$37,trimestre!$D$3:$L$3,data!$B102,trimestre!$D$2:$L$2,data!$A102)</f>
        <v>98.42141886285863</v>
      </c>
      <c r="S102" s="10">
        <f>SUMIFS(trimestre!$D$39:$L$39,trimestre!$D$3:$L$3,data!$B102,trimestre!$D$2:$L$2,data!$A102)</f>
        <v>99.402788049399206</v>
      </c>
      <c r="T102" s="10">
        <f>SUMIFS(trimestre!$D$41:$L$41,trimestre!$D$3:$L$3,data!$B102,trimestre!$D$2:$L$2,data!$A102)</f>
        <v>99.007548335485097</v>
      </c>
      <c r="U102" s="10">
        <f>SUMIFS(trimestre!$D$43:$L$43,trimestre!$D$3:$L$3,data!$B102,trimestre!$D$2:$L$2,data!$A102)</f>
        <v>99.007450310635889</v>
      </c>
      <c r="V102" s="10">
        <f>SUMIFS(trimestre!$D$45:$L$45,trimestre!$D$3:$L$3,data!$B102,trimestre!$D$2:$L$2,data!$A102)</f>
        <v>100.10130251814837</v>
      </c>
    </row>
    <row r="103" spans="1:22" x14ac:dyDescent="0.3">
      <c r="A103">
        <f t="shared" si="3"/>
        <v>2019</v>
      </c>
      <c r="B103" t="str">
        <f t="shared" si="4"/>
        <v>T2</v>
      </c>
      <c r="C103">
        <f t="shared" si="5"/>
        <v>4</v>
      </c>
      <c r="D103" s="59">
        <v>43567</v>
      </c>
      <c r="E103" s="10">
        <f>SUMIFS(trimestre!$D$4:$L$4,trimestre!$D$3:$L$3,data!$B103,trimestre!$D$2:$L$2,data!$A103)</f>
        <v>99.800698006081873</v>
      </c>
      <c r="F103" s="10">
        <f>SUMIFS(trimestre!$D$8:$L$8,trimestre!$D$3:$L$3,data!$B103,trimestre!$D$2:$L$2,data!$A103)</f>
        <v>100.30130512058224</v>
      </c>
      <c r="G103" s="10">
        <f>SUMIFS(trimestre!$D$10:$L$10,trimestre!$D$3:$L$3,data!$B103,trimestre!$D$2:$L$2,data!$A103)</f>
        <v>103.28369863056143</v>
      </c>
      <c r="H103" s="10">
        <f>SUMIFS(trimestre!$D$14:$L$14,trimestre!$D$3:$L$3,data!$B103,trimestre!$D$2:$L$2,data!$A103)</f>
        <v>100.20040080160321</v>
      </c>
      <c r="I103" s="10">
        <f>SUMIFS(trimestre!$D$16:$L$16,trimestre!$D$3:$L$3,data!$B103,trimestre!$D$2:$L$2,data!$A103)</f>
        <v>123.42022116903634</v>
      </c>
      <c r="J103" s="10">
        <f>SUMIFS(trimestre!$D$18:$L$18,trimestre!$D$3:$L$3,data!$B103,trimestre!$D$2:$L$2,data!$A103)</f>
        <v>103.70227491680485</v>
      </c>
      <c r="K103" s="10">
        <f>SUMIFS(trimestre!$D$20:$L$20,trimestre!$D$3:$L$3,data!$B103,trimestre!$D$2:$L$2,data!$A103)</f>
        <v>102.65254167693192</v>
      </c>
      <c r="L103" s="10">
        <f>SUMIFS(trimestre!$D$22:$L$22,trimestre!$D$3:$L$3,data!$B103,trimestre!$D$2:$L$2,data!$A103)</f>
        <v>100.90735897187511</v>
      </c>
      <c r="M103" s="10">
        <f>SUMIFS(trimestre!$D$27:$L$27,trimestre!$D$3:$L$3,data!$B103,trimestre!$D$2:$L$2,data!$A103)</f>
        <v>99.90209594597296</v>
      </c>
      <c r="N103" s="10">
        <f>SUMIFS(trimestre!$D$29:$L$29,trimestre!$D$3:$L$3,data!$B103,trimestre!$D$2:$L$2,data!$A103)</f>
        <v>99.701891344878831</v>
      </c>
      <c r="O103" s="10">
        <f>SUMIFS(trimestre!$D$31:$L$31,trimestre!$D$3:$L$3,data!$B103,trimestre!$D$2:$L$2,data!$A103)</f>
        <v>101.42316992032195</v>
      </c>
      <c r="P103" s="10">
        <f>SUMIFS(trimestre!$D$33:$L$33,trimestre!$D$3:$L$3,data!$B103,trimestre!$D$2:$L$2,data!$A103)</f>
        <v>99.107241964384826</v>
      </c>
      <c r="Q103" s="10">
        <f>SUMIFS(trimestre!$D$35:$L$35,trimestre!$D$3:$L$3,data!$B103,trimestre!$D$2:$L$2,data!$A103)</f>
        <v>97.550126132313096</v>
      </c>
      <c r="R103" s="10">
        <f>SUMIFS(trimestre!$D$37:$L$37,trimestre!$D$3:$L$3,data!$B103,trimestre!$D$2:$L$2,data!$A103)</f>
        <v>98.42141886285863</v>
      </c>
      <c r="S103" s="10">
        <f>SUMIFS(trimestre!$D$39:$L$39,trimestre!$D$3:$L$3,data!$B103,trimestre!$D$2:$L$2,data!$A103)</f>
        <v>99.402788049399206</v>
      </c>
      <c r="T103" s="10">
        <f>SUMIFS(trimestre!$D$41:$L$41,trimestre!$D$3:$L$3,data!$B103,trimestre!$D$2:$L$2,data!$A103)</f>
        <v>99.007548335485097</v>
      </c>
      <c r="U103" s="10">
        <f>SUMIFS(trimestre!$D$43:$L$43,trimestre!$D$3:$L$3,data!$B103,trimestre!$D$2:$L$2,data!$A103)</f>
        <v>99.007450310635889</v>
      </c>
      <c r="V103" s="10">
        <f>SUMIFS(trimestre!$D$45:$L$45,trimestre!$D$3:$L$3,data!$B103,trimestre!$D$2:$L$2,data!$A103)</f>
        <v>100.10130251814837</v>
      </c>
    </row>
    <row r="104" spans="1:22" x14ac:dyDescent="0.3">
      <c r="A104">
        <f t="shared" si="3"/>
        <v>2019</v>
      </c>
      <c r="B104" t="str">
        <f t="shared" si="4"/>
        <v>T2</v>
      </c>
      <c r="C104">
        <f t="shared" si="5"/>
        <v>4</v>
      </c>
      <c r="D104" s="59">
        <v>43568</v>
      </c>
      <c r="E104" s="10">
        <f>SUMIFS(trimestre!$D$4:$L$4,trimestre!$D$3:$L$3,data!$B104,trimestre!$D$2:$L$2,data!$A104)</f>
        <v>99.800698006081873</v>
      </c>
      <c r="F104" s="10">
        <f>SUMIFS(trimestre!$D$8:$L$8,trimestre!$D$3:$L$3,data!$B104,trimestre!$D$2:$L$2,data!$A104)</f>
        <v>100.30130512058224</v>
      </c>
      <c r="G104" s="10">
        <f>SUMIFS(trimestre!$D$10:$L$10,trimestre!$D$3:$L$3,data!$B104,trimestre!$D$2:$L$2,data!$A104)</f>
        <v>103.28369863056143</v>
      </c>
      <c r="H104" s="10">
        <f>SUMIFS(trimestre!$D$14:$L$14,trimestre!$D$3:$L$3,data!$B104,trimestre!$D$2:$L$2,data!$A104)</f>
        <v>100.20040080160321</v>
      </c>
      <c r="I104" s="10">
        <f>SUMIFS(trimestre!$D$16:$L$16,trimestre!$D$3:$L$3,data!$B104,trimestre!$D$2:$L$2,data!$A104)</f>
        <v>123.42022116903634</v>
      </c>
      <c r="J104" s="10">
        <f>SUMIFS(trimestre!$D$18:$L$18,trimestre!$D$3:$L$3,data!$B104,trimestre!$D$2:$L$2,data!$A104)</f>
        <v>103.70227491680485</v>
      </c>
      <c r="K104" s="10">
        <f>SUMIFS(trimestre!$D$20:$L$20,trimestre!$D$3:$L$3,data!$B104,trimestre!$D$2:$L$2,data!$A104)</f>
        <v>102.65254167693192</v>
      </c>
      <c r="L104" s="10">
        <f>SUMIFS(trimestre!$D$22:$L$22,trimestre!$D$3:$L$3,data!$B104,trimestre!$D$2:$L$2,data!$A104)</f>
        <v>100.90735897187511</v>
      </c>
      <c r="M104" s="10">
        <f>SUMIFS(trimestre!$D$27:$L$27,trimestre!$D$3:$L$3,data!$B104,trimestre!$D$2:$L$2,data!$A104)</f>
        <v>99.90209594597296</v>
      </c>
      <c r="N104" s="10">
        <f>SUMIFS(trimestre!$D$29:$L$29,trimestre!$D$3:$L$3,data!$B104,trimestre!$D$2:$L$2,data!$A104)</f>
        <v>99.701891344878831</v>
      </c>
      <c r="O104" s="10">
        <f>SUMIFS(trimestre!$D$31:$L$31,trimestre!$D$3:$L$3,data!$B104,trimestre!$D$2:$L$2,data!$A104)</f>
        <v>101.42316992032195</v>
      </c>
      <c r="P104" s="10">
        <f>SUMIFS(trimestre!$D$33:$L$33,trimestre!$D$3:$L$3,data!$B104,trimestre!$D$2:$L$2,data!$A104)</f>
        <v>99.107241964384826</v>
      </c>
      <c r="Q104" s="10">
        <f>SUMIFS(trimestre!$D$35:$L$35,trimestre!$D$3:$L$3,data!$B104,trimestre!$D$2:$L$2,data!$A104)</f>
        <v>97.550126132313096</v>
      </c>
      <c r="R104" s="10">
        <f>SUMIFS(trimestre!$D$37:$L$37,trimestre!$D$3:$L$3,data!$B104,trimestre!$D$2:$L$2,data!$A104)</f>
        <v>98.42141886285863</v>
      </c>
      <c r="S104" s="10">
        <f>SUMIFS(trimestre!$D$39:$L$39,trimestre!$D$3:$L$3,data!$B104,trimestre!$D$2:$L$2,data!$A104)</f>
        <v>99.402788049399206</v>
      </c>
      <c r="T104" s="10">
        <f>SUMIFS(trimestre!$D$41:$L$41,trimestre!$D$3:$L$3,data!$B104,trimestre!$D$2:$L$2,data!$A104)</f>
        <v>99.007548335485097</v>
      </c>
      <c r="U104" s="10">
        <f>SUMIFS(trimestre!$D$43:$L$43,trimestre!$D$3:$L$3,data!$B104,trimestre!$D$2:$L$2,data!$A104)</f>
        <v>99.007450310635889</v>
      </c>
      <c r="V104" s="10">
        <f>SUMIFS(trimestre!$D$45:$L$45,trimestre!$D$3:$L$3,data!$B104,trimestre!$D$2:$L$2,data!$A104)</f>
        <v>100.10130251814837</v>
      </c>
    </row>
    <row r="105" spans="1:22" x14ac:dyDescent="0.3">
      <c r="A105">
        <f t="shared" si="3"/>
        <v>2019</v>
      </c>
      <c r="B105" t="str">
        <f t="shared" si="4"/>
        <v>T2</v>
      </c>
      <c r="C105">
        <f t="shared" si="5"/>
        <v>4</v>
      </c>
      <c r="D105" s="59">
        <v>43569</v>
      </c>
      <c r="E105" s="10">
        <f>SUMIFS(trimestre!$D$4:$L$4,trimestre!$D$3:$L$3,data!$B105,trimestre!$D$2:$L$2,data!$A105)</f>
        <v>99.800698006081873</v>
      </c>
      <c r="F105" s="10">
        <f>SUMIFS(trimestre!$D$8:$L$8,trimestre!$D$3:$L$3,data!$B105,trimestre!$D$2:$L$2,data!$A105)</f>
        <v>100.30130512058224</v>
      </c>
      <c r="G105" s="10">
        <f>SUMIFS(trimestre!$D$10:$L$10,trimestre!$D$3:$L$3,data!$B105,trimestre!$D$2:$L$2,data!$A105)</f>
        <v>103.28369863056143</v>
      </c>
      <c r="H105" s="10">
        <f>SUMIFS(trimestre!$D$14:$L$14,trimestre!$D$3:$L$3,data!$B105,trimestre!$D$2:$L$2,data!$A105)</f>
        <v>100.20040080160321</v>
      </c>
      <c r="I105" s="10">
        <f>SUMIFS(trimestre!$D$16:$L$16,trimestre!$D$3:$L$3,data!$B105,trimestre!$D$2:$L$2,data!$A105)</f>
        <v>123.42022116903634</v>
      </c>
      <c r="J105" s="10">
        <f>SUMIFS(trimestre!$D$18:$L$18,trimestre!$D$3:$L$3,data!$B105,trimestre!$D$2:$L$2,data!$A105)</f>
        <v>103.70227491680485</v>
      </c>
      <c r="K105" s="10">
        <f>SUMIFS(trimestre!$D$20:$L$20,trimestre!$D$3:$L$3,data!$B105,trimestre!$D$2:$L$2,data!$A105)</f>
        <v>102.65254167693192</v>
      </c>
      <c r="L105" s="10">
        <f>SUMIFS(trimestre!$D$22:$L$22,trimestre!$D$3:$L$3,data!$B105,trimestre!$D$2:$L$2,data!$A105)</f>
        <v>100.90735897187511</v>
      </c>
      <c r="M105" s="10">
        <f>SUMIFS(trimestre!$D$27:$L$27,trimestre!$D$3:$L$3,data!$B105,trimestre!$D$2:$L$2,data!$A105)</f>
        <v>99.90209594597296</v>
      </c>
      <c r="N105" s="10">
        <f>SUMIFS(trimestre!$D$29:$L$29,trimestre!$D$3:$L$3,data!$B105,trimestre!$D$2:$L$2,data!$A105)</f>
        <v>99.701891344878831</v>
      </c>
      <c r="O105" s="10">
        <f>SUMIFS(trimestre!$D$31:$L$31,trimestre!$D$3:$L$3,data!$B105,trimestre!$D$2:$L$2,data!$A105)</f>
        <v>101.42316992032195</v>
      </c>
      <c r="P105" s="10">
        <f>SUMIFS(trimestre!$D$33:$L$33,trimestre!$D$3:$L$3,data!$B105,trimestre!$D$2:$L$2,data!$A105)</f>
        <v>99.107241964384826</v>
      </c>
      <c r="Q105" s="10">
        <f>SUMIFS(trimestre!$D$35:$L$35,trimestre!$D$3:$L$3,data!$B105,trimestre!$D$2:$L$2,data!$A105)</f>
        <v>97.550126132313096</v>
      </c>
      <c r="R105" s="10">
        <f>SUMIFS(trimestre!$D$37:$L$37,trimestre!$D$3:$L$3,data!$B105,trimestre!$D$2:$L$2,data!$A105)</f>
        <v>98.42141886285863</v>
      </c>
      <c r="S105" s="10">
        <f>SUMIFS(trimestre!$D$39:$L$39,trimestre!$D$3:$L$3,data!$B105,trimestre!$D$2:$L$2,data!$A105)</f>
        <v>99.402788049399206</v>
      </c>
      <c r="T105" s="10">
        <f>SUMIFS(trimestre!$D$41:$L$41,trimestre!$D$3:$L$3,data!$B105,trimestre!$D$2:$L$2,data!$A105)</f>
        <v>99.007548335485097</v>
      </c>
      <c r="U105" s="10">
        <f>SUMIFS(trimestre!$D$43:$L$43,trimestre!$D$3:$L$3,data!$B105,trimestre!$D$2:$L$2,data!$A105)</f>
        <v>99.007450310635889</v>
      </c>
      <c r="V105" s="10">
        <f>SUMIFS(trimestre!$D$45:$L$45,trimestre!$D$3:$L$3,data!$B105,trimestre!$D$2:$L$2,data!$A105)</f>
        <v>100.10130251814837</v>
      </c>
    </row>
    <row r="106" spans="1:22" x14ac:dyDescent="0.3">
      <c r="A106">
        <f t="shared" si="3"/>
        <v>2019</v>
      </c>
      <c r="B106" t="str">
        <f t="shared" si="4"/>
        <v>T2</v>
      </c>
      <c r="C106">
        <f t="shared" si="5"/>
        <v>4</v>
      </c>
      <c r="D106" s="59">
        <v>43570</v>
      </c>
      <c r="E106" s="10">
        <f>SUMIFS(trimestre!$D$4:$L$4,trimestre!$D$3:$L$3,data!$B106,trimestre!$D$2:$L$2,data!$A106)</f>
        <v>99.800698006081873</v>
      </c>
      <c r="F106" s="10">
        <f>SUMIFS(trimestre!$D$8:$L$8,trimestre!$D$3:$L$3,data!$B106,trimestre!$D$2:$L$2,data!$A106)</f>
        <v>100.30130512058224</v>
      </c>
      <c r="G106" s="10">
        <f>SUMIFS(trimestre!$D$10:$L$10,trimestre!$D$3:$L$3,data!$B106,trimestre!$D$2:$L$2,data!$A106)</f>
        <v>103.28369863056143</v>
      </c>
      <c r="H106" s="10">
        <f>SUMIFS(trimestre!$D$14:$L$14,trimestre!$D$3:$L$3,data!$B106,trimestre!$D$2:$L$2,data!$A106)</f>
        <v>100.20040080160321</v>
      </c>
      <c r="I106" s="10">
        <f>SUMIFS(trimestre!$D$16:$L$16,trimestre!$D$3:$L$3,data!$B106,trimestre!$D$2:$L$2,data!$A106)</f>
        <v>123.42022116903634</v>
      </c>
      <c r="J106" s="10">
        <f>SUMIFS(trimestre!$D$18:$L$18,trimestre!$D$3:$L$3,data!$B106,trimestre!$D$2:$L$2,data!$A106)</f>
        <v>103.70227491680485</v>
      </c>
      <c r="K106" s="10">
        <f>SUMIFS(trimestre!$D$20:$L$20,trimestre!$D$3:$L$3,data!$B106,trimestre!$D$2:$L$2,data!$A106)</f>
        <v>102.65254167693192</v>
      </c>
      <c r="L106" s="10">
        <f>SUMIFS(trimestre!$D$22:$L$22,trimestre!$D$3:$L$3,data!$B106,trimestre!$D$2:$L$2,data!$A106)</f>
        <v>100.90735897187511</v>
      </c>
      <c r="M106" s="10">
        <f>SUMIFS(trimestre!$D$27:$L$27,trimestre!$D$3:$L$3,data!$B106,trimestre!$D$2:$L$2,data!$A106)</f>
        <v>99.90209594597296</v>
      </c>
      <c r="N106" s="10">
        <f>SUMIFS(trimestre!$D$29:$L$29,trimestre!$D$3:$L$3,data!$B106,trimestre!$D$2:$L$2,data!$A106)</f>
        <v>99.701891344878831</v>
      </c>
      <c r="O106" s="10">
        <f>SUMIFS(trimestre!$D$31:$L$31,trimestre!$D$3:$L$3,data!$B106,trimestre!$D$2:$L$2,data!$A106)</f>
        <v>101.42316992032195</v>
      </c>
      <c r="P106" s="10">
        <f>SUMIFS(trimestre!$D$33:$L$33,trimestre!$D$3:$L$3,data!$B106,trimestre!$D$2:$L$2,data!$A106)</f>
        <v>99.107241964384826</v>
      </c>
      <c r="Q106" s="10">
        <f>SUMIFS(trimestre!$D$35:$L$35,trimestre!$D$3:$L$3,data!$B106,trimestre!$D$2:$L$2,data!$A106)</f>
        <v>97.550126132313096</v>
      </c>
      <c r="R106" s="10">
        <f>SUMIFS(trimestre!$D$37:$L$37,trimestre!$D$3:$L$3,data!$B106,trimestre!$D$2:$L$2,data!$A106)</f>
        <v>98.42141886285863</v>
      </c>
      <c r="S106" s="10">
        <f>SUMIFS(trimestre!$D$39:$L$39,trimestre!$D$3:$L$3,data!$B106,trimestre!$D$2:$L$2,data!$A106)</f>
        <v>99.402788049399206</v>
      </c>
      <c r="T106" s="10">
        <f>SUMIFS(trimestre!$D$41:$L$41,trimestre!$D$3:$L$3,data!$B106,trimestre!$D$2:$L$2,data!$A106)</f>
        <v>99.007548335485097</v>
      </c>
      <c r="U106" s="10">
        <f>SUMIFS(trimestre!$D$43:$L$43,trimestre!$D$3:$L$3,data!$B106,trimestre!$D$2:$L$2,data!$A106)</f>
        <v>99.007450310635889</v>
      </c>
      <c r="V106" s="10">
        <f>SUMIFS(trimestre!$D$45:$L$45,trimestre!$D$3:$L$3,data!$B106,trimestre!$D$2:$L$2,data!$A106)</f>
        <v>100.10130251814837</v>
      </c>
    </row>
    <row r="107" spans="1:22" x14ac:dyDescent="0.3">
      <c r="A107">
        <f t="shared" si="3"/>
        <v>2019</v>
      </c>
      <c r="B107" t="str">
        <f t="shared" si="4"/>
        <v>T2</v>
      </c>
      <c r="C107">
        <f t="shared" si="5"/>
        <v>4</v>
      </c>
      <c r="D107" s="59">
        <v>43571</v>
      </c>
      <c r="E107" s="10">
        <f>SUMIFS(trimestre!$D$4:$L$4,trimestre!$D$3:$L$3,data!$B107,trimestre!$D$2:$L$2,data!$A107)</f>
        <v>99.800698006081873</v>
      </c>
      <c r="F107" s="10">
        <f>SUMIFS(trimestre!$D$8:$L$8,trimestre!$D$3:$L$3,data!$B107,trimestre!$D$2:$L$2,data!$A107)</f>
        <v>100.30130512058224</v>
      </c>
      <c r="G107" s="10">
        <f>SUMIFS(trimestre!$D$10:$L$10,trimestre!$D$3:$L$3,data!$B107,trimestre!$D$2:$L$2,data!$A107)</f>
        <v>103.28369863056143</v>
      </c>
      <c r="H107" s="10">
        <f>SUMIFS(trimestre!$D$14:$L$14,trimestre!$D$3:$L$3,data!$B107,trimestre!$D$2:$L$2,data!$A107)</f>
        <v>100.20040080160321</v>
      </c>
      <c r="I107" s="10">
        <f>SUMIFS(trimestre!$D$16:$L$16,trimestre!$D$3:$L$3,data!$B107,trimestre!$D$2:$L$2,data!$A107)</f>
        <v>123.42022116903634</v>
      </c>
      <c r="J107" s="10">
        <f>SUMIFS(trimestre!$D$18:$L$18,trimestre!$D$3:$L$3,data!$B107,trimestre!$D$2:$L$2,data!$A107)</f>
        <v>103.70227491680485</v>
      </c>
      <c r="K107" s="10">
        <f>SUMIFS(trimestre!$D$20:$L$20,trimestre!$D$3:$L$3,data!$B107,trimestre!$D$2:$L$2,data!$A107)</f>
        <v>102.65254167693192</v>
      </c>
      <c r="L107" s="10">
        <f>SUMIFS(trimestre!$D$22:$L$22,trimestre!$D$3:$L$3,data!$B107,trimestre!$D$2:$L$2,data!$A107)</f>
        <v>100.90735897187511</v>
      </c>
      <c r="M107" s="10">
        <f>SUMIFS(trimestre!$D$27:$L$27,trimestre!$D$3:$L$3,data!$B107,trimestre!$D$2:$L$2,data!$A107)</f>
        <v>99.90209594597296</v>
      </c>
      <c r="N107" s="10">
        <f>SUMIFS(trimestre!$D$29:$L$29,trimestre!$D$3:$L$3,data!$B107,trimestre!$D$2:$L$2,data!$A107)</f>
        <v>99.701891344878831</v>
      </c>
      <c r="O107" s="10">
        <f>SUMIFS(trimestre!$D$31:$L$31,trimestre!$D$3:$L$3,data!$B107,trimestre!$D$2:$L$2,data!$A107)</f>
        <v>101.42316992032195</v>
      </c>
      <c r="P107" s="10">
        <f>SUMIFS(trimestre!$D$33:$L$33,trimestre!$D$3:$L$3,data!$B107,trimestre!$D$2:$L$2,data!$A107)</f>
        <v>99.107241964384826</v>
      </c>
      <c r="Q107" s="10">
        <f>SUMIFS(trimestre!$D$35:$L$35,trimestre!$D$3:$L$3,data!$B107,trimestre!$D$2:$L$2,data!$A107)</f>
        <v>97.550126132313096</v>
      </c>
      <c r="R107" s="10">
        <f>SUMIFS(trimestre!$D$37:$L$37,trimestre!$D$3:$L$3,data!$B107,trimestre!$D$2:$L$2,data!$A107)</f>
        <v>98.42141886285863</v>
      </c>
      <c r="S107" s="10">
        <f>SUMIFS(trimestre!$D$39:$L$39,trimestre!$D$3:$L$3,data!$B107,trimestre!$D$2:$L$2,data!$A107)</f>
        <v>99.402788049399206</v>
      </c>
      <c r="T107" s="10">
        <f>SUMIFS(trimestre!$D$41:$L$41,trimestre!$D$3:$L$3,data!$B107,trimestre!$D$2:$L$2,data!$A107)</f>
        <v>99.007548335485097</v>
      </c>
      <c r="U107" s="10">
        <f>SUMIFS(trimestre!$D$43:$L$43,trimestre!$D$3:$L$3,data!$B107,trimestre!$D$2:$L$2,data!$A107)</f>
        <v>99.007450310635889</v>
      </c>
      <c r="V107" s="10">
        <f>SUMIFS(trimestre!$D$45:$L$45,trimestre!$D$3:$L$3,data!$B107,trimestre!$D$2:$L$2,data!$A107)</f>
        <v>100.10130251814837</v>
      </c>
    </row>
    <row r="108" spans="1:22" x14ac:dyDescent="0.3">
      <c r="A108">
        <f t="shared" si="3"/>
        <v>2019</v>
      </c>
      <c r="B108" t="str">
        <f t="shared" si="4"/>
        <v>T2</v>
      </c>
      <c r="C108">
        <f t="shared" si="5"/>
        <v>4</v>
      </c>
      <c r="D108" s="59">
        <v>43572</v>
      </c>
      <c r="E108" s="10">
        <f>SUMIFS(trimestre!$D$4:$L$4,trimestre!$D$3:$L$3,data!$B108,trimestre!$D$2:$L$2,data!$A108)</f>
        <v>99.800698006081873</v>
      </c>
      <c r="F108" s="10">
        <f>SUMIFS(trimestre!$D$8:$L$8,trimestre!$D$3:$L$3,data!$B108,trimestre!$D$2:$L$2,data!$A108)</f>
        <v>100.30130512058224</v>
      </c>
      <c r="G108" s="10">
        <f>SUMIFS(trimestre!$D$10:$L$10,trimestre!$D$3:$L$3,data!$B108,trimestre!$D$2:$L$2,data!$A108)</f>
        <v>103.28369863056143</v>
      </c>
      <c r="H108" s="10">
        <f>SUMIFS(trimestre!$D$14:$L$14,trimestre!$D$3:$L$3,data!$B108,trimestre!$D$2:$L$2,data!$A108)</f>
        <v>100.20040080160321</v>
      </c>
      <c r="I108" s="10">
        <f>SUMIFS(trimestre!$D$16:$L$16,trimestre!$D$3:$L$3,data!$B108,trimestre!$D$2:$L$2,data!$A108)</f>
        <v>123.42022116903634</v>
      </c>
      <c r="J108" s="10">
        <f>SUMIFS(trimestre!$D$18:$L$18,trimestre!$D$3:$L$3,data!$B108,trimestre!$D$2:$L$2,data!$A108)</f>
        <v>103.70227491680485</v>
      </c>
      <c r="K108" s="10">
        <f>SUMIFS(trimestre!$D$20:$L$20,trimestre!$D$3:$L$3,data!$B108,trimestre!$D$2:$L$2,data!$A108)</f>
        <v>102.65254167693192</v>
      </c>
      <c r="L108" s="10">
        <f>SUMIFS(trimestre!$D$22:$L$22,trimestre!$D$3:$L$3,data!$B108,trimestre!$D$2:$L$2,data!$A108)</f>
        <v>100.90735897187511</v>
      </c>
      <c r="M108" s="10">
        <f>SUMIFS(trimestre!$D$27:$L$27,trimestre!$D$3:$L$3,data!$B108,trimestre!$D$2:$L$2,data!$A108)</f>
        <v>99.90209594597296</v>
      </c>
      <c r="N108" s="10">
        <f>SUMIFS(trimestre!$D$29:$L$29,trimestre!$D$3:$L$3,data!$B108,trimestre!$D$2:$L$2,data!$A108)</f>
        <v>99.701891344878831</v>
      </c>
      <c r="O108" s="10">
        <f>SUMIFS(trimestre!$D$31:$L$31,trimestre!$D$3:$L$3,data!$B108,trimestre!$D$2:$L$2,data!$A108)</f>
        <v>101.42316992032195</v>
      </c>
      <c r="P108" s="10">
        <f>SUMIFS(trimestre!$D$33:$L$33,trimestre!$D$3:$L$3,data!$B108,trimestre!$D$2:$L$2,data!$A108)</f>
        <v>99.107241964384826</v>
      </c>
      <c r="Q108" s="10">
        <f>SUMIFS(trimestre!$D$35:$L$35,trimestre!$D$3:$L$3,data!$B108,trimestre!$D$2:$L$2,data!$A108)</f>
        <v>97.550126132313096</v>
      </c>
      <c r="R108" s="10">
        <f>SUMIFS(trimestre!$D$37:$L$37,trimestre!$D$3:$L$3,data!$B108,trimestre!$D$2:$L$2,data!$A108)</f>
        <v>98.42141886285863</v>
      </c>
      <c r="S108" s="10">
        <f>SUMIFS(trimestre!$D$39:$L$39,trimestre!$D$3:$L$3,data!$B108,trimestre!$D$2:$L$2,data!$A108)</f>
        <v>99.402788049399206</v>
      </c>
      <c r="T108" s="10">
        <f>SUMIFS(trimestre!$D$41:$L$41,trimestre!$D$3:$L$3,data!$B108,trimestre!$D$2:$L$2,data!$A108)</f>
        <v>99.007548335485097</v>
      </c>
      <c r="U108" s="10">
        <f>SUMIFS(trimestre!$D$43:$L$43,trimestre!$D$3:$L$3,data!$B108,trimestre!$D$2:$L$2,data!$A108)</f>
        <v>99.007450310635889</v>
      </c>
      <c r="V108" s="10">
        <f>SUMIFS(trimestre!$D$45:$L$45,trimestre!$D$3:$L$3,data!$B108,trimestre!$D$2:$L$2,data!$A108)</f>
        <v>100.10130251814837</v>
      </c>
    </row>
    <row r="109" spans="1:22" x14ac:dyDescent="0.3">
      <c r="A109">
        <f t="shared" si="3"/>
        <v>2019</v>
      </c>
      <c r="B109" t="str">
        <f t="shared" si="4"/>
        <v>T2</v>
      </c>
      <c r="C109">
        <f t="shared" si="5"/>
        <v>4</v>
      </c>
      <c r="D109" s="59">
        <v>43573</v>
      </c>
      <c r="E109" s="10">
        <f>SUMIFS(trimestre!$D$4:$L$4,trimestre!$D$3:$L$3,data!$B109,trimestre!$D$2:$L$2,data!$A109)</f>
        <v>99.800698006081873</v>
      </c>
      <c r="F109" s="10">
        <f>SUMIFS(trimestre!$D$8:$L$8,trimestre!$D$3:$L$3,data!$B109,trimestre!$D$2:$L$2,data!$A109)</f>
        <v>100.30130512058224</v>
      </c>
      <c r="G109" s="10">
        <f>SUMIFS(trimestre!$D$10:$L$10,trimestre!$D$3:$L$3,data!$B109,trimestre!$D$2:$L$2,data!$A109)</f>
        <v>103.28369863056143</v>
      </c>
      <c r="H109" s="10">
        <f>SUMIFS(trimestre!$D$14:$L$14,trimestre!$D$3:$L$3,data!$B109,trimestre!$D$2:$L$2,data!$A109)</f>
        <v>100.20040080160321</v>
      </c>
      <c r="I109" s="10">
        <f>SUMIFS(trimestre!$D$16:$L$16,trimestre!$D$3:$L$3,data!$B109,trimestre!$D$2:$L$2,data!$A109)</f>
        <v>123.42022116903634</v>
      </c>
      <c r="J109" s="10">
        <f>SUMIFS(trimestre!$D$18:$L$18,trimestre!$D$3:$L$3,data!$B109,trimestre!$D$2:$L$2,data!$A109)</f>
        <v>103.70227491680485</v>
      </c>
      <c r="K109" s="10">
        <f>SUMIFS(trimestre!$D$20:$L$20,trimestre!$D$3:$L$3,data!$B109,trimestre!$D$2:$L$2,data!$A109)</f>
        <v>102.65254167693192</v>
      </c>
      <c r="L109" s="10">
        <f>SUMIFS(trimestre!$D$22:$L$22,trimestre!$D$3:$L$3,data!$B109,trimestre!$D$2:$L$2,data!$A109)</f>
        <v>100.90735897187511</v>
      </c>
      <c r="M109" s="10">
        <f>SUMIFS(trimestre!$D$27:$L$27,trimestre!$D$3:$L$3,data!$B109,trimestre!$D$2:$L$2,data!$A109)</f>
        <v>99.90209594597296</v>
      </c>
      <c r="N109" s="10">
        <f>SUMIFS(trimestre!$D$29:$L$29,trimestre!$D$3:$L$3,data!$B109,trimestre!$D$2:$L$2,data!$A109)</f>
        <v>99.701891344878831</v>
      </c>
      <c r="O109" s="10">
        <f>SUMIFS(trimestre!$D$31:$L$31,trimestre!$D$3:$L$3,data!$B109,trimestre!$D$2:$L$2,data!$A109)</f>
        <v>101.42316992032195</v>
      </c>
      <c r="P109" s="10">
        <f>SUMIFS(trimestre!$D$33:$L$33,trimestre!$D$3:$L$3,data!$B109,trimestre!$D$2:$L$2,data!$A109)</f>
        <v>99.107241964384826</v>
      </c>
      <c r="Q109" s="10">
        <f>SUMIFS(trimestre!$D$35:$L$35,trimestre!$D$3:$L$3,data!$B109,trimestre!$D$2:$L$2,data!$A109)</f>
        <v>97.550126132313096</v>
      </c>
      <c r="R109" s="10">
        <f>SUMIFS(trimestre!$D$37:$L$37,trimestre!$D$3:$L$3,data!$B109,trimestre!$D$2:$L$2,data!$A109)</f>
        <v>98.42141886285863</v>
      </c>
      <c r="S109" s="10">
        <f>SUMIFS(trimestre!$D$39:$L$39,trimestre!$D$3:$L$3,data!$B109,trimestre!$D$2:$L$2,data!$A109)</f>
        <v>99.402788049399206</v>
      </c>
      <c r="T109" s="10">
        <f>SUMIFS(trimestre!$D$41:$L$41,trimestre!$D$3:$L$3,data!$B109,trimestre!$D$2:$L$2,data!$A109)</f>
        <v>99.007548335485097</v>
      </c>
      <c r="U109" s="10">
        <f>SUMIFS(trimestre!$D$43:$L$43,trimestre!$D$3:$L$3,data!$B109,trimestre!$D$2:$L$2,data!$A109)</f>
        <v>99.007450310635889</v>
      </c>
      <c r="V109" s="10">
        <f>SUMIFS(trimestre!$D$45:$L$45,trimestre!$D$3:$L$3,data!$B109,trimestre!$D$2:$L$2,data!$A109)</f>
        <v>100.10130251814837</v>
      </c>
    </row>
    <row r="110" spans="1:22" x14ac:dyDescent="0.3">
      <c r="A110">
        <f t="shared" si="3"/>
        <v>2019</v>
      </c>
      <c r="B110" t="str">
        <f t="shared" si="4"/>
        <v>T2</v>
      </c>
      <c r="C110">
        <f t="shared" si="5"/>
        <v>4</v>
      </c>
      <c r="D110" s="59">
        <v>43574</v>
      </c>
      <c r="E110" s="10">
        <f>SUMIFS(trimestre!$D$4:$L$4,trimestre!$D$3:$L$3,data!$B110,trimestre!$D$2:$L$2,data!$A110)</f>
        <v>99.800698006081873</v>
      </c>
      <c r="F110" s="10">
        <f>SUMIFS(trimestre!$D$8:$L$8,trimestre!$D$3:$L$3,data!$B110,trimestre!$D$2:$L$2,data!$A110)</f>
        <v>100.30130512058224</v>
      </c>
      <c r="G110" s="10">
        <f>SUMIFS(trimestre!$D$10:$L$10,trimestre!$D$3:$L$3,data!$B110,trimestre!$D$2:$L$2,data!$A110)</f>
        <v>103.28369863056143</v>
      </c>
      <c r="H110" s="10">
        <f>SUMIFS(trimestre!$D$14:$L$14,trimestre!$D$3:$L$3,data!$B110,trimestre!$D$2:$L$2,data!$A110)</f>
        <v>100.20040080160321</v>
      </c>
      <c r="I110" s="10">
        <f>SUMIFS(trimestre!$D$16:$L$16,trimestre!$D$3:$L$3,data!$B110,trimestre!$D$2:$L$2,data!$A110)</f>
        <v>123.42022116903634</v>
      </c>
      <c r="J110" s="10">
        <f>SUMIFS(trimestre!$D$18:$L$18,trimestre!$D$3:$L$3,data!$B110,trimestre!$D$2:$L$2,data!$A110)</f>
        <v>103.70227491680485</v>
      </c>
      <c r="K110" s="10">
        <f>SUMIFS(trimestre!$D$20:$L$20,trimestre!$D$3:$L$3,data!$B110,trimestre!$D$2:$L$2,data!$A110)</f>
        <v>102.65254167693192</v>
      </c>
      <c r="L110" s="10">
        <f>SUMIFS(trimestre!$D$22:$L$22,trimestre!$D$3:$L$3,data!$B110,trimestre!$D$2:$L$2,data!$A110)</f>
        <v>100.90735897187511</v>
      </c>
      <c r="M110" s="10">
        <f>SUMIFS(trimestre!$D$27:$L$27,trimestre!$D$3:$L$3,data!$B110,trimestre!$D$2:$L$2,data!$A110)</f>
        <v>99.90209594597296</v>
      </c>
      <c r="N110" s="10">
        <f>SUMIFS(trimestre!$D$29:$L$29,trimestre!$D$3:$L$3,data!$B110,trimestre!$D$2:$L$2,data!$A110)</f>
        <v>99.701891344878831</v>
      </c>
      <c r="O110" s="10">
        <f>SUMIFS(trimestre!$D$31:$L$31,trimestre!$D$3:$L$3,data!$B110,trimestre!$D$2:$L$2,data!$A110)</f>
        <v>101.42316992032195</v>
      </c>
      <c r="P110" s="10">
        <f>SUMIFS(trimestre!$D$33:$L$33,trimestre!$D$3:$L$3,data!$B110,trimestre!$D$2:$L$2,data!$A110)</f>
        <v>99.107241964384826</v>
      </c>
      <c r="Q110" s="10">
        <f>SUMIFS(trimestre!$D$35:$L$35,trimestre!$D$3:$L$3,data!$B110,trimestre!$D$2:$L$2,data!$A110)</f>
        <v>97.550126132313096</v>
      </c>
      <c r="R110" s="10">
        <f>SUMIFS(trimestre!$D$37:$L$37,trimestre!$D$3:$L$3,data!$B110,trimestre!$D$2:$L$2,data!$A110)</f>
        <v>98.42141886285863</v>
      </c>
      <c r="S110" s="10">
        <f>SUMIFS(trimestre!$D$39:$L$39,trimestre!$D$3:$L$3,data!$B110,trimestre!$D$2:$L$2,data!$A110)</f>
        <v>99.402788049399206</v>
      </c>
      <c r="T110" s="10">
        <f>SUMIFS(trimestre!$D$41:$L$41,trimestre!$D$3:$L$3,data!$B110,trimestre!$D$2:$L$2,data!$A110)</f>
        <v>99.007548335485097</v>
      </c>
      <c r="U110" s="10">
        <f>SUMIFS(trimestre!$D$43:$L$43,trimestre!$D$3:$L$3,data!$B110,trimestre!$D$2:$L$2,data!$A110)</f>
        <v>99.007450310635889</v>
      </c>
      <c r="V110" s="10">
        <f>SUMIFS(trimestre!$D$45:$L$45,trimestre!$D$3:$L$3,data!$B110,trimestre!$D$2:$L$2,data!$A110)</f>
        <v>100.10130251814837</v>
      </c>
    </row>
    <row r="111" spans="1:22" x14ac:dyDescent="0.3">
      <c r="A111">
        <f t="shared" si="3"/>
        <v>2019</v>
      </c>
      <c r="B111" t="str">
        <f t="shared" si="4"/>
        <v>T2</v>
      </c>
      <c r="C111">
        <f t="shared" si="5"/>
        <v>4</v>
      </c>
      <c r="D111" s="59">
        <v>43575</v>
      </c>
      <c r="E111" s="10">
        <f>SUMIFS(trimestre!$D$4:$L$4,trimestre!$D$3:$L$3,data!$B111,trimestre!$D$2:$L$2,data!$A111)</f>
        <v>99.800698006081873</v>
      </c>
      <c r="F111" s="10">
        <f>SUMIFS(trimestre!$D$8:$L$8,trimestre!$D$3:$L$3,data!$B111,trimestre!$D$2:$L$2,data!$A111)</f>
        <v>100.30130512058224</v>
      </c>
      <c r="G111" s="10">
        <f>SUMIFS(trimestre!$D$10:$L$10,trimestre!$D$3:$L$3,data!$B111,trimestre!$D$2:$L$2,data!$A111)</f>
        <v>103.28369863056143</v>
      </c>
      <c r="H111" s="10">
        <f>SUMIFS(trimestre!$D$14:$L$14,trimestre!$D$3:$L$3,data!$B111,trimestre!$D$2:$L$2,data!$A111)</f>
        <v>100.20040080160321</v>
      </c>
      <c r="I111" s="10">
        <f>SUMIFS(trimestre!$D$16:$L$16,trimestre!$D$3:$L$3,data!$B111,trimestre!$D$2:$L$2,data!$A111)</f>
        <v>123.42022116903634</v>
      </c>
      <c r="J111" s="10">
        <f>SUMIFS(trimestre!$D$18:$L$18,trimestre!$D$3:$L$3,data!$B111,trimestre!$D$2:$L$2,data!$A111)</f>
        <v>103.70227491680485</v>
      </c>
      <c r="K111" s="10">
        <f>SUMIFS(trimestre!$D$20:$L$20,trimestre!$D$3:$L$3,data!$B111,trimestre!$D$2:$L$2,data!$A111)</f>
        <v>102.65254167693192</v>
      </c>
      <c r="L111" s="10">
        <f>SUMIFS(trimestre!$D$22:$L$22,trimestre!$D$3:$L$3,data!$B111,trimestre!$D$2:$L$2,data!$A111)</f>
        <v>100.90735897187511</v>
      </c>
      <c r="M111" s="10">
        <f>SUMIFS(trimestre!$D$27:$L$27,trimestre!$D$3:$L$3,data!$B111,trimestre!$D$2:$L$2,data!$A111)</f>
        <v>99.90209594597296</v>
      </c>
      <c r="N111" s="10">
        <f>SUMIFS(trimestre!$D$29:$L$29,trimestre!$D$3:$L$3,data!$B111,trimestre!$D$2:$L$2,data!$A111)</f>
        <v>99.701891344878831</v>
      </c>
      <c r="O111" s="10">
        <f>SUMIFS(trimestre!$D$31:$L$31,trimestre!$D$3:$L$3,data!$B111,trimestre!$D$2:$L$2,data!$A111)</f>
        <v>101.42316992032195</v>
      </c>
      <c r="P111" s="10">
        <f>SUMIFS(trimestre!$D$33:$L$33,trimestre!$D$3:$L$3,data!$B111,trimestre!$D$2:$L$2,data!$A111)</f>
        <v>99.107241964384826</v>
      </c>
      <c r="Q111" s="10">
        <f>SUMIFS(trimestre!$D$35:$L$35,trimestre!$D$3:$L$3,data!$B111,trimestre!$D$2:$L$2,data!$A111)</f>
        <v>97.550126132313096</v>
      </c>
      <c r="R111" s="10">
        <f>SUMIFS(trimestre!$D$37:$L$37,trimestre!$D$3:$L$3,data!$B111,trimestre!$D$2:$L$2,data!$A111)</f>
        <v>98.42141886285863</v>
      </c>
      <c r="S111" s="10">
        <f>SUMIFS(trimestre!$D$39:$L$39,trimestre!$D$3:$L$3,data!$B111,trimestre!$D$2:$L$2,data!$A111)</f>
        <v>99.402788049399206</v>
      </c>
      <c r="T111" s="10">
        <f>SUMIFS(trimestre!$D$41:$L$41,trimestre!$D$3:$L$3,data!$B111,trimestre!$D$2:$L$2,data!$A111)</f>
        <v>99.007548335485097</v>
      </c>
      <c r="U111" s="10">
        <f>SUMIFS(trimestre!$D$43:$L$43,trimestre!$D$3:$L$3,data!$B111,trimestre!$D$2:$L$2,data!$A111)</f>
        <v>99.007450310635889</v>
      </c>
      <c r="V111" s="10">
        <f>SUMIFS(trimestre!$D$45:$L$45,trimestre!$D$3:$L$3,data!$B111,trimestre!$D$2:$L$2,data!$A111)</f>
        <v>100.10130251814837</v>
      </c>
    </row>
    <row r="112" spans="1:22" x14ac:dyDescent="0.3">
      <c r="A112">
        <f t="shared" si="3"/>
        <v>2019</v>
      </c>
      <c r="B112" t="str">
        <f t="shared" si="4"/>
        <v>T2</v>
      </c>
      <c r="C112">
        <f t="shared" si="5"/>
        <v>4</v>
      </c>
      <c r="D112" s="59">
        <v>43576</v>
      </c>
      <c r="E112" s="10">
        <f>SUMIFS(trimestre!$D$4:$L$4,trimestre!$D$3:$L$3,data!$B112,trimestre!$D$2:$L$2,data!$A112)</f>
        <v>99.800698006081873</v>
      </c>
      <c r="F112" s="10">
        <f>SUMIFS(trimestre!$D$8:$L$8,trimestre!$D$3:$L$3,data!$B112,trimestre!$D$2:$L$2,data!$A112)</f>
        <v>100.30130512058224</v>
      </c>
      <c r="G112" s="10">
        <f>SUMIFS(trimestre!$D$10:$L$10,trimestre!$D$3:$L$3,data!$B112,trimestre!$D$2:$L$2,data!$A112)</f>
        <v>103.28369863056143</v>
      </c>
      <c r="H112" s="10">
        <f>SUMIFS(trimestre!$D$14:$L$14,trimestre!$D$3:$L$3,data!$B112,trimestre!$D$2:$L$2,data!$A112)</f>
        <v>100.20040080160321</v>
      </c>
      <c r="I112" s="10">
        <f>SUMIFS(trimestre!$D$16:$L$16,trimestre!$D$3:$L$3,data!$B112,trimestre!$D$2:$L$2,data!$A112)</f>
        <v>123.42022116903634</v>
      </c>
      <c r="J112" s="10">
        <f>SUMIFS(trimestre!$D$18:$L$18,trimestre!$D$3:$L$3,data!$B112,trimestre!$D$2:$L$2,data!$A112)</f>
        <v>103.70227491680485</v>
      </c>
      <c r="K112" s="10">
        <f>SUMIFS(trimestre!$D$20:$L$20,trimestre!$D$3:$L$3,data!$B112,trimestre!$D$2:$L$2,data!$A112)</f>
        <v>102.65254167693192</v>
      </c>
      <c r="L112" s="10">
        <f>SUMIFS(trimestre!$D$22:$L$22,trimestre!$D$3:$L$3,data!$B112,trimestre!$D$2:$L$2,data!$A112)</f>
        <v>100.90735897187511</v>
      </c>
      <c r="M112" s="10">
        <f>SUMIFS(trimestre!$D$27:$L$27,trimestre!$D$3:$L$3,data!$B112,trimestre!$D$2:$L$2,data!$A112)</f>
        <v>99.90209594597296</v>
      </c>
      <c r="N112" s="10">
        <f>SUMIFS(trimestre!$D$29:$L$29,trimestre!$D$3:$L$3,data!$B112,trimestre!$D$2:$L$2,data!$A112)</f>
        <v>99.701891344878831</v>
      </c>
      <c r="O112" s="10">
        <f>SUMIFS(trimestre!$D$31:$L$31,trimestre!$D$3:$L$3,data!$B112,trimestre!$D$2:$L$2,data!$A112)</f>
        <v>101.42316992032195</v>
      </c>
      <c r="P112" s="10">
        <f>SUMIFS(trimestre!$D$33:$L$33,trimestre!$D$3:$L$3,data!$B112,trimestre!$D$2:$L$2,data!$A112)</f>
        <v>99.107241964384826</v>
      </c>
      <c r="Q112" s="10">
        <f>SUMIFS(trimestre!$D$35:$L$35,trimestre!$D$3:$L$3,data!$B112,trimestre!$D$2:$L$2,data!$A112)</f>
        <v>97.550126132313096</v>
      </c>
      <c r="R112" s="10">
        <f>SUMIFS(trimestre!$D$37:$L$37,trimestre!$D$3:$L$3,data!$B112,trimestre!$D$2:$L$2,data!$A112)</f>
        <v>98.42141886285863</v>
      </c>
      <c r="S112" s="10">
        <f>SUMIFS(trimestre!$D$39:$L$39,trimestre!$D$3:$L$3,data!$B112,trimestre!$D$2:$L$2,data!$A112)</f>
        <v>99.402788049399206</v>
      </c>
      <c r="T112" s="10">
        <f>SUMIFS(trimestre!$D$41:$L$41,trimestre!$D$3:$L$3,data!$B112,trimestre!$D$2:$L$2,data!$A112)</f>
        <v>99.007548335485097</v>
      </c>
      <c r="U112" s="10">
        <f>SUMIFS(trimestre!$D$43:$L$43,trimestre!$D$3:$L$3,data!$B112,trimestre!$D$2:$L$2,data!$A112)</f>
        <v>99.007450310635889</v>
      </c>
      <c r="V112" s="10">
        <f>SUMIFS(trimestre!$D$45:$L$45,trimestre!$D$3:$L$3,data!$B112,trimestre!$D$2:$L$2,data!$A112)</f>
        <v>100.10130251814837</v>
      </c>
    </row>
    <row r="113" spans="1:22" x14ac:dyDescent="0.3">
      <c r="A113">
        <f t="shared" si="3"/>
        <v>2019</v>
      </c>
      <c r="B113" t="str">
        <f t="shared" si="4"/>
        <v>T2</v>
      </c>
      <c r="C113">
        <f t="shared" si="5"/>
        <v>4</v>
      </c>
      <c r="D113" s="59">
        <v>43577</v>
      </c>
      <c r="E113" s="10">
        <f>SUMIFS(trimestre!$D$4:$L$4,trimestre!$D$3:$L$3,data!$B113,trimestre!$D$2:$L$2,data!$A113)</f>
        <v>99.800698006081873</v>
      </c>
      <c r="F113" s="10">
        <f>SUMIFS(trimestre!$D$8:$L$8,trimestre!$D$3:$L$3,data!$B113,trimestre!$D$2:$L$2,data!$A113)</f>
        <v>100.30130512058224</v>
      </c>
      <c r="G113" s="10">
        <f>SUMIFS(trimestre!$D$10:$L$10,trimestre!$D$3:$L$3,data!$B113,trimestre!$D$2:$L$2,data!$A113)</f>
        <v>103.28369863056143</v>
      </c>
      <c r="H113" s="10">
        <f>SUMIFS(trimestre!$D$14:$L$14,trimestre!$D$3:$L$3,data!$B113,trimestre!$D$2:$L$2,data!$A113)</f>
        <v>100.20040080160321</v>
      </c>
      <c r="I113" s="10">
        <f>SUMIFS(trimestre!$D$16:$L$16,trimestre!$D$3:$L$3,data!$B113,trimestre!$D$2:$L$2,data!$A113)</f>
        <v>123.42022116903634</v>
      </c>
      <c r="J113" s="10">
        <f>SUMIFS(trimestre!$D$18:$L$18,trimestre!$D$3:$L$3,data!$B113,trimestre!$D$2:$L$2,data!$A113)</f>
        <v>103.70227491680485</v>
      </c>
      <c r="K113" s="10">
        <f>SUMIFS(trimestre!$D$20:$L$20,trimestre!$D$3:$L$3,data!$B113,trimestre!$D$2:$L$2,data!$A113)</f>
        <v>102.65254167693192</v>
      </c>
      <c r="L113" s="10">
        <f>SUMIFS(trimestre!$D$22:$L$22,trimestre!$D$3:$L$3,data!$B113,trimestre!$D$2:$L$2,data!$A113)</f>
        <v>100.90735897187511</v>
      </c>
      <c r="M113" s="10">
        <f>SUMIFS(trimestre!$D$27:$L$27,trimestre!$D$3:$L$3,data!$B113,trimestre!$D$2:$L$2,data!$A113)</f>
        <v>99.90209594597296</v>
      </c>
      <c r="N113" s="10">
        <f>SUMIFS(trimestre!$D$29:$L$29,trimestre!$D$3:$L$3,data!$B113,trimestre!$D$2:$L$2,data!$A113)</f>
        <v>99.701891344878831</v>
      </c>
      <c r="O113" s="10">
        <f>SUMIFS(trimestre!$D$31:$L$31,trimestre!$D$3:$L$3,data!$B113,trimestre!$D$2:$L$2,data!$A113)</f>
        <v>101.42316992032195</v>
      </c>
      <c r="P113" s="10">
        <f>SUMIFS(trimestre!$D$33:$L$33,trimestre!$D$3:$L$3,data!$B113,trimestre!$D$2:$L$2,data!$A113)</f>
        <v>99.107241964384826</v>
      </c>
      <c r="Q113" s="10">
        <f>SUMIFS(trimestre!$D$35:$L$35,trimestre!$D$3:$L$3,data!$B113,trimestre!$D$2:$L$2,data!$A113)</f>
        <v>97.550126132313096</v>
      </c>
      <c r="R113" s="10">
        <f>SUMIFS(trimestre!$D$37:$L$37,trimestre!$D$3:$L$3,data!$B113,trimestre!$D$2:$L$2,data!$A113)</f>
        <v>98.42141886285863</v>
      </c>
      <c r="S113" s="10">
        <f>SUMIFS(trimestre!$D$39:$L$39,trimestre!$D$3:$L$3,data!$B113,trimestre!$D$2:$L$2,data!$A113)</f>
        <v>99.402788049399206</v>
      </c>
      <c r="T113" s="10">
        <f>SUMIFS(trimestre!$D$41:$L$41,trimestre!$D$3:$L$3,data!$B113,trimestre!$D$2:$L$2,data!$A113)</f>
        <v>99.007548335485097</v>
      </c>
      <c r="U113" s="10">
        <f>SUMIFS(trimestre!$D$43:$L$43,trimestre!$D$3:$L$3,data!$B113,trimestre!$D$2:$L$2,data!$A113)</f>
        <v>99.007450310635889</v>
      </c>
      <c r="V113" s="10">
        <f>SUMIFS(trimestre!$D$45:$L$45,trimestre!$D$3:$L$3,data!$B113,trimestre!$D$2:$L$2,data!$A113)</f>
        <v>100.10130251814837</v>
      </c>
    </row>
    <row r="114" spans="1:22" x14ac:dyDescent="0.3">
      <c r="A114">
        <f t="shared" si="3"/>
        <v>2019</v>
      </c>
      <c r="B114" t="str">
        <f t="shared" si="4"/>
        <v>T2</v>
      </c>
      <c r="C114">
        <f t="shared" si="5"/>
        <v>4</v>
      </c>
      <c r="D114" s="59">
        <v>43578</v>
      </c>
      <c r="E114" s="10">
        <f>SUMIFS(trimestre!$D$4:$L$4,trimestre!$D$3:$L$3,data!$B114,trimestre!$D$2:$L$2,data!$A114)</f>
        <v>99.800698006081873</v>
      </c>
      <c r="F114" s="10">
        <f>SUMIFS(trimestre!$D$8:$L$8,trimestre!$D$3:$L$3,data!$B114,trimestre!$D$2:$L$2,data!$A114)</f>
        <v>100.30130512058224</v>
      </c>
      <c r="G114" s="10">
        <f>SUMIFS(trimestre!$D$10:$L$10,trimestre!$D$3:$L$3,data!$B114,trimestre!$D$2:$L$2,data!$A114)</f>
        <v>103.28369863056143</v>
      </c>
      <c r="H114" s="10">
        <f>SUMIFS(trimestre!$D$14:$L$14,trimestre!$D$3:$L$3,data!$B114,trimestre!$D$2:$L$2,data!$A114)</f>
        <v>100.20040080160321</v>
      </c>
      <c r="I114" s="10">
        <f>SUMIFS(trimestre!$D$16:$L$16,trimestre!$D$3:$L$3,data!$B114,trimestre!$D$2:$L$2,data!$A114)</f>
        <v>123.42022116903634</v>
      </c>
      <c r="J114" s="10">
        <f>SUMIFS(trimestre!$D$18:$L$18,trimestre!$D$3:$L$3,data!$B114,trimestre!$D$2:$L$2,data!$A114)</f>
        <v>103.70227491680485</v>
      </c>
      <c r="K114" s="10">
        <f>SUMIFS(trimestre!$D$20:$L$20,trimestre!$D$3:$L$3,data!$B114,trimestre!$D$2:$L$2,data!$A114)</f>
        <v>102.65254167693192</v>
      </c>
      <c r="L114" s="10">
        <f>SUMIFS(trimestre!$D$22:$L$22,trimestre!$D$3:$L$3,data!$B114,trimestre!$D$2:$L$2,data!$A114)</f>
        <v>100.90735897187511</v>
      </c>
      <c r="M114" s="10">
        <f>SUMIFS(trimestre!$D$27:$L$27,trimestre!$D$3:$L$3,data!$B114,trimestre!$D$2:$L$2,data!$A114)</f>
        <v>99.90209594597296</v>
      </c>
      <c r="N114" s="10">
        <f>SUMIFS(trimestre!$D$29:$L$29,trimestre!$D$3:$L$3,data!$B114,trimestre!$D$2:$L$2,data!$A114)</f>
        <v>99.701891344878831</v>
      </c>
      <c r="O114" s="10">
        <f>SUMIFS(trimestre!$D$31:$L$31,trimestre!$D$3:$L$3,data!$B114,trimestre!$D$2:$L$2,data!$A114)</f>
        <v>101.42316992032195</v>
      </c>
      <c r="P114" s="10">
        <f>SUMIFS(trimestre!$D$33:$L$33,trimestre!$D$3:$L$3,data!$B114,trimestre!$D$2:$L$2,data!$A114)</f>
        <v>99.107241964384826</v>
      </c>
      <c r="Q114" s="10">
        <f>SUMIFS(trimestre!$D$35:$L$35,trimestre!$D$3:$L$3,data!$B114,trimestre!$D$2:$L$2,data!$A114)</f>
        <v>97.550126132313096</v>
      </c>
      <c r="R114" s="10">
        <f>SUMIFS(trimestre!$D$37:$L$37,trimestre!$D$3:$L$3,data!$B114,trimestre!$D$2:$L$2,data!$A114)</f>
        <v>98.42141886285863</v>
      </c>
      <c r="S114" s="10">
        <f>SUMIFS(trimestre!$D$39:$L$39,trimestre!$D$3:$L$3,data!$B114,trimestre!$D$2:$L$2,data!$A114)</f>
        <v>99.402788049399206</v>
      </c>
      <c r="T114" s="10">
        <f>SUMIFS(trimestre!$D$41:$L$41,trimestre!$D$3:$L$3,data!$B114,trimestre!$D$2:$L$2,data!$A114)</f>
        <v>99.007548335485097</v>
      </c>
      <c r="U114" s="10">
        <f>SUMIFS(trimestre!$D$43:$L$43,trimestre!$D$3:$L$3,data!$B114,trimestre!$D$2:$L$2,data!$A114)</f>
        <v>99.007450310635889</v>
      </c>
      <c r="V114" s="10">
        <f>SUMIFS(trimestre!$D$45:$L$45,trimestre!$D$3:$L$3,data!$B114,trimestre!$D$2:$L$2,data!$A114)</f>
        <v>100.10130251814837</v>
      </c>
    </row>
    <row r="115" spans="1:22" x14ac:dyDescent="0.3">
      <c r="A115">
        <f t="shared" si="3"/>
        <v>2019</v>
      </c>
      <c r="B115" t="str">
        <f t="shared" si="4"/>
        <v>T2</v>
      </c>
      <c r="C115">
        <f t="shared" si="5"/>
        <v>4</v>
      </c>
      <c r="D115" s="59">
        <v>43579</v>
      </c>
      <c r="E115" s="10">
        <f>SUMIFS(trimestre!$D$4:$L$4,trimestre!$D$3:$L$3,data!$B115,trimestre!$D$2:$L$2,data!$A115)</f>
        <v>99.800698006081873</v>
      </c>
      <c r="F115" s="10">
        <f>SUMIFS(trimestre!$D$8:$L$8,trimestre!$D$3:$L$3,data!$B115,trimestre!$D$2:$L$2,data!$A115)</f>
        <v>100.30130512058224</v>
      </c>
      <c r="G115" s="10">
        <f>SUMIFS(trimestre!$D$10:$L$10,trimestre!$D$3:$L$3,data!$B115,trimestre!$D$2:$L$2,data!$A115)</f>
        <v>103.28369863056143</v>
      </c>
      <c r="H115" s="10">
        <f>SUMIFS(trimestre!$D$14:$L$14,trimestre!$D$3:$L$3,data!$B115,trimestre!$D$2:$L$2,data!$A115)</f>
        <v>100.20040080160321</v>
      </c>
      <c r="I115" s="10">
        <f>SUMIFS(trimestre!$D$16:$L$16,trimestre!$D$3:$L$3,data!$B115,trimestre!$D$2:$L$2,data!$A115)</f>
        <v>123.42022116903634</v>
      </c>
      <c r="J115" s="10">
        <f>SUMIFS(trimestre!$D$18:$L$18,trimestre!$D$3:$L$3,data!$B115,trimestre!$D$2:$L$2,data!$A115)</f>
        <v>103.70227491680485</v>
      </c>
      <c r="K115" s="10">
        <f>SUMIFS(trimestre!$D$20:$L$20,trimestre!$D$3:$L$3,data!$B115,trimestre!$D$2:$L$2,data!$A115)</f>
        <v>102.65254167693192</v>
      </c>
      <c r="L115" s="10">
        <f>SUMIFS(trimestre!$D$22:$L$22,trimestre!$D$3:$L$3,data!$B115,trimestre!$D$2:$L$2,data!$A115)</f>
        <v>100.90735897187511</v>
      </c>
      <c r="M115" s="10">
        <f>SUMIFS(trimestre!$D$27:$L$27,trimestre!$D$3:$L$3,data!$B115,trimestre!$D$2:$L$2,data!$A115)</f>
        <v>99.90209594597296</v>
      </c>
      <c r="N115" s="10">
        <f>SUMIFS(trimestre!$D$29:$L$29,trimestre!$D$3:$L$3,data!$B115,trimestre!$D$2:$L$2,data!$A115)</f>
        <v>99.701891344878831</v>
      </c>
      <c r="O115" s="10">
        <f>SUMIFS(trimestre!$D$31:$L$31,trimestre!$D$3:$L$3,data!$B115,trimestre!$D$2:$L$2,data!$A115)</f>
        <v>101.42316992032195</v>
      </c>
      <c r="P115" s="10">
        <f>SUMIFS(trimestre!$D$33:$L$33,trimestre!$D$3:$L$3,data!$B115,trimestre!$D$2:$L$2,data!$A115)</f>
        <v>99.107241964384826</v>
      </c>
      <c r="Q115" s="10">
        <f>SUMIFS(trimestre!$D$35:$L$35,trimestre!$D$3:$L$3,data!$B115,trimestre!$D$2:$L$2,data!$A115)</f>
        <v>97.550126132313096</v>
      </c>
      <c r="R115" s="10">
        <f>SUMIFS(trimestre!$D$37:$L$37,trimestre!$D$3:$L$3,data!$B115,trimestre!$D$2:$L$2,data!$A115)</f>
        <v>98.42141886285863</v>
      </c>
      <c r="S115" s="10">
        <f>SUMIFS(trimestre!$D$39:$L$39,trimestre!$D$3:$L$3,data!$B115,trimestre!$D$2:$L$2,data!$A115)</f>
        <v>99.402788049399206</v>
      </c>
      <c r="T115" s="10">
        <f>SUMIFS(trimestre!$D$41:$L$41,trimestre!$D$3:$L$3,data!$B115,trimestre!$D$2:$L$2,data!$A115)</f>
        <v>99.007548335485097</v>
      </c>
      <c r="U115" s="10">
        <f>SUMIFS(trimestre!$D$43:$L$43,trimestre!$D$3:$L$3,data!$B115,trimestre!$D$2:$L$2,data!$A115)</f>
        <v>99.007450310635889</v>
      </c>
      <c r="V115" s="10">
        <f>SUMIFS(trimestre!$D$45:$L$45,trimestre!$D$3:$L$3,data!$B115,trimestre!$D$2:$L$2,data!$A115)</f>
        <v>100.10130251814837</v>
      </c>
    </row>
    <row r="116" spans="1:22" x14ac:dyDescent="0.3">
      <c r="A116">
        <f t="shared" si="3"/>
        <v>2019</v>
      </c>
      <c r="B116" t="str">
        <f t="shared" si="4"/>
        <v>T2</v>
      </c>
      <c r="C116">
        <f t="shared" si="5"/>
        <v>4</v>
      </c>
      <c r="D116" s="59">
        <v>43580</v>
      </c>
      <c r="E116" s="10">
        <f>SUMIFS(trimestre!$D$4:$L$4,trimestre!$D$3:$L$3,data!$B116,trimestre!$D$2:$L$2,data!$A116)</f>
        <v>99.800698006081873</v>
      </c>
      <c r="F116" s="10">
        <f>SUMIFS(trimestre!$D$8:$L$8,trimestre!$D$3:$L$3,data!$B116,trimestre!$D$2:$L$2,data!$A116)</f>
        <v>100.30130512058224</v>
      </c>
      <c r="G116" s="10">
        <f>SUMIFS(trimestre!$D$10:$L$10,trimestre!$D$3:$L$3,data!$B116,trimestre!$D$2:$L$2,data!$A116)</f>
        <v>103.28369863056143</v>
      </c>
      <c r="H116" s="10">
        <f>SUMIFS(trimestre!$D$14:$L$14,trimestre!$D$3:$L$3,data!$B116,trimestre!$D$2:$L$2,data!$A116)</f>
        <v>100.20040080160321</v>
      </c>
      <c r="I116" s="10">
        <f>SUMIFS(trimestre!$D$16:$L$16,trimestre!$D$3:$L$3,data!$B116,trimestre!$D$2:$L$2,data!$A116)</f>
        <v>123.42022116903634</v>
      </c>
      <c r="J116" s="10">
        <f>SUMIFS(trimestre!$D$18:$L$18,trimestre!$D$3:$L$3,data!$B116,trimestre!$D$2:$L$2,data!$A116)</f>
        <v>103.70227491680485</v>
      </c>
      <c r="K116" s="10">
        <f>SUMIFS(trimestre!$D$20:$L$20,trimestre!$D$3:$L$3,data!$B116,trimestre!$D$2:$L$2,data!$A116)</f>
        <v>102.65254167693192</v>
      </c>
      <c r="L116" s="10">
        <f>SUMIFS(trimestre!$D$22:$L$22,trimestre!$D$3:$L$3,data!$B116,trimestre!$D$2:$L$2,data!$A116)</f>
        <v>100.90735897187511</v>
      </c>
      <c r="M116" s="10">
        <f>SUMIFS(trimestre!$D$27:$L$27,trimestre!$D$3:$L$3,data!$B116,trimestre!$D$2:$L$2,data!$A116)</f>
        <v>99.90209594597296</v>
      </c>
      <c r="N116" s="10">
        <f>SUMIFS(trimestre!$D$29:$L$29,trimestre!$D$3:$L$3,data!$B116,trimestre!$D$2:$L$2,data!$A116)</f>
        <v>99.701891344878831</v>
      </c>
      <c r="O116" s="10">
        <f>SUMIFS(trimestre!$D$31:$L$31,trimestre!$D$3:$L$3,data!$B116,trimestre!$D$2:$L$2,data!$A116)</f>
        <v>101.42316992032195</v>
      </c>
      <c r="P116" s="10">
        <f>SUMIFS(trimestre!$D$33:$L$33,trimestre!$D$3:$L$3,data!$B116,trimestre!$D$2:$L$2,data!$A116)</f>
        <v>99.107241964384826</v>
      </c>
      <c r="Q116" s="10">
        <f>SUMIFS(trimestre!$D$35:$L$35,trimestre!$D$3:$L$3,data!$B116,trimestre!$D$2:$L$2,data!$A116)</f>
        <v>97.550126132313096</v>
      </c>
      <c r="R116" s="10">
        <f>SUMIFS(trimestre!$D$37:$L$37,trimestre!$D$3:$L$3,data!$B116,trimestre!$D$2:$L$2,data!$A116)</f>
        <v>98.42141886285863</v>
      </c>
      <c r="S116" s="10">
        <f>SUMIFS(trimestre!$D$39:$L$39,trimestre!$D$3:$L$3,data!$B116,trimestre!$D$2:$L$2,data!$A116)</f>
        <v>99.402788049399206</v>
      </c>
      <c r="T116" s="10">
        <f>SUMIFS(trimestre!$D$41:$L$41,trimestre!$D$3:$L$3,data!$B116,trimestre!$D$2:$L$2,data!$A116)</f>
        <v>99.007548335485097</v>
      </c>
      <c r="U116" s="10">
        <f>SUMIFS(trimestre!$D$43:$L$43,trimestre!$D$3:$L$3,data!$B116,trimestre!$D$2:$L$2,data!$A116)</f>
        <v>99.007450310635889</v>
      </c>
      <c r="V116" s="10">
        <f>SUMIFS(trimestre!$D$45:$L$45,trimestre!$D$3:$L$3,data!$B116,trimestre!$D$2:$L$2,data!$A116)</f>
        <v>100.10130251814837</v>
      </c>
    </row>
    <row r="117" spans="1:22" x14ac:dyDescent="0.3">
      <c r="A117">
        <f t="shared" si="3"/>
        <v>2019</v>
      </c>
      <c r="B117" t="str">
        <f t="shared" si="4"/>
        <v>T2</v>
      </c>
      <c r="C117">
        <f t="shared" si="5"/>
        <v>4</v>
      </c>
      <c r="D117" s="59">
        <v>43581</v>
      </c>
      <c r="E117" s="10">
        <f>SUMIFS(trimestre!$D$4:$L$4,trimestre!$D$3:$L$3,data!$B117,trimestre!$D$2:$L$2,data!$A117)</f>
        <v>99.800698006081873</v>
      </c>
      <c r="F117" s="10">
        <f>SUMIFS(trimestre!$D$8:$L$8,trimestre!$D$3:$L$3,data!$B117,trimestre!$D$2:$L$2,data!$A117)</f>
        <v>100.30130512058224</v>
      </c>
      <c r="G117" s="10">
        <f>SUMIFS(trimestre!$D$10:$L$10,trimestre!$D$3:$L$3,data!$B117,trimestre!$D$2:$L$2,data!$A117)</f>
        <v>103.28369863056143</v>
      </c>
      <c r="H117" s="10">
        <f>SUMIFS(trimestre!$D$14:$L$14,trimestre!$D$3:$L$3,data!$B117,trimestre!$D$2:$L$2,data!$A117)</f>
        <v>100.20040080160321</v>
      </c>
      <c r="I117" s="10">
        <f>SUMIFS(trimestre!$D$16:$L$16,trimestre!$D$3:$L$3,data!$B117,trimestre!$D$2:$L$2,data!$A117)</f>
        <v>123.42022116903634</v>
      </c>
      <c r="J117" s="10">
        <f>SUMIFS(trimestre!$D$18:$L$18,trimestre!$D$3:$L$3,data!$B117,trimestre!$D$2:$L$2,data!$A117)</f>
        <v>103.70227491680485</v>
      </c>
      <c r="K117" s="10">
        <f>SUMIFS(trimestre!$D$20:$L$20,trimestre!$D$3:$L$3,data!$B117,trimestre!$D$2:$L$2,data!$A117)</f>
        <v>102.65254167693192</v>
      </c>
      <c r="L117" s="10">
        <f>SUMIFS(trimestre!$D$22:$L$22,trimestre!$D$3:$L$3,data!$B117,trimestre!$D$2:$L$2,data!$A117)</f>
        <v>100.90735897187511</v>
      </c>
      <c r="M117" s="10">
        <f>SUMIFS(trimestre!$D$27:$L$27,trimestre!$D$3:$L$3,data!$B117,trimestre!$D$2:$L$2,data!$A117)</f>
        <v>99.90209594597296</v>
      </c>
      <c r="N117" s="10">
        <f>SUMIFS(trimestre!$D$29:$L$29,trimestre!$D$3:$L$3,data!$B117,trimestre!$D$2:$L$2,data!$A117)</f>
        <v>99.701891344878831</v>
      </c>
      <c r="O117" s="10">
        <f>SUMIFS(trimestre!$D$31:$L$31,trimestre!$D$3:$L$3,data!$B117,trimestre!$D$2:$L$2,data!$A117)</f>
        <v>101.42316992032195</v>
      </c>
      <c r="P117" s="10">
        <f>SUMIFS(trimestre!$D$33:$L$33,trimestre!$D$3:$L$3,data!$B117,trimestre!$D$2:$L$2,data!$A117)</f>
        <v>99.107241964384826</v>
      </c>
      <c r="Q117" s="10">
        <f>SUMIFS(trimestre!$D$35:$L$35,trimestre!$D$3:$L$3,data!$B117,trimestre!$D$2:$L$2,data!$A117)</f>
        <v>97.550126132313096</v>
      </c>
      <c r="R117" s="10">
        <f>SUMIFS(trimestre!$D$37:$L$37,trimestre!$D$3:$L$3,data!$B117,trimestre!$D$2:$L$2,data!$A117)</f>
        <v>98.42141886285863</v>
      </c>
      <c r="S117" s="10">
        <f>SUMIFS(trimestre!$D$39:$L$39,trimestre!$D$3:$L$3,data!$B117,trimestre!$D$2:$L$2,data!$A117)</f>
        <v>99.402788049399206</v>
      </c>
      <c r="T117" s="10">
        <f>SUMIFS(trimestre!$D$41:$L$41,trimestre!$D$3:$L$3,data!$B117,trimestre!$D$2:$L$2,data!$A117)</f>
        <v>99.007548335485097</v>
      </c>
      <c r="U117" s="10">
        <f>SUMIFS(trimestre!$D$43:$L$43,trimestre!$D$3:$L$3,data!$B117,trimestre!$D$2:$L$2,data!$A117)</f>
        <v>99.007450310635889</v>
      </c>
      <c r="V117" s="10">
        <f>SUMIFS(trimestre!$D$45:$L$45,trimestre!$D$3:$L$3,data!$B117,trimestre!$D$2:$L$2,data!$A117)</f>
        <v>100.10130251814837</v>
      </c>
    </row>
    <row r="118" spans="1:22" x14ac:dyDescent="0.3">
      <c r="A118">
        <f t="shared" si="3"/>
        <v>2019</v>
      </c>
      <c r="B118" t="str">
        <f t="shared" si="4"/>
        <v>T2</v>
      </c>
      <c r="C118">
        <f t="shared" si="5"/>
        <v>4</v>
      </c>
      <c r="D118" s="59">
        <v>43582</v>
      </c>
      <c r="E118" s="10">
        <f>SUMIFS(trimestre!$D$4:$L$4,trimestre!$D$3:$L$3,data!$B118,trimestre!$D$2:$L$2,data!$A118)</f>
        <v>99.800698006081873</v>
      </c>
      <c r="F118" s="10">
        <f>SUMIFS(trimestre!$D$8:$L$8,trimestre!$D$3:$L$3,data!$B118,trimestre!$D$2:$L$2,data!$A118)</f>
        <v>100.30130512058224</v>
      </c>
      <c r="G118" s="10">
        <f>SUMIFS(trimestre!$D$10:$L$10,trimestre!$D$3:$L$3,data!$B118,trimestre!$D$2:$L$2,data!$A118)</f>
        <v>103.28369863056143</v>
      </c>
      <c r="H118" s="10">
        <f>SUMIFS(trimestre!$D$14:$L$14,trimestre!$D$3:$L$3,data!$B118,trimestre!$D$2:$L$2,data!$A118)</f>
        <v>100.20040080160321</v>
      </c>
      <c r="I118" s="10">
        <f>SUMIFS(trimestre!$D$16:$L$16,trimestre!$D$3:$L$3,data!$B118,trimestre!$D$2:$L$2,data!$A118)</f>
        <v>123.42022116903634</v>
      </c>
      <c r="J118" s="10">
        <f>SUMIFS(trimestre!$D$18:$L$18,trimestre!$D$3:$L$3,data!$B118,trimestre!$D$2:$L$2,data!$A118)</f>
        <v>103.70227491680485</v>
      </c>
      <c r="K118" s="10">
        <f>SUMIFS(trimestre!$D$20:$L$20,trimestre!$D$3:$L$3,data!$B118,trimestre!$D$2:$L$2,data!$A118)</f>
        <v>102.65254167693192</v>
      </c>
      <c r="L118" s="10">
        <f>SUMIFS(trimestre!$D$22:$L$22,trimestre!$D$3:$L$3,data!$B118,trimestre!$D$2:$L$2,data!$A118)</f>
        <v>100.90735897187511</v>
      </c>
      <c r="M118" s="10">
        <f>SUMIFS(trimestre!$D$27:$L$27,trimestre!$D$3:$L$3,data!$B118,trimestre!$D$2:$L$2,data!$A118)</f>
        <v>99.90209594597296</v>
      </c>
      <c r="N118" s="10">
        <f>SUMIFS(trimestre!$D$29:$L$29,trimestre!$D$3:$L$3,data!$B118,trimestre!$D$2:$L$2,data!$A118)</f>
        <v>99.701891344878831</v>
      </c>
      <c r="O118" s="10">
        <f>SUMIFS(trimestre!$D$31:$L$31,trimestre!$D$3:$L$3,data!$B118,trimestre!$D$2:$L$2,data!$A118)</f>
        <v>101.42316992032195</v>
      </c>
      <c r="P118" s="10">
        <f>SUMIFS(trimestre!$D$33:$L$33,trimestre!$D$3:$L$3,data!$B118,trimestre!$D$2:$L$2,data!$A118)</f>
        <v>99.107241964384826</v>
      </c>
      <c r="Q118" s="10">
        <f>SUMIFS(trimestre!$D$35:$L$35,trimestre!$D$3:$L$3,data!$B118,trimestre!$D$2:$L$2,data!$A118)</f>
        <v>97.550126132313096</v>
      </c>
      <c r="R118" s="10">
        <f>SUMIFS(trimestre!$D$37:$L$37,trimestre!$D$3:$L$3,data!$B118,trimestre!$D$2:$L$2,data!$A118)</f>
        <v>98.42141886285863</v>
      </c>
      <c r="S118" s="10">
        <f>SUMIFS(trimestre!$D$39:$L$39,trimestre!$D$3:$L$3,data!$B118,trimestre!$D$2:$L$2,data!$A118)</f>
        <v>99.402788049399206</v>
      </c>
      <c r="T118" s="10">
        <f>SUMIFS(trimestre!$D$41:$L$41,trimestre!$D$3:$L$3,data!$B118,trimestre!$D$2:$L$2,data!$A118)</f>
        <v>99.007548335485097</v>
      </c>
      <c r="U118" s="10">
        <f>SUMIFS(trimestre!$D$43:$L$43,trimestre!$D$3:$L$3,data!$B118,trimestre!$D$2:$L$2,data!$A118)</f>
        <v>99.007450310635889</v>
      </c>
      <c r="V118" s="10">
        <f>SUMIFS(trimestre!$D$45:$L$45,trimestre!$D$3:$L$3,data!$B118,trimestre!$D$2:$L$2,data!$A118)</f>
        <v>100.10130251814837</v>
      </c>
    </row>
    <row r="119" spans="1:22" x14ac:dyDescent="0.3">
      <c r="A119">
        <f t="shared" si="3"/>
        <v>2019</v>
      </c>
      <c r="B119" t="str">
        <f t="shared" si="4"/>
        <v>T2</v>
      </c>
      <c r="C119">
        <f t="shared" si="5"/>
        <v>4</v>
      </c>
      <c r="D119" s="59">
        <v>43583</v>
      </c>
      <c r="E119" s="10">
        <f>SUMIFS(trimestre!$D$4:$L$4,trimestre!$D$3:$L$3,data!$B119,trimestre!$D$2:$L$2,data!$A119)</f>
        <v>99.800698006081873</v>
      </c>
      <c r="F119" s="10">
        <f>SUMIFS(trimestre!$D$8:$L$8,trimestre!$D$3:$L$3,data!$B119,trimestre!$D$2:$L$2,data!$A119)</f>
        <v>100.30130512058224</v>
      </c>
      <c r="G119" s="10">
        <f>SUMIFS(trimestre!$D$10:$L$10,trimestre!$D$3:$L$3,data!$B119,trimestre!$D$2:$L$2,data!$A119)</f>
        <v>103.28369863056143</v>
      </c>
      <c r="H119" s="10">
        <f>SUMIFS(trimestre!$D$14:$L$14,trimestre!$D$3:$L$3,data!$B119,trimestre!$D$2:$L$2,data!$A119)</f>
        <v>100.20040080160321</v>
      </c>
      <c r="I119" s="10">
        <f>SUMIFS(trimestre!$D$16:$L$16,trimestre!$D$3:$L$3,data!$B119,trimestre!$D$2:$L$2,data!$A119)</f>
        <v>123.42022116903634</v>
      </c>
      <c r="J119" s="10">
        <f>SUMIFS(trimestre!$D$18:$L$18,trimestre!$D$3:$L$3,data!$B119,trimestre!$D$2:$L$2,data!$A119)</f>
        <v>103.70227491680485</v>
      </c>
      <c r="K119" s="10">
        <f>SUMIFS(trimestre!$D$20:$L$20,trimestre!$D$3:$L$3,data!$B119,trimestre!$D$2:$L$2,data!$A119)</f>
        <v>102.65254167693192</v>
      </c>
      <c r="L119" s="10">
        <f>SUMIFS(trimestre!$D$22:$L$22,trimestre!$D$3:$L$3,data!$B119,trimestre!$D$2:$L$2,data!$A119)</f>
        <v>100.90735897187511</v>
      </c>
      <c r="M119" s="10">
        <f>SUMIFS(trimestre!$D$27:$L$27,trimestre!$D$3:$L$3,data!$B119,trimestre!$D$2:$L$2,data!$A119)</f>
        <v>99.90209594597296</v>
      </c>
      <c r="N119" s="10">
        <f>SUMIFS(trimestre!$D$29:$L$29,trimestre!$D$3:$L$3,data!$B119,trimestre!$D$2:$L$2,data!$A119)</f>
        <v>99.701891344878831</v>
      </c>
      <c r="O119" s="10">
        <f>SUMIFS(trimestre!$D$31:$L$31,trimestre!$D$3:$L$3,data!$B119,trimestre!$D$2:$L$2,data!$A119)</f>
        <v>101.42316992032195</v>
      </c>
      <c r="P119" s="10">
        <f>SUMIFS(trimestre!$D$33:$L$33,trimestre!$D$3:$L$3,data!$B119,trimestre!$D$2:$L$2,data!$A119)</f>
        <v>99.107241964384826</v>
      </c>
      <c r="Q119" s="10">
        <f>SUMIFS(trimestre!$D$35:$L$35,trimestre!$D$3:$L$3,data!$B119,trimestre!$D$2:$L$2,data!$A119)</f>
        <v>97.550126132313096</v>
      </c>
      <c r="R119" s="10">
        <f>SUMIFS(trimestre!$D$37:$L$37,trimestre!$D$3:$L$3,data!$B119,trimestre!$D$2:$L$2,data!$A119)</f>
        <v>98.42141886285863</v>
      </c>
      <c r="S119" s="10">
        <f>SUMIFS(trimestre!$D$39:$L$39,trimestre!$D$3:$L$3,data!$B119,trimestre!$D$2:$L$2,data!$A119)</f>
        <v>99.402788049399206</v>
      </c>
      <c r="T119" s="10">
        <f>SUMIFS(trimestre!$D$41:$L$41,trimestre!$D$3:$L$3,data!$B119,trimestre!$D$2:$L$2,data!$A119)</f>
        <v>99.007548335485097</v>
      </c>
      <c r="U119" s="10">
        <f>SUMIFS(trimestre!$D$43:$L$43,trimestre!$D$3:$L$3,data!$B119,trimestre!$D$2:$L$2,data!$A119)</f>
        <v>99.007450310635889</v>
      </c>
      <c r="V119" s="10">
        <f>SUMIFS(trimestre!$D$45:$L$45,trimestre!$D$3:$L$3,data!$B119,trimestre!$D$2:$L$2,data!$A119)</f>
        <v>100.10130251814837</v>
      </c>
    </row>
    <row r="120" spans="1:22" x14ac:dyDescent="0.3">
      <c r="A120">
        <f t="shared" si="3"/>
        <v>2019</v>
      </c>
      <c r="B120" t="str">
        <f t="shared" si="4"/>
        <v>T2</v>
      </c>
      <c r="C120">
        <f t="shared" si="5"/>
        <v>4</v>
      </c>
      <c r="D120" s="59">
        <v>43584</v>
      </c>
      <c r="E120" s="10">
        <f>SUMIFS(trimestre!$D$4:$L$4,trimestre!$D$3:$L$3,data!$B120,trimestre!$D$2:$L$2,data!$A120)</f>
        <v>99.800698006081873</v>
      </c>
      <c r="F120" s="10">
        <f>SUMIFS(trimestre!$D$8:$L$8,trimestre!$D$3:$L$3,data!$B120,trimestre!$D$2:$L$2,data!$A120)</f>
        <v>100.30130512058224</v>
      </c>
      <c r="G120" s="10">
        <f>SUMIFS(trimestre!$D$10:$L$10,trimestre!$D$3:$L$3,data!$B120,trimestre!$D$2:$L$2,data!$A120)</f>
        <v>103.28369863056143</v>
      </c>
      <c r="H120" s="10">
        <f>SUMIFS(trimestre!$D$14:$L$14,trimestre!$D$3:$L$3,data!$B120,trimestre!$D$2:$L$2,data!$A120)</f>
        <v>100.20040080160321</v>
      </c>
      <c r="I120" s="10">
        <f>SUMIFS(trimestre!$D$16:$L$16,trimestre!$D$3:$L$3,data!$B120,trimestre!$D$2:$L$2,data!$A120)</f>
        <v>123.42022116903634</v>
      </c>
      <c r="J120" s="10">
        <f>SUMIFS(trimestre!$D$18:$L$18,trimestre!$D$3:$L$3,data!$B120,trimestre!$D$2:$L$2,data!$A120)</f>
        <v>103.70227491680485</v>
      </c>
      <c r="K120" s="10">
        <f>SUMIFS(trimestre!$D$20:$L$20,trimestre!$D$3:$L$3,data!$B120,trimestre!$D$2:$L$2,data!$A120)</f>
        <v>102.65254167693192</v>
      </c>
      <c r="L120" s="10">
        <f>SUMIFS(trimestre!$D$22:$L$22,trimestre!$D$3:$L$3,data!$B120,trimestre!$D$2:$L$2,data!$A120)</f>
        <v>100.90735897187511</v>
      </c>
      <c r="M120" s="10">
        <f>SUMIFS(trimestre!$D$27:$L$27,trimestre!$D$3:$L$3,data!$B120,trimestre!$D$2:$L$2,data!$A120)</f>
        <v>99.90209594597296</v>
      </c>
      <c r="N120" s="10">
        <f>SUMIFS(trimestre!$D$29:$L$29,trimestre!$D$3:$L$3,data!$B120,trimestre!$D$2:$L$2,data!$A120)</f>
        <v>99.701891344878831</v>
      </c>
      <c r="O120" s="10">
        <f>SUMIFS(trimestre!$D$31:$L$31,trimestre!$D$3:$L$3,data!$B120,trimestre!$D$2:$L$2,data!$A120)</f>
        <v>101.42316992032195</v>
      </c>
      <c r="P120" s="10">
        <f>SUMIFS(trimestre!$D$33:$L$33,trimestre!$D$3:$L$3,data!$B120,trimestre!$D$2:$L$2,data!$A120)</f>
        <v>99.107241964384826</v>
      </c>
      <c r="Q120" s="10">
        <f>SUMIFS(trimestre!$D$35:$L$35,trimestre!$D$3:$L$3,data!$B120,trimestre!$D$2:$L$2,data!$A120)</f>
        <v>97.550126132313096</v>
      </c>
      <c r="R120" s="10">
        <f>SUMIFS(trimestre!$D$37:$L$37,trimestre!$D$3:$L$3,data!$B120,trimestre!$D$2:$L$2,data!$A120)</f>
        <v>98.42141886285863</v>
      </c>
      <c r="S120" s="10">
        <f>SUMIFS(trimestre!$D$39:$L$39,trimestre!$D$3:$L$3,data!$B120,trimestre!$D$2:$L$2,data!$A120)</f>
        <v>99.402788049399206</v>
      </c>
      <c r="T120" s="10">
        <f>SUMIFS(trimestre!$D$41:$L$41,trimestre!$D$3:$L$3,data!$B120,trimestre!$D$2:$L$2,data!$A120)</f>
        <v>99.007548335485097</v>
      </c>
      <c r="U120" s="10">
        <f>SUMIFS(trimestre!$D$43:$L$43,trimestre!$D$3:$L$3,data!$B120,trimestre!$D$2:$L$2,data!$A120)</f>
        <v>99.007450310635889</v>
      </c>
      <c r="V120" s="10">
        <f>SUMIFS(trimestre!$D$45:$L$45,trimestre!$D$3:$L$3,data!$B120,trimestre!$D$2:$L$2,data!$A120)</f>
        <v>100.10130251814837</v>
      </c>
    </row>
    <row r="121" spans="1:22" x14ac:dyDescent="0.3">
      <c r="A121">
        <f t="shared" si="3"/>
        <v>2019</v>
      </c>
      <c r="B121" t="str">
        <f t="shared" si="4"/>
        <v>T2</v>
      </c>
      <c r="C121">
        <f t="shared" si="5"/>
        <v>4</v>
      </c>
      <c r="D121" s="59">
        <v>43585</v>
      </c>
      <c r="E121" s="10">
        <f>SUMIFS(trimestre!$D$4:$L$4,trimestre!$D$3:$L$3,data!$B121,trimestre!$D$2:$L$2,data!$A121)</f>
        <v>99.800698006081873</v>
      </c>
      <c r="F121" s="10">
        <f>SUMIFS(trimestre!$D$8:$L$8,trimestre!$D$3:$L$3,data!$B121,trimestre!$D$2:$L$2,data!$A121)</f>
        <v>100.30130512058224</v>
      </c>
      <c r="G121" s="10">
        <f>SUMIFS(trimestre!$D$10:$L$10,trimestre!$D$3:$L$3,data!$B121,trimestre!$D$2:$L$2,data!$A121)</f>
        <v>103.28369863056143</v>
      </c>
      <c r="H121" s="10">
        <f>SUMIFS(trimestre!$D$14:$L$14,trimestre!$D$3:$L$3,data!$B121,trimestre!$D$2:$L$2,data!$A121)</f>
        <v>100.20040080160321</v>
      </c>
      <c r="I121" s="10">
        <f>SUMIFS(trimestre!$D$16:$L$16,trimestre!$D$3:$L$3,data!$B121,trimestre!$D$2:$L$2,data!$A121)</f>
        <v>123.42022116903634</v>
      </c>
      <c r="J121" s="10">
        <f>SUMIFS(trimestre!$D$18:$L$18,trimestre!$D$3:$L$3,data!$B121,trimestre!$D$2:$L$2,data!$A121)</f>
        <v>103.70227491680485</v>
      </c>
      <c r="K121" s="10">
        <f>SUMIFS(trimestre!$D$20:$L$20,trimestre!$D$3:$L$3,data!$B121,trimestre!$D$2:$L$2,data!$A121)</f>
        <v>102.65254167693192</v>
      </c>
      <c r="L121" s="10">
        <f>SUMIFS(trimestre!$D$22:$L$22,trimestre!$D$3:$L$3,data!$B121,trimestre!$D$2:$L$2,data!$A121)</f>
        <v>100.90735897187511</v>
      </c>
      <c r="M121" s="10">
        <f>SUMIFS(trimestre!$D$27:$L$27,trimestre!$D$3:$L$3,data!$B121,trimestre!$D$2:$L$2,data!$A121)</f>
        <v>99.90209594597296</v>
      </c>
      <c r="N121" s="10">
        <f>SUMIFS(trimestre!$D$29:$L$29,trimestre!$D$3:$L$3,data!$B121,trimestre!$D$2:$L$2,data!$A121)</f>
        <v>99.701891344878831</v>
      </c>
      <c r="O121" s="10">
        <f>SUMIFS(trimestre!$D$31:$L$31,trimestre!$D$3:$L$3,data!$B121,trimestre!$D$2:$L$2,data!$A121)</f>
        <v>101.42316992032195</v>
      </c>
      <c r="P121" s="10">
        <f>SUMIFS(trimestre!$D$33:$L$33,trimestre!$D$3:$L$3,data!$B121,trimestre!$D$2:$L$2,data!$A121)</f>
        <v>99.107241964384826</v>
      </c>
      <c r="Q121" s="10">
        <f>SUMIFS(trimestre!$D$35:$L$35,trimestre!$D$3:$L$3,data!$B121,trimestre!$D$2:$L$2,data!$A121)</f>
        <v>97.550126132313096</v>
      </c>
      <c r="R121" s="10">
        <f>SUMIFS(trimestre!$D$37:$L$37,trimestre!$D$3:$L$3,data!$B121,trimestre!$D$2:$L$2,data!$A121)</f>
        <v>98.42141886285863</v>
      </c>
      <c r="S121" s="10">
        <f>SUMIFS(trimestre!$D$39:$L$39,trimestre!$D$3:$L$3,data!$B121,trimestre!$D$2:$L$2,data!$A121)</f>
        <v>99.402788049399206</v>
      </c>
      <c r="T121" s="10">
        <f>SUMIFS(trimestre!$D$41:$L$41,trimestre!$D$3:$L$3,data!$B121,trimestre!$D$2:$L$2,data!$A121)</f>
        <v>99.007548335485097</v>
      </c>
      <c r="U121" s="10">
        <f>SUMIFS(trimestre!$D$43:$L$43,trimestre!$D$3:$L$3,data!$B121,trimestre!$D$2:$L$2,data!$A121)</f>
        <v>99.007450310635889</v>
      </c>
      <c r="V121" s="10">
        <f>SUMIFS(trimestre!$D$45:$L$45,trimestre!$D$3:$L$3,data!$B121,trimestre!$D$2:$L$2,data!$A121)</f>
        <v>100.10130251814837</v>
      </c>
    </row>
    <row r="122" spans="1:22" x14ac:dyDescent="0.3">
      <c r="A122">
        <f t="shared" si="3"/>
        <v>2019</v>
      </c>
      <c r="B122" t="str">
        <f t="shared" si="4"/>
        <v>T2</v>
      </c>
      <c r="C122">
        <f t="shared" si="5"/>
        <v>5</v>
      </c>
      <c r="D122" s="59">
        <v>43586</v>
      </c>
      <c r="E122" s="10">
        <f>SUMIFS(trimestre!$D$4:$L$4,trimestre!$D$3:$L$3,data!$B122,trimestre!$D$2:$L$2,data!$A122)</f>
        <v>99.800698006081873</v>
      </c>
      <c r="F122" s="10">
        <f>SUMIFS(trimestre!$D$8:$L$8,trimestre!$D$3:$L$3,data!$B122,trimestre!$D$2:$L$2,data!$A122)</f>
        <v>100.30130512058224</v>
      </c>
      <c r="G122" s="10">
        <f>SUMIFS(trimestre!$D$10:$L$10,trimestre!$D$3:$L$3,data!$B122,trimestre!$D$2:$L$2,data!$A122)</f>
        <v>103.28369863056143</v>
      </c>
      <c r="H122" s="10">
        <f>SUMIFS(trimestre!$D$14:$L$14,trimestre!$D$3:$L$3,data!$B122,trimestre!$D$2:$L$2,data!$A122)</f>
        <v>100.20040080160321</v>
      </c>
      <c r="I122" s="10">
        <f>SUMIFS(trimestre!$D$16:$L$16,trimestre!$D$3:$L$3,data!$B122,trimestre!$D$2:$L$2,data!$A122)</f>
        <v>123.42022116903634</v>
      </c>
      <c r="J122" s="10">
        <f>SUMIFS(trimestre!$D$18:$L$18,trimestre!$D$3:$L$3,data!$B122,trimestre!$D$2:$L$2,data!$A122)</f>
        <v>103.70227491680485</v>
      </c>
      <c r="K122" s="10">
        <f>SUMIFS(trimestre!$D$20:$L$20,trimestre!$D$3:$L$3,data!$B122,trimestre!$D$2:$L$2,data!$A122)</f>
        <v>102.65254167693192</v>
      </c>
      <c r="L122" s="10">
        <f>SUMIFS(trimestre!$D$22:$L$22,trimestre!$D$3:$L$3,data!$B122,trimestre!$D$2:$L$2,data!$A122)</f>
        <v>100.90735897187511</v>
      </c>
      <c r="M122" s="10">
        <f>SUMIFS(trimestre!$D$27:$L$27,trimestre!$D$3:$L$3,data!$B122,trimestre!$D$2:$L$2,data!$A122)</f>
        <v>99.90209594597296</v>
      </c>
      <c r="N122" s="10">
        <f>SUMIFS(trimestre!$D$29:$L$29,trimestre!$D$3:$L$3,data!$B122,trimestre!$D$2:$L$2,data!$A122)</f>
        <v>99.701891344878831</v>
      </c>
      <c r="O122" s="10">
        <f>SUMIFS(trimestre!$D$31:$L$31,trimestre!$D$3:$L$3,data!$B122,trimestre!$D$2:$L$2,data!$A122)</f>
        <v>101.42316992032195</v>
      </c>
      <c r="P122" s="10">
        <f>SUMIFS(trimestre!$D$33:$L$33,trimestre!$D$3:$L$3,data!$B122,trimestre!$D$2:$L$2,data!$A122)</f>
        <v>99.107241964384826</v>
      </c>
      <c r="Q122" s="10">
        <f>SUMIFS(trimestre!$D$35:$L$35,trimestre!$D$3:$L$3,data!$B122,trimestre!$D$2:$L$2,data!$A122)</f>
        <v>97.550126132313096</v>
      </c>
      <c r="R122" s="10">
        <f>SUMIFS(trimestre!$D$37:$L$37,trimestre!$D$3:$L$3,data!$B122,trimestre!$D$2:$L$2,data!$A122)</f>
        <v>98.42141886285863</v>
      </c>
      <c r="S122" s="10">
        <f>SUMIFS(trimestre!$D$39:$L$39,trimestre!$D$3:$L$3,data!$B122,trimestre!$D$2:$L$2,data!$A122)</f>
        <v>99.402788049399206</v>
      </c>
      <c r="T122" s="10">
        <f>SUMIFS(trimestre!$D$41:$L$41,trimestre!$D$3:$L$3,data!$B122,trimestre!$D$2:$L$2,data!$A122)</f>
        <v>99.007548335485097</v>
      </c>
      <c r="U122" s="10">
        <f>SUMIFS(trimestre!$D$43:$L$43,trimestre!$D$3:$L$3,data!$B122,trimestre!$D$2:$L$2,data!$A122)</f>
        <v>99.007450310635889</v>
      </c>
      <c r="V122" s="10">
        <f>SUMIFS(trimestre!$D$45:$L$45,trimestre!$D$3:$L$3,data!$B122,trimestre!$D$2:$L$2,data!$A122)</f>
        <v>100.10130251814837</v>
      </c>
    </row>
    <row r="123" spans="1:22" x14ac:dyDescent="0.3">
      <c r="A123">
        <f t="shared" si="3"/>
        <v>2019</v>
      </c>
      <c r="B123" t="str">
        <f t="shared" si="4"/>
        <v>T2</v>
      </c>
      <c r="C123">
        <f t="shared" si="5"/>
        <v>5</v>
      </c>
      <c r="D123" s="59">
        <v>43587</v>
      </c>
      <c r="E123" s="10">
        <f>SUMIFS(trimestre!$D$4:$L$4,trimestre!$D$3:$L$3,data!$B123,trimestre!$D$2:$L$2,data!$A123)</f>
        <v>99.800698006081873</v>
      </c>
      <c r="F123" s="10">
        <f>SUMIFS(trimestre!$D$8:$L$8,trimestre!$D$3:$L$3,data!$B123,trimestre!$D$2:$L$2,data!$A123)</f>
        <v>100.30130512058224</v>
      </c>
      <c r="G123" s="10">
        <f>SUMIFS(trimestre!$D$10:$L$10,trimestre!$D$3:$L$3,data!$B123,trimestre!$D$2:$L$2,data!$A123)</f>
        <v>103.28369863056143</v>
      </c>
      <c r="H123" s="10">
        <f>SUMIFS(trimestre!$D$14:$L$14,trimestre!$D$3:$L$3,data!$B123,trimestre!$D$2:$L$2,data!$A123)</f>
        <v>100.20040080160321</v>
      </c>
      <c r="I123" s="10">
        <f>SUMIFS(trimestre!$D$16:$L$16,trimestre!$D$3:$L$3,data!$B123,trimestre!$D$2:$L$2,data!$A123)</f>
        <v>123.42022116903634</v>
      </c>
      <c r="J123" s="10">
        <f>SUMIFS(trimestre!$D$18:$L$18,trimestre!$D$3:$L$3,data!$B123,trimestre!$D$2:$L$2,data!$A123)</f>
        <v>103.70227491680485</v>
      </c>
      <c r="K123" s="10">
        <f>SUMIFS(trimestre!$D$20:$L$20,trimestre!$D$3:$L$3,data!$B123,trimestre!$D$2:$L$2,data!$A123)</f>
        <v>102.65254167693192</v>
      </c>
      <c r="L123" s="10">
        <f>SUMIFS(trimestre!$D$22:$L$22,trimestre!$D$3:$L$3,data!$B123,trimestre!$D$2:$L$2,data!$A123)</f>
        <v>100.90735897187511</v>
      </c>
      <c r="M123" s="10">
        <f>SUMIFS(trimestre!$D$27:$L$27,trimestre!$D$3:$L$3,data!$B123,trimestre!$D$2:$L$2,data!$A123)</f>
        <v>99.90209594597296</v>
      </c>
      <c r="N123" s="10">
        <f>SUMIFS(trimestre!$D$29:$L$29,trimestre!$D$3:$L$3,data!$B123,trimestre!$D$2:$L$2,data!$A123)</f>
        <v>99.701891344878831</v>
      </c>
      <c r="O123" s="10">
        <f>SUMIFS(trimestre!$D$31:$L$31,trimestre!$D$3:$L$3,data!$B123,trimestre!$D$2:$L$2,data!$A123)</f>
        <v>101.42316992032195</v>
      </c>
      <c r="P123" s="10">
        <f>SUMIFS(trimestre!$D$33:$L$33,trimestre!$D$3:$L$3,data!$B123,trimestre!$D$2:$L$2,data!$A123)</f>
        <v>99.107241964384826</v>
      </c>
      <c r="Q123" s="10">
        <f>SUMIFS(trimestre!$D$35:$L$35,trimestre!$D$3:$L$3,data!$B123,trimestre!$D$2:$L$2,data!$A123)</f>
        <v>97.550126132313096</v>
      </c>
      <c r="R123" s="10">
        <f>SUMIFS(trimestre!$D$37:$L$37,trimestre!$D$3:$L$3,data!$B123,trimestre!$D$2:$L$2,data!$A123)</f>
        <v>98.42141886285863</v>
      </c>
      <c r="S123" s="10">
        <f>SUMIFS(trimestre!$D$39:$L$39,trimestre!$D$3:$L$3,data!$B123,trimestre!$D$2:$L$2,data!$A123)</f>
        <v>99.402788049399206</v>
      </c>
      <c r="T123" s="10">
        <f>SUMIFS(trimestre!$D$41:$L$41,trimestre!$D$3:$L$3,data!$B123,trimestre!$D$2:$L$2,data!$A123)</f>
        <v>99.007548335485097</v>
      </c>
      <c r="U123" s="10">
        <f>SUMIFS(trimestre!$D$43:$L$43,trimestre!$D$3:$L$3,data!$B123,trimestre!$D$2:$L$2,data!$A123)</f>
        <v>99.007450310635889</v>
      </c>
      <c r="V123" s="10">
        <f>SUMIFS(trimestre!$D$45:$L$45,trimestre!$D$3:$L$3,data!$B123,trimestre!$D$2:$L$2,data!$A123)</f>
        <v>100.10130251814837</v>
      </c>
    </row>
    <row r="124" spans="1:22" x14ac:dyDescent="0.3">
      <c r="A124">
        <f t="shared" si="3"/>
        <v>2019</v>
      </c>
      <c r="B124" t="str">
        <f t="shared" si="4"/>
        <v>T2</v>
      </c>
      <c r="C124">
        <f t="shared" si="5"/>
        <v>5</v>
      </c>
      <c r="D124" s="59">
        <v>43588</v>
      </c>
      <c r="E124" s="10">
        <f>SUMIFS(trimestre!$D$4:$L$4,trimestre!$D$3:$L$3,data!$B124,trimestre!$D$2:$L$2,data!$A124)</f>
        <v>99.800698006081873</v>
      </c>
      <c r="F124" s="10">
        <f>SUMIFS(trimestre!$D$8:$L$8,trimestre!$D$3:$L$3,data!$B124,trimestre!$D$2:$L$2,data!$A124)</f>
        <v>100.30130512058224</v>
      </c>
      <c r="G124" s="10">
        <f>SUMIFS(trimestre!$D$10:$L$10,trimestre!$D$3:$L$3,data!$B124,trimestre!$D$2:$L$2,data!$A124)</f>
        <v>103.28369863056143</v>
      </c>
      <c r="H124" s="10">
        <f>SUMIFS(trimestre!$D$14:$L$14,trimestre!$D$3:$L$3,data!$B124,trimestre!$D$2:$L$2,data!$A124)</f>
        <v>100.20040080160321</v>
      </c>
      <c r="I124" s="10">
        <f>SUMIFS(trimestre!$D$16:$L$16,trimestre!$D$3:$L$3,data!$B124,trimestre!$D$2:$L$2,data!$A124)</f>
        <v>123.42022116903634</v>
      </c>
      <c r="J124" s="10">
        <f>SUMIFS(trimestre!$D$18:$L$18,trimestre!$D$3:$L$3,data!$B124,trimestre!$D$2:$L$2,data!$A124)</f>
        <v>103.70227491680485</v>
      </c>
      <c r="K124" s="10">
        <f>SUMIFS(trimestre!$D$20:$L$20,trimestre!$D$3:$L$3,data!$B124,trimestre!$D$2:$L$2,data!$A124)</f>
        <v>102.65254167693192</v>
      </c>
      <c r="L124" s="10">
        <f>SUMIFS(trimestre!$D$22:$L$22,trimestre!$D$3:$L$3,data!$B124,trimestre!$D$2:$L$2,data!$A124)</f>
        <v>100.90735897187511</v>
      </c>
      <c r="M124" s="10">
        <f>SUMIFS(trimestre!$D$27:$L$27,trimestre!$D$3:$L$3,data!$B124,trimestre!$D$2:$L$2,data!$A124)</f>
        <v>99.90209594597296</v>
      </c>
      <c r="N124" s="10">
        <f>SUMIFS(trimestre!$D$29:$L$29,trimestre!$D$3:$L$3,data!$B124,trimestre!$D$2:$L$2,data!$A124)</f>
        <v>99.701891344878831</v>
      </c>
      <c r="O124" s="10">
        <f>SUMIFS(trimestre!$D$31:$L$31,trimestre!$D$3:$L$3,data!$B124,trimestre!$D$2:$L$2,data!$A124)</f>
        <v>101.42316992032195</v>
      </c>
      <c r="P124" s="10">
        <f>SUMIFS(trimestre!$D$33:$L$33,trimestre!$D$3:$L$3,data!$B124,trimestre!$D$2:$L$2,data!$A124)</f>
        <v>99.107241964384826</v>
      </c>
      <c r="Q124" s="10">
        <f>SUMIFS(trimestre!$D$35:$L$35,trimestre!$D$3:$L$3,data!$B124,trimestre!$D$2:$L$2,data!$A124)</f>
        <v>97.550126132313096</v>
      </c>
      <c r="R124" s="10">
        <f>SUMIFS(trimestre!$D$37:$L$37,trimestre!$D$3:$L$3,data!$B124,trimestre!$D$2:$L$2,data!$A124)</f>
        <v>98.42141886285863</v>
      </c>
      <c r="S124" s="10">
        <f>SUMIFS(trimestre!$D$39:$L$39,trimestre!$D$3:$L$3,data!$B124,trimestre!$D$2:$L$2,data!$A124)</f>
        <v>99.402788049399206</v>
      </c>
      <c r="T124" s="10">
        <f>SUMIFS(trimestre!$D$41:$L$41,trimestre!$D$3:$L$3,data!$B124,trimestre!$D$2:$L$2,data!$A124)</f>
        <v>99.007548335485097</v>
      </c>
      <c r="U124" s="10">
        <f>SUMIFS(trimestre!$D$43:$L$43,trimestre!$D$3:$L$3,data!$B124,trimestre!$D$2:$L$2,data!$A124)</f>
        <v>99.007450310635889</v>
      </c>
      <c r="V124" s="10">
        <f>SUMIFS(trimestre!$D$45:$L$45,trimestre!$D$3:$L$3,data!$B124,trimestre!$D$2:$L$2,data!$A124)</f>
        <v>100.10130251814837</v>
      </c>
    </row>
    <row r="125" spans="1:22" x14ac:dyDescent="0.3">
      <c r="A125">
        <f t="shared" si="3"/>
        <v>2019</v>
      </c>
      <c r="B125" t="str">
        <f t="shared" si="4"/>
        <v>T2</v>
      </c>
      <c r="C125">
        <f t="shared" si="5"/>
        <v>5</v>
      </c>
      <c r="D125" s="59">
        <v>43589</v>
      </c>
      <c r="E125" s="10">
        <f>SUMIFS(trimestre!$D$4:$L$4,trimestre!$D$3:$L$3,data!$B125,trimestre!$D$2:$L$2,data!$A125)</f>
        <v>99.800698006081873</v>
      </c>
      <c r="F125" s="10">
        <f>SUMIFS(trimestre!$D$8:$L$8,trimestre!$D$3:$L$3,data!$B125,trimestre!$D$2:$L$2,data!$A125)</f>
        <v>100.30130512058224</v>
      </c>
      <c r="G125" s="10">
        <f>SUMIFS(trimestre!$D$10:$L$10,trimestre!$D$3:$L$3,data!$B125,trimestre!$D$2:$L$2,data!$A125)</f>
        <v>103.28369863056143</v>
      </c>
      <c r="H125" s="10">
        <f>SUMIFS(trimestre!$D$14:$L$14,trimestre!$D$3:$L$3,data!$B125,trimestre!$D$2:$L$2,data!$A125)</f>
        <v>100.20040080160321</v>
      </c>
      <c r="I125" s="10">
        <f>SUMIFS(trimestre!$D$16:$L$16,trimestre!$D$3:$L$3,data!$B125,trimestre!$D$2:$L$2,data!$A125)</f>
        <v>123.42022116903634</v>
      </c>
      <c r="J125" s="10">
        <f>SUMIFS(trimestre!$D$18:$L$18,trimestre!$D$3:$L$3,data!$B125,trimestre!$D$2:$L$2,data!$A125)</f>
        <v>103.70227491680485</v>
      </c>
      <c r="K125" s="10">
        <f>SUMIFS(trimestre!$D$20:$L$20,trimestre!$D$3:$L$3,data!$B125,trimestre!$D$2:$L$2,data!$A125)</f>
        <v>102.65254167693192</v>
      </c>
      <c r="L125" s="10">
        <f>SUMIFS(trimestre!$D$22:$L$22,trimestre!$D$3:$L$3,data!$B125,trimestre!$D$2:$L$2,data!$A125)</f>
        <v>100.90735897187511</v>
      </c>
      <c r="M125" s="10">
        <f>SUMIFS(trimestre!$D$27:$L$27,trimestre!$D$3:$L$3,data!$B125,trimestre!$D$2:$L$2,data!$A125)</f>
        <v>99.90209594597296</v>
      </c>
      <c r="N125" s="10">
        <f>SUMIFS(trimestre!$D$29:$L$29,trimestre!$D$3:$L$3,data!$B125,trimestre!$D$2:$L$2,data!$A125)</f>
        <v>99.701891344878831</v>
      </c>
      <c r="O125" s="10">
        <f>SUMIFS(trimestre!$D$31:$L$31,trimestre!$D$3:$L$3,data!$B125,trimestre!$D$2:$L$2,data!$A125)</f>
        <v>101.42316992032195</v>
      </c>
      <c r="P125" s="10">
        <f>SUMIFS(trimestre!$D$33:$L$33,trimestre!$D$3:$L$3,data!$B125,trimestre!$D$2:$L$2,data!$A125)</f>
        <v>99.107241964384826</v>
      </c>
      <c r="Q125" s="10">
        <f>SUMIFS(trimestre!$D$35:$L$35,trimestre!$D$3:$L$3,data!$B125,trimestre!$D$2:$L$2,data!$A125)</f>
        <v>97.550126132313096</v>
      </c>
      <c r="R125" s="10">
        <f>SUMIFS(trimestre!$D$37:$L$37,trimestre!$D$3:$L$3,data!$B125,trimestre!$D$2:$L$2,data!$A125)</f>
        <v>98.42141886285863</v>
      </c>
      <c r="S125" s="10">
        <f>SUMIFS(trimestre!$D$39:$L$39,trimestre!$D$3:$L$3,data!$B125,trimestre!$D$2:$L$2,data!$A125)</f>
        <v>99.402788049399206</v>
      </c>
      <c r="T125" s="10">
        <f>SUMIFS(trimestre!$D$41:$L$41,trimestre!$D$3:$L$3,data!$B125,trimestre!$D$2:$L$2,data!$A125)</f>
        <v>99.007548335485097</v>
      </c>
      <c r="U125" s="10">
        <f>SUMIFS(trimestre!$D$43:$L$43,trimestre!$D$3:$L$3,data!$B125,trimestre!$D$2:$L$2,data!$A125)</f>
        <v>99.007450310635889</v>
      </c>
      <c r="V125" s="10">
        <f>SUMIFS(trimestre!$D$45:$L$45,trimestre!$D$3:$L$3,data!$B125,trimestre!$D$2:$L$2,data!$A125)</f>
        <v>100.10130251814837</v>
      </c>
    </row>
    <row r="126" spans="1:22" x14ac:dyDescent="0.3">
      <c r="A126">
        <f t="shared" si="3"/>
        <v>2019</v>
      </c>
      <c r="B126" t="str">
        <f t="shared" si="4"/>
        <v>T2</v>
      </c>
      <c r="C126">
        <f t="shared" si="5"/>
        <v>5</v>
      </c>
      <c r="D126" s="59">
        <v>43590</v>
      </c>
      <c r="E126" s="10">
        <f>SUMIFS(trimestre!$D$4:$L$4,trimestre!$D$3:$L$3,data!$B126,trimestre!$D$2:$L$2,data!$A126)</f>
        <v>99.800698006081873</v>
      </c>
      <c r="F126" s="10">
        <f>SUMIFS(trimestre!$D$8:$L$8,trimestre!$D$3:$L$3,data!$B126,trimestre!$D$2:$L$2,data!$A126)</f>
        <v>100.30130512058224</v>
      </c>
      <c r="G126" s="10">
        <f>SUMIFS(trimestre!$D$10:$L$10,trimestre!$D$3:$L$3,data!$B126,trimestre!$D$2:$L$2,data!$A126)</f>
        <v>103.28369863056143</v>
      </c>
      <c r="H126" s="10">
        <f>SUMIFS(trimestre!$D$14:$L$14,trimestre!$D$3:$L$3,data!$B126,trimestre!$D$2:$L$2,data!$A126)</f>
        <v>100.20040080160321</v>
      </c>
      <c r="I126" s="10">
        <f>SUMIFS(trimestre!$D$16:$L$16,trimestre!$D$3:$L$3,data!$B126,trimestre!$D$2:$L$2,data!$A126)</f>
        <v>123.42022116903634</v>
      </c>
      <c r="J126" s="10">
        <f>SUMIFS(trimestre!$D$18:$L$18,trimestre!$D$3:$L$3,data!$B126,trimestre!$D$2:$L$2,data!$A126)</f>
        <v>103.70227491680485</v>
      </c>
      <c r="K126" s="10">
        <f>SUMIFS(trimestre!$D$20:$L$20,trimestre!$D$3:$L$3,data!$B126,trimestre!$D$2:$L$2,data!$A126)</f>
        <v>102.65254167693192</v>
      </c>
      <c r="L126" s="10">
        <f>SUMIFS(trimestre!$D$22:$L$22,trimestre!$D$3:$L$3,data!$B126,trimestre!$D$2:$L$2,data!$A126)</f>
        <v>100.90735897187511</v>
      </c>
      <c r="M126" s="10">
        <f>SUMIFS(trimestre!$D$27:$L$27,trimestre!$D$3:$L$3,data!$B126,trimestre!$D$2:$L$2,data!$A126)</f>
        <v>99.90209594597296</v>
      </c>
      <c r="N126" s="10">
        <f>SUMIFS(trimestre!$D$29:$L$29,trimestre!$D$3:$L$3,data!$B126,trimestre!$D$2:$L$2,data!$A126)</f>
        <v>99.701891344878831</v>
      </c>
      <c r="O126" s="10">
        <f>SUMIFS(trimestre!$D$31:$L$31,trimestre!$D$3:$L$3,data!$B126,trimestre!$D$2:$L$2,data!$A126)</f>
        <v>101.42316992032195</v>
      </c>
      <c r="P126" s="10">
        <f>SUMIFS(trimestre!$D$33:$L$33,trimestre!$D$3:$L$3,data!$B126,trimestre!$D$2:$L$2,data!$A126)</f>
        <v>99.107241964384826</v>
      </c>
      <c r="Q126" s="10">
        <f>SUMIFS(trimestre!$D$35:$L$35,trimestre!$D$3:$L$3,data!$B126,trimestre!$D$2:$L$2,data!$A126)</f>
        <v>97.550126132313096</v>
      </c>
      <c r="R126" s="10">
        <f>SUMIFS(trimestre!$D$37:$L$37,trimestre!$D$3:$L$3,data!$B126,trimestre!$D$2:$L$2,data!$A126)</f>
        <v>98.42141886285863</v>
      </c>
      <c r="S126" s="10">
        <f>SUMIFS(trimestre!$D$39:$L$39,trimestre!$D$3:$L$3,data!$B126,trimestre!$D$2:$L$2,data!$A126)</f>
        <v>99.402788049399206</v>
      </c>
      <c r="T126" s="10">
        <f>SUMIFS(trimestre!$D$41:$L$41,trimestre!$D$3:$L$3,data!$B126,trimestre!$D$2:$L$2,data!$A126)</f>
        <v>99.007548335485097</v>
      </c>
      <c r="U126" s="10">
        <f>SUMIFS(trimestre!$D$43:$L$43,trimestre!$D$3:$L$3,data!$B126,trimestre!$D$2:$L$2,data!$A126)</f>
        <v>99.007450310635889</v>
      </c>
      <c r="V126" s="10">
        <f>SUMIFS(trimestre!$D$45:$L$45,trimestre!$D$3:$L$3,data!$B126,trimestre!$D$2:$L$2,data!$A126)</f>
        <v>100.10130251814837</v>
      </c>
    </row>
    <row r="127" spans="1:22" x14ac:dyDescent="0.3">
      <c r="A127">
        <f t="shared" si="3"/>
        <v>2019</v>
      </c>
      <c r="B127" t="str">
        <f t="shared" si="4"/>
        <v>T2</v>
      </c>
      <c r="C127">
        <f t="shared" si="5"/>
        <v>5</v>
      </c>
      <c r="D127" s="59">
        <v>43591</v>
      </c>
      <c r="E127" s="10">
        <f>SUMIFS(trimestre!$D$4:$L$4,trimestre!$D$3:$L$3,data!$B127,trimestre!$D$2:$L$2,data!$A127)</f>
        <v>99.800698006081873</v>
      </c>
      <c r="F127" s="10">
        <f>SUMIFS(trimestre!$D$8:$L$8,trimestre!$D$3:$L$3,data!$B127,trimestre!$D$2:$L$2,data!$A127)</f>
        <v>100.30130512058224</v>
      </c>
      <c r="G127" s="10">
        <f>SUMIFS(trimestre!$D$10:$L$10,trimestre!$D$3:$L$3,data!$B127,trimestre!$D$2:$L$2,data!$A127)</f>
        <v>103.28369863056143</v>
      </c>
      <c r="H127" s="10">
        <f>SUMIFS(trimestre!$D$14:$L$14,trimestre!$D$3:$L$3,data!$B127,trimestre!$D$2:$L$2,data!$A127)</f>
        <v>100.20040080160321</v>
      </c>
      <c r="I127" s="10">
        <f>SUMIFS(trimestre!$D$16:$L$16,trimestre!$D$3:$L$3,data!$B127,trimestre!$D$2:$L$2,data!$A127)</f>
        <v>123.42022116903634</v>
      </c>
      <c r="J127" s="10">
        <f>SUMIFS(trimestre!$D$18:$L$18,trimestre!$D$3:$L$3,data!$B127,trimestre!$D$2:$L$2,data!$A127)</f>
        <v>103.70227491680485</v>
      </c>
      <c r="K127" s="10">
        <f>SUMIFS(trimestre!$D$20:$L$20,trimestre!$D$3:$L$3,data!$B127,trimestre!$D$2:$L$2,data!$A127)</f>
        <v>102.65254167693192</v>
      </c>
      <c r="L127" s="10">
        <f>SUMIFS(trimestre!$D$22:$L$22,trimestre!$D$3:$L$3,data!$B127,trimestre!$D$2:$L$2,data!$A127)</f>
        <v>100.90735897187511</v>
      </c>
      <c r="M127" s="10">
        <f>SUMIFS(trimestre!$D$27:$L$27,trimestre!$D$3:$L$3,data!$B127,trimestre!$D$2:$L$2,data!$A127)</f>
        <v>99.90209594597296</v>
      </c>
      <c r="N127" s="10">
        <f>SUMIFS(trimestre!$D$29:$L$29,trimestre!$D$3:$L$3,data!$B127,trimestre!$D$2:$L$2,data!$A127)</f>
        <v>99.701891344878831</v>
      </c>
      <c r="O127" s="10">
        <f>SUMIFS(trimestre!$D$31:$L$31,trimestre!$D$3:$L$3,data!$B127,trimestre!$D$2:$L$2,data!$A127)</f>
        <v>101.42316992032195</v>
      </c>
      <c r="P127" s="10">
        <f>SUMIFS(trimestre!$D$33:$L$33,trimestre!$D$3:$L$3,data!$B127,trimestre!$D$2:$L$2,data!$A127)</f>
        <v>99.107241964384826</v>
      </c>
      <c r="Q127" s="10">
        <f>SUMIFS(trimestre!$D$35:$L$35,trimestre!$D$3:$L$3,data!$B127,trimestre!$D$2:$L$2,data!$A127)</f>
        <v>97.550126132313096</v>
      </c>
      <c r="R127" s="10">
        <f>SUMIFS(trimestre!$D$37:$L$37,trimestre!$D$3:$L$3,data!$B127,trimestre!$D$2:$L$2,data!$A127)</f>
        <v>98.42141886285863</v>
      </c>
      <c r="S127" s="10">
        <f>SUMIFS(trimestre!$D$39:$L$39,trimestre!$D$3:$L$3,data!$B127,trimestre!$D$2:$L$2,data!$A127)</f>
        <v>99.402788049399206</v>
      </c>
      <c r="T127" s="10">
        <f>SUMIFS(trimestre!$D$41:$L$41,trimestre!$D$3:$L$3,data!$B127,trimestre!$D$2:$L$2,data!$A127)</f>
        <v>99.007548335485097</v>
      </c>
      <c r="U127" s="10">
        <f>SUMIFS(trimestre!$D$43:$L$43,trimestre!$D$3:$L$3,data!$B127,trimestre!$D$2:$L$2,data!$A127)</f>
        <v>99.007450310635889</v>
      </c>
      <c r="V127" s="10">
        <f>SUMIFS(trimestre!$D$45:$L$45,trimestre!$D$3:$L$3,data!$B127,trimestre!$D$2:$L$2,data!$A127)</f>
        <v>100.10130251814837</v>
      </c>
    </row>
    <row r="128" spans="1:22" x14ac:dyDescent="0.3">
      <c r="A128">
        <f t="shared" si="3"/>
        <v>2019</v>
      </c>
      <c r="B128" t="str">
        <f t="shared" si="4"/>
        <v>T2</v>
      </c>
      <c r="C128">
        <f t="shared" si="5"/>
        <v>5</v>
      </c>
      <c r="D128" s="59">
        <v>43592</v>
      </c>
      <c r="E128" s="10">
        <f>SUMIFS(trimestre!$D$4:$L$4,trimestre!$D$3:$L$3,data!$B128,trimestre!$D$2:$L$2,data!$A128)</f>
        <v>99.800698006081873</v>
      </c>
      <c r="F128" s="10">
        <f>SUMIFS(trimestre!$D$8:$L$8,trimestre!$D$3:$L$3,data!$B128,trimestre!$D$2:$L$2,data!$A128)</f>
        <v>100.30130512058224</v>
      </c>
      <c r="G128" s="10">
        <f>SUMIFS(trimestre!$D$10:$L$10,trimestre!$D$3:$L$3,data!$B128,trimestre!$D$2:$L$2,data!$A128)</f>
        <v>103.28369863056143</v>
      </c>
      <c r="H128" s="10">
        <f>SUMIFS(trimestre!$D$14:$L$14,trimestre!$D$3:$L$3,data!$B128,trimestre!$D$2:$L$2,data!$A128)</f>
        <v>100.20040080160321</v>
      </c>
      <c r="I128" s="10">
        <f>SUMIFS(trimestre!$D$16:$L$16,trimestre!$D$3:$L$3,data!$B128,trimestre!$D$2:$L$2,data!$A128)</f>
        <v>123.42022116903634</v>
      </c>
      <c r="J128" s="10">
        <f>SUMIFS(trimestre!$D$18:$L$18,trimestre!$D$3:$L$3,data!$B128,trimestre!$D$2:$L$2,data!$A128)</f>
        <v>103.70227491680485</v>
      </c>
      <c r="K128" s="10">
        <f>SUMIFS(trimestre!$D$20:$L$20,trimestre!$D$3:$L$3,data!$B128,trimestre!$D$2:$L$2,data!$A128)</f>
        <v>102.65254167693192</v>
      </c>
      <c r="L128" s="10">
        <f>SUMIFS(trimestre!$D$22:$L$22,trimestre!$D$3:$L$3,data!$B128,trimestre!$D$2:$L$2,data!$A128)</f>
        <v>100.90735897187511</v>
      </c>
      <c r="M128" s="10">
        <f>SUMIFS(trimestre!$D$27:$L$27,trimestre!$D$3:$L$3,data!$B128,trimestre!$D$2:$L$2,data!$A128)</f>
        <v>99.90209594597296</v>
      </c>
      <c r="N128" s="10">
        <f>SUMIFS(trimestre!$D$29:$L$29,trimestre!$D$3:$L$3,data!$B128,trimestre!$D$2:$L$2,data!$A128)</f>
        <v>99.701891344878831</v>
      </c>
      <c r="O128" s="10">
        <f>SUMIFS(trimestre!$D$31:$L$31,trimestre!$D$3:$L$3,data!$B128,trimestre!$D$2:$L$2,data!$A128)</f>
        <v>101.42316992032195</v>
      </c>
      <c r="P128" s="10">
        <f>SUMIFS(trimestre!$D$33:$L$33,trimestre!$D$3:$L$3,data!$B128,trimestre!$D$2:$L$2,data!$A128)</f>
        <v>99.107241964384826</v>
      </c>
      <c r="Q128" s="10">
        <f>SUMIFS(trimestre!$D$35:$L$35,trimestre!$D$3:$L$3,data!$B128,trimestre!$D$2:$L$2,data!$A128)</f>
        <v>97.550126132313096</v>
      </c>
      <c r="R128" s="10">
        <f>SUMIFS(trimestre!$D$37:$L$37,trimestre!$D$3:$L$3,data!$B128,trimestre!$D$2:$L$2,data!$A128)</f>
        <v>98.42141886285863</v>
      </c>
      <c r="S128" s="10">
        <f>SUMIFS(trimestre!$D$39:$L$39,trimestre!$D$3:$L$3,data!$B128,trimestre!$D$2:$L$2,data!$A128)</f>
        <v>99.402788049399206</v>
      </c>
      <c r="T128" s="10">
        <f>SUMIFS(trimestre!$D$41:$L$41,trimestre!$D$3:$L$3,data!$B128,trimestre!$D$2:$L$2,data!$A128)</f>
        <v>99.007548335485097</v>
      </c>
      <c r="U128" s="10">
        <f>SUMIFS(trimestre!$D$43:$L$43,trimestre!$D$3:$L$3,data!$B128,trimestre!$D$2:$L$2,data!$A128)</f>
        <v>99.007450310635889</v>
      </c>
      <c r="V128" s="10">
        <f>SUMIFS(trimestre!$D$45:$L$45,trimestre!$D$3:$L$3,data!$B128,trimestre!$D$2:$L$2,data!$A128)</f>
        <v>100.10130251814837</v>
      </c>
    </row>
    <row r="129" spans="1:22" x14ac:dyDescent="0.3">
      <c r="A129">
        <f t="shared" si="3"/>
        <v>2019</v>
      </c>
      <c r="B129" t="str">
        <f t="shared" si="4"/>
        <v>T2</v>
      </c>
      <c r="C129">
        <f t="shared" si="5"/>
        <v>5</v>
      </c>
      <c r="D129" s="59">
        <v>43593</v>
      </c>
      <c r="E129" s="10">
        <f>SUMIFS(trimestre!$D$4:$L$4,trimestre!$D$3:$L$3,data!$B129,trimestre!$D$2:$L$2,data!$A129)</f>
        <v>99.800698006081873</v>
      </c>
      <c r="F129" s="10">
        <f>SUMIFS(trimestre!$D$8:$L$8,trimestre!$D$3:$L$3,data!$B129,trimestre!$D$2:$L$2,data!$A129)</f>
        <v>100.30130512058224</v>
      </c>
      <c r="G129" s="10">
        <f>SUMIFS(trimestre!$D$10:$L$10,trimestre!$D$3:$L$3,data!$B129,trimestre!$D$2:$L$2,data!$A129)</f>
        <v>103.28369863056143</v>
      </c>
      <c r="H129" s="10">
        <f>SUMIFS(trimestre!$D$14:$L$14,trimestre!$D$3:$L$3,data!$B129,trimestre!$D$2:$L$2,data!$A129)</f>
        <v>100.20040080160321</v>
      </c>
      <c r="I129" s="10">
        <f>SUMIFS(trimestre!$D$16:$L$16,trimestre!$D$3:$L$3,data!$B129,trimestre!$D$2:$L$2,data!$A129)</f>
        <v>123.42022116903634</v>
      </c>
      <c r="J129" s="10">
        <f>SUMIFS(trimestre!$D$18:$L$18,trimestre!$D$3:$L$3,data!$B129,trimestre!$D$2:$L$2,data!$A129)</f>
        <v>103.70227491680485</v>
      </c>
      <c r="K129" s="10">
        <f>SUMIFS(trimestre!$D$20:$L$20,trimestre!$D$3:$L$3,data!$B129,trimestre!$D$2:$L$2,data!$A129)</f>
        <v>102.65254167693192</v>
      </c>
      <c r="L129" s="10">
        <f>SUMIFS(trimestre!$D$22:$L$22,trimestre!$D$3:$L$3,data!$B129,trimestre!$D$2:$L$2,data!$A129)</f>
        <v>100.90735897187511</v>
      </c>
      <c r="M129" s="10">
        <f>SUMIFS(trimestre!$D$27:$L$27,trimestre!$D$3:$L$3,data!$B129,trimestre!$D$2:$L$2,data!$A129)</f>
        <v>99.90209594597296</v>
      </c>
      <c r="N129" s="10">
        <f>SUMIFS(trimestre!$D$29:$L$29,trimestre!$D$3:$L$3,data!$B129,trimestre!$D$2:$L$2,data!$A129)</f>
        <v>99.701891344878831</v>
      </c>
      <c r="O129" s="10">
        <f>SUMIFS(trimestre!$D$31:$L$31,trimestre!$D$3:$L$3,data!$B129,trimestre!$D$2:$L$2,data!$A129)</f>
        <v>101.42316992032195</v>
      </c>
      <c r="P129" s="10">
        <f>SUMIFS(trimestre!$D$33:$L$33,trimestre!$D$3:$L$3,data!$B129,trimestre!$D$2:$L$2,data!$A129)</f>
        <v>99.107241964384826</v>
      </c>
      <c r="Q129" s="10">
        <f>SUMIFS(trimestre!$D$35:$L$35,trimestre!$D$3:$L$3,data!$B129,trimestre!$D$2:$L$2,data!$A129)</f>
        <v>97.550126132313096</v>
      </c>
      <c r="R129" s="10">
        <f>SUMIFS(trimestre!$D$37:$L$37,trimestre!$D$3:$L$3,data!$B129,trimestre!$D$2:$L$2,data!$A129)</f>
        <v>98.42141886285863</v>
      </c>
      <c r="S129" s="10">
        <f>SUMIFS(trimestre!$D$39:$L$39,trimestre!$D$3:$L$3,data!$B129,trimestre!$D$2:$L$2,data!$A129)</f>
        <v>99.402788049399206</v>
      </c>
      <c r="T129" s="10">
        <f>SUMIFS(trimestre!$D$41:$L$41,trimestre!$D$3:$L$3,data!$B129,trimestre!$D$2:$L$2,data!$A129)</f>
        <v>99.007548335485097</v>
      </c>
      <c r="U129" s="10">
        <f>SUMIFS(trimestre!$D$43:$L$43,trimestre!$D$3:$L$3,data!$B129,trimestre!$D$2:$L$2,data!$A129)</f>
        <v>99.007450310635889</v>
      </c>
      <c r="V129" s="10">
        <f>SUMIFS(trimestre!$D$45:$L$45,trimestre!$D$3:$L$3,data!$B129,trimestre!$D$2:$L$2,data!$A129)</f>
        <v>100.10130251814837</v>
      </c>
    </row>
    <row r="130" spans="1:22" x14ac:dyDescent="0.3">
      <c r="A130">
        <f t="shared" ref="A130:A193" si="6">YEAR(D130)</f>
        <v>2019</v>
      </c>
      <c r="B130" t="str">
        <f t="shared" ref="B130:B193" si="7">_xlfn.IFS(  C130&lt;4, "T1", C130&lt;7, "T2", C130&lt;10, "T3", C130&gt;9, "T4")</f>
        <v>T2</v>
      </c>
      <c r="C130">
        <f t="shared" ref="C130:C193" si="8">MONTH(D130)</f>
        <v>5</v>
      </c>
      <c r="D130" s="59">
        <v>43594</v>
      </c>
      <c r="E130" s="10">
        <f>SUMIFS(trimestre!$D$4:$L$4,trimestre!$D$3:$L$3,data!$B130,trimestre!$D$2:$L$2,data!$A130)</f>
        <v>99.800698006081873</v>
      </c>
      <c r="F130" s="10">
        <f>SUMIFS(trimestre!$D$8:$L$8,trimestre!$D$3:$L$3,data!$B130,trimestre!$D$2:$L$2,data!$A130)</f>
        <v>100.30130512058224</v>
      </c>
      <c r="G130" s="10">
        <f>SUMIFS(trimestre!$D$10:$L$10,trimestre!$D$3:$L$3,data!$B130,trimestre!$D$2:$L$2,data!$A130)</f>
        <v>103.28369863056143</v>
      </c>
      <c r="H130" s="10">
        <f>SUMIFS(trimestre!$D$14:$L$14,trimestre!$D$3:$L$3,data!$B130,trimestre!$D$2:$L$2,data!$A130)</f>
        <v>100.20040080160321</v>
      </c>
      <c r="I130" s="10">
        <f>SUMIFS(trimestre!$D$16:$L$16,trimestre!$D$3:$L$3,data!$B130,trimestre!$D$2:$L$2,data!$A130)</f>
        <v>123.42022116903634</v>
      </c>
      <c r="J130" s="10">
        <f>SUMIFS(trimestre!$D$18:$L$18,trimestre!$D$3:$L$3,data!$B130,trimestre!$D$2:$L$2,data!$A130)</f>
        <v>103.70227491680485</v>
      </c>
      <c r="K130" s="10">
        <f>SUMIFS(trimestre!$D$20:$L$20,trimestre!$D$3:$L$3,data!$B130,trimestre!$D$2:$L$2,data!$A130)</f>
        <v>102.65254167693192</v>
      </c>
      <c r="L130" s="10">
        <f>SUMIFS(trimestre!$D$22:$L$22,trimestre!$D$3:$L$3,data!$B130,trimestre!$D$2:$L$2,data!$A130)</f>
        <v>100.90735897187511</v>
      </c>
      <c r="M130" s="10">
        <f>SUMIFS(trimestre!$D$27:$L$27,trimestre!$D$3:$L$3,data!$B130,trimestre!$D$2:$L$2,data!$A130)</f>
        <v>99.90209594597296</v>
      </c>
      <c r="N130" s="10">
        <f>SUMIFS(trimestre!$D$29:$L$29,trimestre!$D$3:$L$3,data!$B130,trimestre!$D$2:$L$2,data!$A130)</f>
        <v>99.701891344878831</v>
      </c>
      <c r="O130" s="10">
        <f>SUMIFS(trimestre!$D$31:$L$31,trimestre!$D$3:$L$3,data!$B130,trimestre!$D$2:$L$2,data!$A130)</f>
        <v>101.42316992032195</v>
      </c>
      <c r="P130" s="10">
        <f>SUMIFS(trimestre!$D$33:$L$33,trimestre!$D$3:$L$3,data!$B130,trimestre!$D$2:$L$2,data!$A130)</f>
        <v>99.107241964384826</v>
      </c>
      <c r="Q130" s="10">
        <f>SUMIFS(trimestre!$D$35:$L$35,trimestre!$D$3:$L$3,data!$B130,trimestre!$D$2:$L$2,data!$A130)</f>
        <v>97.550126132313096</v>
      </c>
      <c r="R130" s="10">
        <f>SUMIFS(trimestre!$D$37:$L$37,trimestre!$D$3:$L$3,data!$B130,trimestre!$D$2:$L$2,data!$A130)</f>
        <v>98.42141886285863</v>
      </c>
      <c r="S130" s="10">
        <f>SUMIFS(trimestre!$D$39:$L$39,trimestre!$D$3:$L$3,data!$B130,trimestre!$D$2:$L$2,data!$A130)</f>
        <v>99.402788049399206</v>
      </c>
      <c r="T130" s="10">
        <f>SUMIFS(trimestre!$D$41:$L$41,trimestre!$D$3:$L$3,data!$B130,trimestre!$D$2:$L$2,data!$A130)</f>
        <v>99.007548335485097</v>
      </c>
      <c r="U130" s="10">
        <f>SUMIFS(trimestre!$D$43:$L$43,trimestre!$D$3:$L$3,data!$B130,trimestre!$D$2:$L$2,data!$A130)</f>
        <v>99.007450310635889</v>
      </c>
      <c r="V130" s="10">
        <f>SUMIFS(trimestre!$D$45:$L$45,trimestre!$D$3:$L$3,data!$B130,trimestre!$D$2:$L$2,data!$A130)</f>
        <v>100.10130251814837</v>
      </c>
    </row>
    <row r="131" spans="1:22" x14ac:dyDescent="0.3">
      <c r="A131">
        <f t="shared" si="6"/>
        <v>2019</v>
      </c>
      <c r="B131" t="str">
        <f t="shared" si="7"/>
        <v>T2</v>
      </c>
      <c r="C131">
        <f t="shared" si="8"/>
        <v>5</v>
      </c>
      <c r="D131" s="59">
        <v>43595</v>
      </c>
      <c r="E131" s="10">
        <f>SUMIFS(trimestre!$D$4:$L$4,trimestre!$D$3:$L$3,data!$B131,trimestre!$D$2:$L$2,data!$A131)</f>
        <v>99.800698006081873</v>
      </c>
      <c r="F131" s="10">
        <f>SUMIFS(trimestre!$D$8:$L$8,trimestre!$D$3:$L$3,data!$B131,trimestre!$D$2:$L$2,data!$A131)</f>
        <v>100.30130512058224</v>
      </c>
      <c r="G131" s="10">
        <f>SUMIFS(trimestre!$D$10:$L$10,trimestre!$D$3:$L$3,data!$B131,trimestre!$D$2:$L$2,data!$A131)</f>
        <v>103.28369863056143</v>
      </c>
      <c r="H131" s="10">
        <f>SUMIFS(trimestre!$D$14:$L$14,trimestre!$D$3:$L$3,data!$B131,trimestre!$D$2:$L$2,data!$A131)</f>
        <v>100.20040080160321</v>
      </c>
      <c r="I131" s="10">
        <f>SUMIFS(trimestre!$D$16:$L$16,trimestre!$D$3:$L$3,data!$B131,trimestre!$D$2:$L$2,data!$A131)</f>
        <v>123.42022116903634</v>
      </c>
      <c r="J131" s="10">
        <f>SUMIFS(trimestre!$D$18:$L$18,trimestre!$D$3:$L$3,data!$B131,trimestre!$D$2:$L$2,data!$A131)</f>
        <v>103.70227491680485</v>
      </c>
      <c r="K131" s="10">
        <f>SUMIFS(trimestre!$D$20:$L$20,trimestre!$D$3:$L$3,data!$B131,trimestre!$D$2:$L$2,data!$A131)</f>
        <v>102.65254167693192</v>
      </c>
      <c r="L131" s="10">
        <f>SUMIFS(trimestre!$D$22:$L$22,trimestre!$D$3:$L$3,data!$B131,trimestre!$D$2:$L$2,data!$A131)</f>
        <v>100.90735897187511</v>
      </c>
      <c r="M131" s="10">
        <f>SUMIFS(trimestre!$D$27:$L$27,trimestre!$D$3:$L$3,data!$B131,trimestre!$D$2:$L$2,data!$A131)</f>
        <v>99.90209594597296</v>
      </c>
      <c r="N131" s="10">
        <f>SUMIFS(trimestre!$D$29:$L$29,trimestre!$D$3:$L$3,data!$B131,trimestre!$D$2:$L$2,data!$A131)</f>
        <v>99.701891344878831</v>
      </c>
      <c r="O131" s="10">
        <f>SUMIFS(trimestre!$D$31:$L$31,trimestre!$D$3:$L$3,data!$B131,trimestre!$D$2:$L$2,data!$A131)</f>
        <v>101.42316992032195</v>
      </c>
      <c r="P131" s="10">
        <f>SUMIFS(trimestre!$D$33:$L$33,trimestre!$D$3:$L$3,data!$B131,trimestre!$D$2:$L$2,data!$A131)</f>
        <v>99.107241964384826</v>
      </c>
      <c r="Q131" s="10">
        <f>SUMIFS(trimestre!$D$35:$L$35,trimestre!$D$3:$L$3,data!$B131,trimestre!$D$2:$L$2,data!$A131)</f>
        <v>97.550126132313096</v>
      </c>
      <c r="R131" s="10">
        <f>SUMIFS(trimestre!$D$37:$L$37,trimestre!$D$3:$L$3,data!$B131,trimestre!$D$2:$L$2,data!$A131)</f>
        <v>98.42141886285863</v>
      </c>
      <c r="S131" s="10">
        <f>SUMIFS(trimestre!$D$39:$L$39,trimestre!$D$3:$L$3,data!$B131,trimestre!$D$2:$L$2,data!$A131)</f>
        <v>99.402788049399206</v>
      </c>
      <c r="T131" s="10">
        <f>SUMIFS(trimestre!$D$41:$L$41,trimestre!$D$3:$L$3,data!$B131,trimestre!$D$2:$L$2,data!$A131)</f>
        <v>99.007548335485097</v>
      </c>
      <c r="U131" s="10">
        <f>SUMIFS(trimestre!$D$43:$L$43,trimestre!$D$3:$L$3,data!$B131,trimestre!$D$2:$L$2,data!$A131)</f>
        <v>99.007450310635889</v>
      </c>
      <c r="V131" s="10">
        <f>SUMIFS(trimestre!$D$45:$L$45,trimestre!$D$3:$L$3,data!$B131,trimestre!$D$2:$L$2,data!$A131)</f>
        <v>100.10130251814837</v>
      </c>
    </row>
    <row r="132" spans="1:22" x14ac:dyDescent="0.3">
      <c r="A132">
        <f t="shared" si="6"/>
        <v>2019</v>
      </c>
      <c r="B132" t="str">
        <f t="shared" si="7"/>
        <v>T2</v>
      </c>
      <c r="C132">
        <f t="shared" si="8"/>
        <v>5</v>
      </c>
      <c r="D132" s="59">
        <v>43596</v>
      </c>
      <c r="E132" s="10">
        <f>SUMIFS(trimestre!$D$4:$L$4,trimestre!$D$3:$L$3,data!$B132,trimestre!$D$2:$L$2,data!$A132)</f>
        <v>99.800698006081873</v>
      </c>
      <c r="F132" s="10">
        <f>SUMIFS(trimestre!$D$8:$L$8,trimestre!$D$3:$L$3,data!$B132,trimestre!$D$2:$L$2,data!$A132)</f>
        <v>100.30130512058224</v>
      </c>
      <c r="G132" s="10">
        <f>SUMIFS(trimestre!$D$10:$L$10,trimestre!$D$3:$L$3,data!$B132,trimestre!$D$2:$L$2,data!$A132)</f>
        <v>103.28369863056143</v>
      </c>
      <c r="H132" s="10">
        <f>SUMIFS(trimestre!$D$14:$L$14,trimestre!$D$3:$L$3,data!$B132,trimestre!$D$2:$L$2,data!$A132)</f>
        <v>100.20040080160321</v>
      </c>
      <c r="I132" s="10">
        <f>SUMIFS(trimestre!$D$16:$L$16,trimestre!$D$3:$L$3,data!$B132,trimestre!$D$2:$L$2,data!$A132)</f>
        <v>123.42022116903634</v>
      </c>
      <c r="J132" s="10">
        <f>SUMIFS(trimestre!$D$18:$L$18,trimestre!$D$3:$L$3,data!$B132,trimestre!$D$2:$L$2,data!$A132)</f>
        <v>103.70227491680485</v>
      </c>
      <c r="K132" s="10">
        <f>SUMIFS(trimestre!$D$20:$L$20,trimestre!$D$3:$L$3,data!$B132,trimestre!$D$2:$L$2,data!$A132)</f>
        <v>102.65254167693192</v>
      </c>
      <c r="L132" s="10">
        <f>SUMIFS(trimestre!$D$22:$L$22,trimestre!$D$3:$L$3,data!$B132,trimestre!$D$2:$L$2,data!$A132)</f>
        <v>100.90735897187511</v>
      </c>
      <c r="M132" s="10">
        <f>SUMIFS(trimestre!$D$27:$L$27,trimestre!$D$3:$L$3,data!$B132,trimestre!$D$2:$L$2,data!$A132)</f>
        <v>99.90209594597296</v>
      </c>
      <c r="N132" s="10">
        <f>SUMIFS(trimestre!$D$29:$L$29,trimestre!$D$3:$L$3,data!$B132,trimestre!$D$2:$L$2,data!$A132)</f>
        <v>99.701891344878831</v>
      </c>
      <c r="O132" s="10">
        <f>SUMIFS(trimestre!$D$31:$L$31,trimestre!$D$3:$L$3,data!$B132,trimestre!$D$2:$L$2,data!$A132)</f>
        <v>101.42316992032195</v>
      </c>
      <c r="P132" s="10">
        <f>SUMIFS(trimestre!$D$33:$L$33,trimestre!$D$3:$L$3,data!$B132,trimestre!$D$2:$L$2,data!$A132)</f>
        <v>99.107241964384826</v>
      </c>
      <c r="Q132" s="10">
        <f>SUMIFS(trimestre!$D$35:$L$35,trimestre!$D$3:$L$3,data!$B132,trimestre!$D$2:$L$2,data!$A132)</f>
        <v>97.550126132313096</v>
      </c>
      <c r="R132" s="10">
        <f>SUMIFS(trimestre!$D$37:$L$37,trimestre!$D$3:$L$3,data!$B132,trimestre!$D$2:$L$2,data!$A132)</f>
        <v>98.42141886285863</v>
      </c>
      <c r="S132" s="10">
        <f>SUMIFS(trimestre!$D$39:$L$39,trimestre!$D$3:$L$3,data!$B132,trimestre!$D$2:$L$2,data!$A132)</f>
        <v>99.402788049399206</v>
      </c>
      <c r="T132" s="10">
        <f>SUMIFS(trimestre!$D$41:$L$41,trimestre!$D$3:$L$3,data!$B132,trimestre!$D$2:$L$2,data!$A132)</f>
        <v>99.007548335485097</v>
      </c>
      <c r="U132" s="10">
        <f>SUMIFS(trimestre!$D$43:$L$43,trimestre!$D$3:$L$3,data!$B132,trimestre!$D$2:$L$2,data!$A132)</f>
        <v>99.007450310635889</v>
      </c>
      <c r="V132" s="10">
        <f>SUMIFS(trimestre!$D$45:$L$45,trimestre!$D$3:$L$3,data!$B132,trimestre!$D$2:$L$2,data!$A132)</f>
        <v>100.10130251814837</v>
      </c>
    </row>
    <row r="133" spans="1:22" x14ac:dyDescent="0.3">
      <c r="A133">
        <f t="shared" si="6"/>
        <v>2019</v>
      </c>
      <c r="B133" t="str">
        <f t="shared" si="7"/>
        <v>T2</v>
      </c>
      <c r="C133">
        <f t="shared" si="8"/>
        <v>5</v>
      </c>
      <c r="D133" s="59">
        <v>43597</v>
      </c>
      <c r="E133" s="10">
        <f>SUMIFS(trimestre!$D$4:$L$4,trimestre!$D$3:$L$3,data!$B133,trimestre!$D$2:$L$2,data!$A133)</f>
        <v>99.800698006081873</v>
      </c>
      <c r="F133" s="10">
        <f>SUMIFS(trimestre!$D$8:$L$8,trimestre!$D$3:$L$3,data!$B133,trimestre!$D$2:$L$2,data!$A133)</f>
        <v>100.30130512058224</v>
      </c>
      <c r="G133" s="10">
        <f>SUMIFS(trimestre!$D$10:$L$10,trimestre!$D$3:$L$3,data!$B133,trimestre!$D$2:$L$2,data!$A133)</f>
        <v>103.28369863056143</v>
      </c>
      <c r="H133" s="10">
        <f>SUMIFS(trimestre!$D$14:$L$14,trimestre!$D$3:$L$3,data!$B133,trimestre!$D$2:$L$2,data!$A133)</f>
        <v>100.20040080160321</v>
      </c>
      <c r="I133" s="10">
        <f>SUMIFS(trimestre!$D$16:$L$16,trimestre!$D$3:$L$3,data!$B133,trimestre!$D$2:$L$2,data!$A133)</f>
        <v>123.42022116903634</v>
      </c>
      <c r="J133" s="10">
        <f>SUMIFS(trimestre!$D$18:$L$18,trimestre!$D$3:$L$3,data!$B133,trimestre!$D$2:$L$2,data!$A133)</f>
        <v>103.70227491680485</v>
      </c>
      <c r="K133" s="10">
        <f>SUMIFS(trimestre!$D$20:$L$20,trimestre!$D$3:$L$3,data!$B133,trimestre!$D$2:$L$2,data!$A133)</f>
        <v>102.65254167693192</v>
      </c>
      <c r="L133" s="10">
        <f>SUMIFS(trimestre!$D$22:$L$22,trimestre!$D$3:$L$3,data!$B133,trimestre!$D$2:$L$2,data!$A133)</f>
        <v>100.90735897187511</v>
      </c>
      <c r="M133" s="10">
        <f>SUMIFS(trimestre!$D$27:$L$27,trimestre!$D$3:$L$3,data!$B133,trimestre!$D$2:$L$2,data!$A133)</f>
        <v>99.90209594597296</v>
      </c>
      <c r="N133" s="10">
        <f>SUMIFS(trimestre!$D$29:$L$29,trimestre!$D$3:$L$3,data!$B133,trimestre!$D$2:$L$2,data!$A133)</f>
        <v>99.701891344878831</v>
      </c>
      <c r="O133" s="10">
        <f>SUMIFS(trimestre!$D$31:$L$31,trimestre!$D$3:$L$3,data!$B133,trimestre!$D$2:$L$2,data!$A133)</f>
        <v>101.42316992032195</v>
      </c>
      <c r="P133" s="10">
        <f>SUMIFS(trimestre!$D$33:$L$33,trimestre!$D$3:$L$3,data!$B133,trimestre!$D$2:$L$2,data!$A133)</f>
        <v>99.107241964384826</v>
      </c>
      <c r="Q133" s="10">
        <f>SUMIFS(trimestre!$D$35:$L$35,trimestre!$D$3:$L$3,data!$B133,trimestre!$D$2:$L$2,data!$A133)</f>
        <v>97.550126132313096</v>
      </c>
      <c r="R133" s="10">
        <f>SUMIFS(trimestre!$D$37:$L$37,trimestre!$D$3:$L$3,data!$B133,trimestre!$D$2:$L$2,data!$A133)</f>
        <v>98.42141886285863</v>
      </c>
      <c r="S133" s="10">
        <f>SUMIFS(trimestre!$D$39:$L$39,trimestre!$D$3:$L$3,data!$B133,trimestre!$D$2:$L$2,data!$A133)</f>
        <v>99.402788049399206</v>
      </c>
      <c r="T133" s="10">
        <f>SUMIFS(trimestre!$D$41:$L$41,trimestre!$D$3:$L$3,data!$B133,trimestre!$D$2:$L$2,data!$A133)</f>
        <v>99.007548335485097</v>
      </c>
      <c r="U133" s="10">
        <f>SUMIFS(trimestre!$D$43:$L$43,trimestre!$D$3:$L$3,data!$B133,trimestre!$D$2:$L$2,data!$A133)</f>
        <v>99.007450310635889</v>
      </c>
      <c r="V133" s="10">
        <f>SUMIFS(trimestre!$D$45:$L$45,trimestre!$D$3:$L$3,data!$B133,trimestre!$D$2:$L$2,data!$A133)</f>
        <v>100.10130251814837</v>
      </c>
    </row>
    <row r="134" spans="1:22" x14ac:dyDescent="0.3">
      <c r="A134">
        <f t="shared" si="6"/>
        <v>2019</v>
      </c>
      <c r="B134" t="str">
        <f t="shared" si="7"/>
        <v>T2</v>
      </c>
      <c r="C134">
        <f t="shared" si="8"/>
        <v>5</v>
      </c>
      <c r="D134" s="59">
        <v>43598</v>
      </c>
      <c r="E134" s="10">
        <f>SUMIFS(trimestre!$D$4:$L$4,trimestre!$D$3:$L$3,data!$B134,trimestre!$D$2:$L$2,data!$A134)</f>
        <v>99.800698006081873</v>
      </c>
      <c r="F134" s="10">
        <f>SUMIFS(trimestre!$D$8:$L$8,trimestre!$D$3:$L$3,data!$B134,trimestre!$D$2:$L$2,data!$A134)</f>
        <v>100.30130512058224</v>
      </c>
      <c r="G134" s="10">
        <f>SUMIFS(trimestre!$D$10:$L$10,trimestre!$D$3:$L$3,data!$B134,trimestre!$D$2:$L$2,data!$A134)</f>
        <v>103.28369863056143</v>
      </c>
      <c r="H134" s="10">
        <f>SUMIFS(trimestre!$D$14:$L$14,trimestre!$D$3:$L$3,data!$B134,trimestre!$D$2:$L$2,data!$A134)</f>
        <v>100.20040080160321</v>
      </c>
      <c r="I134" s="10">
        <f>SUMIFS(trimestre!$D$16:$L$16,trimestre!$D$3:$L$3,data!$B134,trimestre!$D$2:$L$2,data!$A134)</f>
        <v>123.42022116903634</v>
      </c>
      <c r="J134" s="10">
        <f>SUMIFS(trimestre!$D$18:$L$18,trimestre!$D$3:$L$3,data!$B134,trimestre!$D$2:$L$2,data!$A134)</f>
        <v>103.70227491680485</v>
      </c>
      <c r="K134" s="10">
        <f>SUMIFS(trimestre!$D$20:$L$20,trimestre!$D$3:$L$3,data!$B134,trimestre!$D$2:$L$2,data!$A134)</f>
        <v>102.65254167693192</v>
      </c>
      <c r="L134" s="10">
        <f>SUMIFS(trimestre!$D$22:$L$22,trimestre!$D$3:$L$3,data!$B134,trimestre!$D$2:$L$2,data!$A134)</f>
        <v>100.90735897187511</v>
      </c>
      <c r="M134" s="10">
        <f>SUMIFS(trimestre!$D$27:$L$27,trimestre!$D$3:$L$3,data!$B134,trimestre!$D$2:$L$2,data!$A134)</f>
        <v>99.90209594597296</v>
      </c>
      <c r="N134" s="10">
        <f>SUMIFS(trimestre!$D$29:$L$29,trimestre!$D$3:$L$3,data!$B134,trimestre!$D$2:$L$2,data!$A134)</f>
        <v>99.701891344878831</v>
      </c>
      <c r="O134" s="10">
        <f>SUMIFS(trimestre!$D$31:$L$31,trimestre!$D$3:$L$3,data!$B134,trimestre!$D$2:$L$2,data!$A134)</f>
        <v>101.42316992032195</v>
      </c>
      <c r="P134" s="10">
        <f>SUMIFS(trimestre!$D$33:$L$33,trimestre!$D$3:$L$3,data!$B134,trimestre!$D$2:$L$2,data!$A134)</f>
        <v>99.107241964384826</v>
      </c>
      <c r="Q134" s="10">
        <f>SUMIFS(trimestre!$D$35:$L$35,trimestre!$D$3:$L$3,data!$B134,trimestre!$D$2:$L$2,data!$A134)</f>
        <v>97.550126132313096</v>
      </c>
      <c r="R134" s="10">
        <f>SUMIFS(trimestre!$D$37:$L$37,trimestre!$D$3:$L$3,data!$B134,trimestre!$D$2:$L$2,data!$A134)</f>
        <v>98.42141886285863</v>
      </c>
      <c r="S134" s="10">
        <f>SUMIFS(trimestre!$D$39:$L$39,trimestre!$D$3:$L$3,data!$B134,trimestre!$D$2:$L$2,data!$A134)</f>
        <v>99.402788049399206</v>
      </c>
      <c r="T134" s="10">
        <f>SUMIFS(trimestre!$D$41:$L$41,trimestre!$D$3:$L$3,data!$B134,trimestre!$D$2:$L$2,data!$A134)</f>
        <v>99.007548335485097</v>
      </c>
      <c r="U134" s="10">
        <f>SUMIFS(trimestre!$D$43:$L$43,trimestre!$D$3:$L$3,data!$B134,trimestre!$D$2:$L$2,data!$A134)</f>
        <v>99.007450310635889</v>
      </c>
      <c r="V134" s="10">
        <f>SUMIFS(trimestre!$D$45:$L$45,trimestre!$D$3:$L$3,data!$B134,trimestre!$D$2:$L$2,data!$A134)</f>
        <v>100.10130251814837</v>
      </c>
    </row>
    <row r="135" spans="1:22" x14ac:dyDescent="0.3">
      <c r="A135">
        <f t="shared" si="6"/>
        <v>2019</v>
      </c>
      <c r="B135" t="str">
        <f t="shared" si="7"/>
        <v>T2</v>
      </c>
      <c r="C135">
        <f t="shared" si="8"/>
        <v>5</v>
      </c>
      <c r="D135" s="59">
        <v>43599</v>
      </c>
      <c r="E135" s="10">
        <f>SUMIFS(trimestre!$D$4:$L$4,trimestre!$D$3:$L$3,data!$B135,trimestre!$D$2:$L$2,data!$A135)</f>
        <v>99.800698006081873</v>
      </c>
      <c r="F135" s="10">
        <f>SUMIFS(trimestre!$D$8:$L$8,trimestre!$D$3:$L$3,data!$B135,trimestre!$D$2:$L$2,data!$A135)</f>
        <v>100.30130512058224</v>
      </c>
      <c r="G135" s="10">
        <f>SUMIFS(trimestre!$D$10:$L$10,trimestre!$D$3:$L$3,data!$B135,trimestre!$D$2:$L$2,data!$A135)</f>
        <v>103.28369863056143</v>
      </c>
      <c r="H135" s="10">
        <f>SUMIFS(trimestre!$D$14:$L$14,trimestre!$D$3:$L$3,data!$B135,trimestre!$D$2:$L$2,data!$A135)</f>
        <v>100.20040080160321</v>
      </c>
      <c r="I135" s="10">
        <f>SUMIFS(trimestre!$D$16:$L$16,trimestre!$D$3:$L$3,data!$B135,trimestre!$D$2:$L$2,data!$A135)</f>
        <v>123.42022116903634</v>
      </c>
      <c r="J135" s="10">
        <f>SUMIFS(trimestre!$D$18:$L$18,trimestre!$D$3:$L$3,data!$B135,trimestre!$D$2:$L$2,data!$A135)</f>
        <v>103.70227491680485</v>
      </c>
      <c r="K135" s="10">
        <f>SUMIFS(trimestre!$D$20:$L$20,trimestre!$D$3:$L$3,data!$B135,trimestre!$D$2:$L$2,data!$A135)</f>
        <v>102.65254167693192</v>
      </c>
      <c r="L135" s="10">
        <f>SUMIFS(trimestre!$D$22:$L$22,trimestre!$D$3:$L$3,data!$B135,trimestre!$D$2:$L$2,data!$A135)</f>
        <v>100.90735897187511</v>
      </c>
      <c r="M135" s="10">
        <f>SUMIFS(trimestre!$D$27:$L$27,trimestre!$D$3:$L$3,data!$B135,trimestre!$D$2:$L$2,data!$A135)</f>
        <v>99.90209594597296</v>
      </c>
      <c r="N135" s="10">
        <f>SUMIFS(trimestre!$D$29:$L$29,trimestre!$D$3:$L$3,data!$B135,trimestre!$D$2:$L$2,data!$A135)</f>
        <v>99.701891344878831</v>
      </c>
      <c r="O135" s="10">
        <f>SUMIFS(trimestre!$D$31:$L$31,trimestre!$D$3:$L$3,data!$B135,trimestre!$D$2:$L$2,data!$A135)</f>
        <v>101.42316992032195</v>
      </c>
      <c r="P135" s="10">
        <f>SUMIFS(trimestre!$D$33:$L$33,trimestre!$D$3:$L$3,data!$B135,trimestre!$D$2:$L$2,data!$A135)</f>
        <v>99.107241964384826</v>
      </c>
      <c r="Q135" s="10">
        <f>SUMIFS(trimestre!$D$35:$L$35,trimestre!$D$3:$L$3,data!$B135,trimestre!$D$2:$L$2,data!$A135)</f>
        <v>97.550126132313096</v>
      </c>
      <c r="R135" s="10">
        <f>SUMIFS(trimestre!$D$37:$L$37,trimestre!$D$3:$L$3,data!$B135,trimestre!$D$2:$L$2,data!$A135)</f>
        <v>98.42141886285863</v>
      </c>
      <c r="S135" s="10">
        <f>SUMIFS(trimestre!$D$39:$L$39,trimestre!$D$3:$L$3,data!$B135,trimestre!$D$2:$L$2,data!$A135)</f>
        <v>99.402788049399206</v>
      </c>
      <c r="T135" s="10">
        <f>SUMIFS(trimestre!$D$41:$L$41,trimestre!$D$3:$L$3,data!$B135,trimestre!$D$2:$L$2,data!$A135)</f>
        <v>99.007548335485097</v>
      </c>
      <c r="U135" s="10">
        <f>SUMIFS(trimestre!$D$43:$L$43,trimestre!$D$3:$L$3,data!$B135,trimestre!$D$2:$L$2,data!$A135)</f>
        <v>99.007450310635889</v>
      </c>
      <c r="V135" s="10">
        <f>SUMIFS(trimestre!$D$45:$L$45,trimestre!$D$3:$L$3,data!$B135,trimestre!$D$2:$L$2,data!$A135)</f>
        <v>100.10130251814837</v>
      </c>
    </row>
    <row r="136" spans="1:22" x14ac:dyDescent="0.3">
      <c r="A136">
        <f t="shared" si="6"/>
        <v>2019</v>
      </c>
      <c r="B136" t="str">
        <f t="shared" si="7"/>
        <v>T2</v>
      </c>
      <c r="C136">
        <f t="shared" si="8"/>
        <v>5</v>
      </c>
      <c r="D136" s="59">
        <v>43600</v>
      </c>
      <c r="E136" s="10">
        <f>SUMIFS(trimestre!$D$4:$L$4,trimestre!$D$3:$L$3,data!$B136,trimestre!$D$2:$L$2,data!$A136)</f>
        <v>99.800698006081873</v>
      </c>
      <c r="F136" s="10">
        <f>SUMIFS(trimestre!$D$8:$L$8,trimestre!$D$3:$L$3,data!$B136,trimestre!$D$2:$L$2,data!$A136)</f>
        <v>100.30130512058224</v>
      </c>
      <c r="G136" s="10">
        <f>SUMIFS(trimestre!$D$10:$L$10,trimestre!$D$3:$L$3,data!$B136,trimestre!$D$2:$L$2,data!$A136)</f>
        <v>103.28369863056143</v>
      </c>
      <c r="H136" s="10">
        <f>SUMIFS(trimestre!$D$14:$L$14,trimestre!$D$3:$L$3,data!$B136,trimestre!$D$2:$L$2,data!$A136)</f>
        <v>100.20040080160321</v>
      </c>
      <c r="I136" s="10">
        <f>SUMIFS(trimestre!$D$16:$L$16,trimestre!$D$3:$L$3,data!$B136,trimestre!$D$2:$L$2,data!$A136)</f>
        <v>123.42022116903634</v>
      </c>
      <c r="J136" s="10">
        <f>SUMIFS(trimestre!$D$18:$L$18,trimestre!$D$3:$L$3,data!$B136,trimestre!$D$2:$L$2,data!$A136)</f>
        <v>103.70227491680485</v>
      </c>
      <c r="K136" s="10">
        <f>SUMIFS(trimestre!$D$20:$L$20,trimestre!$D$3:$L$3,data!$B136,trimestre!$D$2:$L$2,data!$A136)</f>
        <v>102.65254167693192</v>
      </c>
      <c r="L136" s="10">
        <f>SUMIFS(trimestre!$D$22:$L$22,trimestre!$D$3:$L$3,data!$B136,trimestre!$D$2:$L$2,data!$A136)</f>
        <v>100.90735897187511</v>
      </c>
      <c r="M136" s="10">
        <f>SUMIFS(trimestre!$D$27:$L$27,trimestre!$D$3:$L$3,data!$B136,trimestre!$D$2:$L$2,data!$A136)</f>
        <v>99.90209594597296</v>
      </c>
      <c r="N136" s="10">
        <f>SUMIFS(trimestre!$D$29:$L$29,trimestre!$D$3:$L$3,data!$B136,trimestre!$D$2:$L$2,data!$A136)</f>
        <v>99.701891344878831</v>
      </c>
      <c r="O136" s="10">
        <f>SUMIFS(trimestre!$D$31:$L$31,trimestre!$D$3:$L$3,data!$B136,trimestre!$D$2:$L$2,data!$A136)</f>
        <v>101.42316992032195</v>
      </c>
      <c r="P136" s="10">
        <f>SUMIFS(trimestre!$D$33:$L$33,trimestre!$D$3:$L$3,data!$B136,trimestre!$D$2:$L$2,data!$A136)</f>
        <v>99.107241964384826</v>
      </c>
      <c r="Q136" s="10">
        <f>SUMIFS(trimestre!$D$35:$L$35,trimestre!$D$3:$L$3,data!$B136,trimestre!$D$2:$L$2,data!$A136)</f>
        <v>97.550126132313096</v>
      </c>
      <c r="R136" s="10">
        <f>SUMIFS(trimestre!$D$37:$L$37,trimestre!$D$3:$L$3,data!$B136,trimestre!$D$2:$L$2,data!$A136)</f>
        <v>98.42141886285863</v>
      </c>
      <c r="S136" s="10">
        <f>SUMIFS(trimestre!$D$39:$L$39,trimestre!$D$3:$L$3,data!$B136,trimestre!$D$2:$L$2,data!$A136)</f>
        <v>99.402788049399206</v>
      </c>
      <c r="T136" s="10">
        <f>SUMIFS(trimestre!$D$41:$L$41,trimestre!$D$3:$L$3,data!$B136,trimestre!$D$2:$L$2,data!$A136)</f>
        <v>99.007548335485097</v>
      </c>
      <c r="U136" s="10">
        <f>SUMIFS(trimestre!$D$43:$L$43,trimestre!$D$3:$L$3,data!$B136,trimestre!$D$2:$L$2,data!$A136)</f>
        <v>99.007450310635889</v>
      </c>
      <c r="V136" s="10">
        <f>SUMIFS(trimestre!$D$45:$L$45,trimestre!$D$3:$L$3,data!$B136,trimestre!$D$2:$L$2,data!$A136)</f>
        <v>100.10130251814837</v>
      </c>
    </row>
    <row r="137" spans="1:22" x14ac:dyDescent="0.3">
      <c r="A137">
        <f t="shared" si="6"/>
        <v>2019</v>
      </c>
      <c r="B137" t="str">
        <f t="shared" si="7"/>
        <v>T2</v>
      </c>
      <c r="C137">
        <f t="shared" si="8"/>
        <v>5</v>
      </c>
      <c r="D137" s="59">
        <v>43601</v>
      </c>
      <c r="E137" s="10">
        <f>SUMIFS(trimestre!$D$4:$L$4,trimestre!$D$3:$L$3,data!$B137,trimestre!$D$2:$L$2,data!$A137)</f>
        <v>99.800698006081873</v>
      </c>
      <c r="F137" s="10">
        <f>SUMIFS(trimestre!$D$8:$L$8,trimestre!$D$3:$L$3,data!$B137,trimestre!$D$2:$L$2,data!$A137)</f>
        <v>100.30130512058224</v>
      </c>
      <c r="G137" s="10">
        <f>SUMIFS(trimestre!$D$10:$L$10,trimestre!$D$3:$L$3,data!$B137,trimestre!$D$2:$L$2,data!$A137)</f>
        <v>103.28369863056143</v>
      </c>
      <c r="H137" s="10">
        <f>SUMIFS(trimestre!$D$14:$L$14,trimestre!$D$3:$L$3,data!$B137,trimestre!$D$2:$L$2,data!$A137)</f>
        <v>100.20040080160321</v>
      </c>
      <c r="I137" s="10">
        <f>SUMIFS(trimestre!$D$16:$L$16,trimestre!$D$3:$L$3,data!$B137,trimestre!$D$2:$L$2,data!$A137)</f>
        <v>123.42022116903634</v>
      </c>
      <c r="J137" s="10">
        <f>SUMIFS(trimestre!$D$18:$L$18,trimestre!$D$3:$L$3,data!$B137,trimestre!$D$2:$L$2,data!$A137)</f>
        <v>103.70227491680485</v>
      </c>
      <c r="K137" s="10">
        <f>SUMIFS(trimestre!$D$20:$L$20,trimestre!$D$3:$L$3,data!$B137,trimestre!$D$2:$L$2,data!$A137)</f>
        <v>102.65254167693192</v>
      </c>
      <c r="L137" s="10">
        <f>SUMIFS(trimestre!$D$22:$L$22,trimestre!$D$3:$L$3,data!$B137,trimestre!$D$2:$L$2,data!$A137)</f>
        <v>100.90735897187511</v>
      </c>
      <c r="M137" s="10">
        <f>SUMIFS(trimestre!$D$27:$L$27,trimestre!$D$3:$L$3,data!$B137,trimestre!$D$2:$L$2,data!$A137)</f>
        <v>99.90209594597296</v>
      </c>
      <c r="N137" s="10">
        <f>SUMIFS(trimestre!$D$29:$L$29,trimestre!$D$3:$L$3,data!$B137,trimestre!$D$2:$L$2,data!$A137)</f>
        <v>99.701891344878831</v>
      </c>
      <c r="O137" s="10">
        <f>SUMIFS(trimestre!$D$31:$L$31,trimestre!$D$3:$L$3,data!$B137,trimestre!$D$2:$L$2,data!$A137)</f>
        <v>101.42316992032195</v>
      </c>
      <c r="P137" s="10">
        <f>SUMIFS(trimestre!$D$33:$L$33,trimestre!$D$3:$L$3,data!$B137,trimestre!$D$2:$L$2,data!$A137)</f>
        <v>99.107241964384826</v>
      </c>
      <c r="Q137" s="10">
        <f>SUMIFS(trimestre!$D$35:$L$35,trimestre!$D$3:$L$3,data!$B137,trimestre!$D$2:$L$2,data!$A137)</f>
        <v>97.550126132313096</v>
      </c>
      <c r="R137" s="10">
        <f>SUMIFS(trimestre!$D$37:$L$37,trimestre!$D$3:$L$3,data!$B137,trimestre!$D$2:$L$2,data!$A137)</f>
        <v>98.42141886285863</v>
      </c>
      <c r="S137" s="10">
        <f>SUMIFS(trimestre!$D$39:$L$39,trimestre!$D$3:$L$3,data!$B137,trimestre!$D$2:$L$2,data!$A137)</f>
        <v>99.402788049399206</v>
      </c>
      <c r="T137" s="10">
        <f>SUMIFS(trimestre!$D$41:$L$41,trimestre!$D$3:$L$3,data!$B137,trimestre!$D$2:$L$2,data!$A137)</f>
        <v>99.007548335485097</v>
      </c>
      <c r="U137" s="10">
        <f>SUMIFS(trimestre!$D$43:$L$43,trimestre!$D$3:$L$3,data!$B137,trimestre!$D$2:$L$2,data!$A137)</f>
        <v>99.007450310635889</v>
      </c>
      <c r="V137" s="10">
        <f>SUMIFS(trimestre!$D$45:$L$45,trimestre!$D$3:$L$3,data!$B137,trimestre!$D$2:$L$2,data!$A137)</f>
        <v>100.10130251814837</v>
      </c>
    </row>
    <row r="138" spans="1:22" x14ac:dyDescent="0.3">
      <c r="A138">
        <f t="shared" si="6"/>
        <v>2019</v>
      </c>
      <c r="B138" t="str">
        <f t="shared" si="7"/>
        <v>T2</v>
      </c>
      <c r="C138">
        <f t="shared" si="8"/>
        <v>5</v>
      </c>
      <c r="D138" s="59">
        <v>43602</v>
      </c>
      <c r="E138" s="10">
        <f>SUMIFS(trimestre!$D$4:$L$4,trimestre!$D$3:$L$3,data!$B138,trimestre!$D$2:$L$2,data!$A138)</f>
        <v>99.800698006081873</v>
      </c>
      <c r="F138" s="10">
        <f>SUMIFS(trimestre!$D$8:$L$8,trimestre!$D$3:$L$3,data!$B138,trimestre!$D$2:$L$2,data!$A138)</f>
        <v>100.30130512058224</v>
      </c>
      <c r="G138" s="10">
        <f>SUMIFS(trimestre!$D$10:$L$10,trimestre!$D$3:$L$3,data!$B138,trimestre!$D$2:$L$2,data!$A138)</f>
        <v>103.28369863056143</v>
      </c>
      <c r="H138" s="10">
        <f>SUMIFS(trimestre!$D$14:$L$14,trimestre!$D$3:$L$3,data!$B138,trimestre!$D$2:$L$2,data!$A138)</f>
        <v>100.20040080160321</v>
      </c>
      <c r="I138" s="10">
        <f>SUMIFS(trimestre!$D$16:$L$16,trimestre!$D$3:$L$3,data!$B138,trimestre!$D$2:$L$2,data!$A138)</f>
        <v>123.42022116903634</v>
      </c>
      <c r="J138" s="10">
        <f>SUMIFS(trimestre!$D$18:$L$18,trimestre!$D$3:$L$3,data!$B138,trimestre!$D$2:$L$2,data!$A138)</f>
        <v>103.70227491680485</v>
      </c>
      <c r="K138" s="10">
        <f>SUMIFS(trimestre!$D$20:$L$20,trimestre!$D$3:$L$3,data!$B138,trimestre!$D$2:$L$2,data!$A138)</f>
        <v>102.65254167693192</v>
      </c>
      <c r="L138" s="10">
        <f>SUMIFS(trimestre!$D$22:$L$22,trimestre!$D$3:$L$3,data!$B138,trimestre!$D$2:$L$2,data!$A138)</f>
        <v>100.90735897187511</v>
      </c>
      <c r="M138" s="10">
        <f>SUMIFS(trimestre!$D$27:$L$27,trimestre!$D$3:$L$3,data!$B138,trimestre!$D$2:$L$2,data!$A138)</f>
        <v>99.90209594597296</v>
      </c>
      <c r="N138" s="10">
        <f>SUMIFS(trimestre!$D$29:$L$29,trimestre!$D$3:$L$3,data!$B138,trimestre!$D$2:$L$2,data!$A138)</f>
        <v>99.701891344878831</v>
      </c>
      <c r="O138" s="10">
        <f>SUMIFS(trimestre!$D$31:$L$31,trimestre!$D$3:$L$3,data!$B138,trimestre!$D$2:$L$2,data!$A138)</f>
        <v>101.42316992032195</v>
      </c>
      <c r="P138" s="10">
        <f>SUMIFS(trimestre!$D$33:$L$33,trimestre!$D$3:$L$3,data!$B138,trimestre!$D$2:$L$2,data!$A138)</f>
        <v>99.107241964384826</v>
      </c>
      <c r="Q138" s="10">
        <f>SUMIFS(trimestre!$D$35:$L$35,trimestre!$D$3:$L$3,data!$B138,trimestre!$D$2:$L$2,data!$A138)</f>
        <v>97.550126132313096</v>
      </c>
      <c r="R138" s="10">
        <f>SUMIFS(trimestre!$D$37:$L$37,trimestre!$D$3:$L$3,data!$B138,trimestre!$D$2:$L$2,data!$A138)</f>
        <v>98.42141886285863</v>
      </c>
      <c r="S138" s="10">
        <f>SUMIFS(trimestre!$D$39:$L$39,trimestre!$D$3:$L$3,data!$B138,trimestre!$D$2:$L$2,data!$A138)</f>
        <v>99.402788049399206</v>
      </c>
      <c r="T138" s="10">
        <f>SUMIFS(trimestre!$D$41:$L$41,trimestre!$D$3:$L$3,data!$B138,trimestre!$D$2:$L$2,data!$A138)</f>
        <v>99.007548335485097</v>
      </c>
      <c r="U138" s="10">
        <f>SUMIFS(trimestre!$D$43:$L$43,trimestre!$D$3:$L$3,data!$B138,trimestre!$D$2:$L$2,data!$A138)</f>
        <v>99.007450310635889</v>
      </c>
      <c r="V138" s="10">
        <f>SUMIFS(trimestre!$D$45:$L$45,trimestre!$D$3:$L$3,data!$B138,trimestre!$D$2:$L$2,data!$A138)</f>
        <v>100.10130251814837</v>
      </c>
    </row>
    <row r="139" spans="1:22" x14ac:dyDescent="0.3">
      <c r="A139">
        <f t="shared" si="6"/>
        <v>2019</v>
      </c>
      <c r="B139" t="str">
        <f t="shared" si="7"/>
        <v>T2</v>
      </c>
      <c r="C139">
        <f t="shared" si="8"/>
        <v>5</v>
      </c>
      <c r="D139" s="59">
        <v>43603</v>
      </c>
      <c r="E139" s="10">
        <f>SUMIFS(trimestre!$D$4:$L$4,trimestre!$D$3:$L$3,data!$B139,trimestre!$D$2:$L$2,data!$A139)</f>
        <v>99.800698006081873</v>
      </c>
      <c r="F139" s="10">
        <f>SUMIFS(trimestre!$D$8:$L$8,trimestre!$D$3:$L$3,data!$B139,trimestre!$D$2:$L$2,data!$A139)</f>
        <v>100.30130512058224</v>
      </c>
      <c r="G139" s="10">
        <f>SUMIFS(trimestre!$D$10:$L$10,trimestre!$D$3:$L$3,data!$B139,trimestre!$D$2:$L$2,data!$A139)</f>
        <v>103.28369863056143</v>
      </c>
      <c r="H139" s="10">
        <f>SUMIFS(trimestre!$D$14:$L$14,trimestre!$D$3:$L$3,data!$B139,trimestre!$D$2:$L$2,data!$A139)</f>
        <v>100.20040080160321</v>
      </c>
      <c r="I139" s="10">
        <f>SUMIFS(trimestre!$D$16:$L$16,trimestre!$D$3:$L$3,data!$B139,trimestre!$D$2:$L$2,data!$A139)</f>
        <v>123.42022116903634</v>
      </c>
      <c r="J139" s="10">
        <f>SUMIFS(trimestre!$D$18:$L$18,trimestre!$D$3:$L$3,data!$B139,trimestre!$D$2:$L$2,data!$A139)</f>
        <v>103.70227491680485</v>
      </c>
      <c r="K139" s="10">
        <f>SUMIFS(trimestre!$D$20:$L$20,trimestre!$D$3:$L$3,data!$B139,trimestre!$D$2:$L$2,data!$A139)</f>
        <v>102.65254167693192</v>
      </c>
      <c r="L139" s="10">
        <f>SUMIFS(trimestre!$D$22:$L$22,trimestre!$D$3:$L$3,data!$B139,trimestre!$D$2:$L$2,data!$A139)</f>
        <v>100.90735897187511</v>
      </c>
      <c r="M139" s="10">
        <f>SUMIFS(trimestre!$D$27:$L$27,trimestre!$D$3:$L$3,data!$B139,trimestre!$D$2:$L$2,data!$A139)</f>
        <v>99.90209594597296</v>
      </c>
      <c r="N139" s="10">
        <f>SUMIFS(trimestre!$D$29:$L$29,trimestre!$D$3:$L$3,data!$B139,trimestre!$D$2:$L$2,data!$A139)</f>
        <v>99.701891344878831</v>
      </c>
      <c r="O139" s="10">
        <f>SUMIFS(trimestre!$D$31:$L$31,trimestre!$D$3:$L$3,data!$B139,trimestre!$D$2:$L$2,data!$A139)</f>
        <v>101.42316992032195</v>
      </c>
      <c r="P139" s="10">
        <f>SUMIFS(trimestre!$D$33:$L$33,trimestre!$D$3:$L$3,data!$B139,trimestre!$D$2:$L$2,data!$A139)</f>
        <v>99.107241964384826</v>
      </c>
      <c r="Q139" s="10">
        <f>SUMIFS(trimestre!$D$35:$L$35,trimestre!$D$3:$L$3,data!$B139,trimestre!$D$2:$L$2,data!$A139)</f>
        <v>97.550126132313096</v>
      </c>
      <c r="R139" s="10">
        <f>SUMIFS(trimestre!$D$37:$L$37,trimestre!$D$3:$L$3,data!$B139,trimestre!$D$2:$L$2,data!$A139)</f>
        <v>98.42141886285863</v>
      </c>
      <c r="S139" s="10">
        <f>SUMIFS(trimestre!$D$39:$L$39,trimestre!$D$3:$L$3,data!$B139,trimestre!$D$2:$L$2,data!$A139)</f>
        <v>99.402788049399206</v>
      </c>
      <c r="T139" s="10">
        <f>SUMIFS(trimestre!$D$41:$L$41,trimestre!$D$3:$L$3,data!$B139,trimestre!$D$2:$L$2,data!$A139)</f>
        <v>99.007548335485097</v>
      </c>
      <c r="U139" s="10">
        <f>SUMIFS(trimestre!$D$43:$L$43,trimestre!$D$3:$L$3,data!$B139,trimestre!$D$2:$L$2,data!$A139)</f>
        <v>99.007450310635889</v>
      </c>
      <c r="V139" s="10">
        <f>SUMIFS(trimestre!$D$45:$L$45,trimestre!$D$3:$L$3,data!$B139,trimestre!$D$2:$L$2,data!$A139)</f>
        <v>100.10130251814837</v>
      </c>
    </row>
    <row r="140" spans="1:22" x14ac:dyDescent="0.3">
      <c r="A140">
        <f t="shared" si="6"/>
        <v>2019</v>
      </c>
      <c r="B140" t="str">
        <f t="shared" si="7"/>
        <v>T2</v>
      </c>
      <c r="C140">
        <f t="shared" si="8"/>
        <v>5</v>
      </c>
      <c r="D140" s="59">
        <v>43604</v>
      </c>
      <c r="E140" s="10">
        <f>SUMIFS(trimestre!$D$4:$L$4,trimestre!$D$3:$L$3,data!$B140,trimestre!$D$2:$L$2,data!$A140)</f>
        <v>99.800698006081873</v>
      </c>
      <c r="F140" s="10">
        <f>SUMIFS(trimestre!$D$8:$L$8,trimestre!$D$3:$L$3,data!$B140,trimestre!$D$2:$L$2,data!$A140)</f>
        <v>100.30130512058224</v>
      </c>
      <c r="G140" s="10">
        <f>SUMIFS(trimestre!$D$10:$L$10,trimestre!$D$3:$L$3,data!$B140,trimestre!$D$2:$L$2,data!$A140)</f>
        <v>103.28369863056143</v>
      </c>
      <c r="H140" s="10">
        <f>SUMIFS(trimestre!$D$14:$L$14,trimestre!$D$3:$L$3,data!$B140,trimestre!$D$2:$L$2,data!$A140)</f>
        <v>100.20040080160321</v>
      </c>
      <c r="I140" s="10">
        <f>SUMIFS(trimestre!$D$16:$L$16,trimestre!$D$3:$L$3,data!$B140,trimestre!$D$2:$L$2,data!$A140)</f>
        <v>123.42022116903634</v>
      </c>
      <c r="J140" s="10">
        <f>SUMIFS(trimestre!$D$18:$L$18,trimestre!$D$3:$L$3,data!$B140,trimestre!$D$2:$L$2,data!$A140)</f>
        <v>103.70227491680485</v>
      </c>
      <c r="K140" s="10">
        <f>SUMIFS(trimestre!$D$20:$L$20,trimestre!$D$3:$L$3,data!$B140,trimestre!$D$2:$L$2,data!$A140)</f>
        <v>102.65254167693192</v>
      </c>
      <c r="L140" s="10">
        <f>SUMIFS(trimestre!$D$22:$L$22,trimestre!$D$3:$L$3,data!$B140,trimestre!$D$2:$L$2,data!$A140)</f>
        <v>100.90735897187511</v>
      </c>
      <c r="M140" s="10">
        <f>SUMIFS(trimestre!$D$27:$L$27,trimestre!$D$3:$L$3,data!$B140,trimestre!$D$2:$L$2,data!$A140)</f>
        <v>99.90209594597296</v>
      </c>
      <c r="N140" s="10">
        <f>SUMIFS(trimestre!$D$29:$L$29,trimestre!$D$3:$L$3,data!$B140,trimestre!$D$2:$L$2,data!$A140)</f>
        <v>99.701891344878831</v>
      </c>
      <c r="O140" s="10">
        <f>SUMIFS(trimestre!$D$31:$L$31,trimestre!$D$3:$L$3,data!$B140,trimestre!$D$2:$L$2,data!$A140)</f>
        <v>101.42316992032195</v>
      </c>
      <c r="P140" s="10">
        <f>SUMIFS(trimestre!$D$33:$L$33,trimestre!$D$3:$L$3,data!$B140,trimestre!$D$2:$L$2,data!$A140)</f>
        <v>99.107241964384826</v>
      </c>
      <c r="Q140" s="10">
        <f>SUMIFS(trimestre!$D$35:$L$35,trimestre!$D$3:$L$3,data!$B140,trimestre!$D$2:$L$2,data!$A140)</f>
        <v>97.550126132313096</v>
      </c>
      <c r="R140" s="10">
        <f>SUMIFS(trimestre!$D$37:$L$37,trimestre!$D$3:$L$3,data!$B140,trimestre!$D$2:$L$2,data!$A140)</f>
        <v>98.42141886285863</v>
      </c>
      <c r="S140" s="10">
        <f>SUMIFS(trimestre!$D$39:$L$39,trimestre!$D$3:$L$3,data!$B140,trimestre!$D$2:$L$2,data!$A140)</f>
        <v>99.402788049399206</v>
      </c>
      <c r="T140" s="10">
        <f>SUMIFS(trimestre!$D$41:$L$41,trimestre!$D$3:$L$3,data!$B140,trimestre!$D$2:$L$2,data!$A140)</f>
        <v>99.007548335485097</v>
      </c>
      <c r="U140" s="10">
        <f>SUMIFS(trimestre!$D$43:$L$43,trimestre!$D$3:$L$3,data!$B140,trimestre!$D$2:$L$2,data!$A140)</f>
        <v>99.007450310635889</v>
      </c>
      <c r="V140" s="10">
        <f>SUMIFS(trimestre!$D$45:$L$45,trimestre!$D$3:$L$3,data!$B140,trimestre!$D$2:$L$2,data!$A140)</f>
        <v>100.10130251814837</v>
      </c>
    </row>
    <row r="141" spans="1:22" x14ac:dyDescent="0.3">
      <c r="A141">
        <f t="shared" si="6"/>
        <v>2019</v>
      </c>
      <c r="B141" t="str">
        <f t="shared" si="7"/>
        <v>T2</v>
      </c>
      <c r="C141">
        <f t="shared" si="8"/>
        <v>5</v>
      </c>
      <c r="D141" s="59">
        <v>43605</v>
      </c>
      <c r="E141" s="10">
        <f>SUMIFS(trimestre!$D$4:$L$4,trimestre!$D$3:$L$3,data!$B141,trimestre!$D$2:$L$2,data!$A141)</f>
        <v>99.800698006081873</v>
      </c>
      <c r="F141" s="10">
        <f>SUMIFS(trimestre!$D$8:$L$8,trimestre!$D$3:$L$3,data!$B141,trimestre!$D$2:$L$2,data!$A141)</f>
        <v>100.30130512058224</v>
      </c>
      <c r="G141" s="10">
        <f>SUMIFS(trimestre!$D$10:$L$10,trimestre!$D$3:$L$3,data!$B141,trimestre!$D$2:$L$2,data!$A141)</f>
        <v>103.28369863056143</v>
      </c>
      <c r="H141" s="10">
        <f>SUMIFS(trimestre!$D$14:$L$14,trimestre!$D$3:$L$3,data!$B141,trimestre!$D$2:$L$2,data!$A141)</f>
        <v>100.20040080160321</v>
      </c>
      <c r="I141" s="10">
        <f>SUMIFS(trimestre!$D$16:$L$16,trimestre!$D$3:$L$3,data!$B141,trimestre!$D$2:$L$2,data!$A141)</f>
        <v>123.42022116903634</v>
      </c>
      <c r="J141" s="10">
        <f>SUMIFS(trimestre!$D$18:$L$18,trimestre!$D$3:$L$3,data!$B141,trimestre!$D$2:$L$2,data!$A141)</f>
        <v>103.70227491680485</v>
      </c>
      <c r="K141" s="10">
        <f>SUMIFS(trimestre!$D$20:$L$20,trimestre!$D$3:$L$3,data!$B141,trimestre!$D$2:$L$2,data!$A141)</f>
        <v>102.65254167693192</v>
      </c>
      <c r="L141" s="10">
        <f>SUMIFS(trimestre!$D$22:$L$22,trimestre!$D$3:$L$3,data!$B141,trimestre!$D$2:$L$2,data!$A141)</f>
        <v>100.90735897187511</v>
      </c>
      <c r="M141" s="10">
        <f>SUMIFS(trimestre!$D$27:$L$27,trimestre!$D$3:$L$3,data!$B141,trimestre!$D$2:$L$2,data!$A141)</f>
        <v>99.90209594597296</v>
      </c>
      <c r="N141" s="10">
        <f>SUMIFS(trimestre!$D$29:$L$29,trimestre!$D$3:$L$3,data!$B141,trimestre!$D$2:$L$2,data!$A141)</f>
        <v>99.701891344878831</v>
      </c>
      <c r="O141" s="10">
        <f>SUMIFS(trimestre!$D$31:$L$31,trimestre!$D$3:$L$3,data!$B141,trimestre!$D$2:$L$2,data!$A141)</f>
        <v>101.42316992032195</v>
      </c>
      <c r="P141" s="10">
        <f>SUMIFS(trimestre!$D$33:$L$33,trimestre!$D$3:$L$3,data!$B141,trimestre!$D$2:$L$2,data!$A141)</f>
        <v>99.107241964384826</v>
      </c>
      <c r="Q141" s="10">
        <f>SUMIFS(trimestre!$D$35:$L$35,trimestre!$D$3:$L$3,data!$B141,trimestre!$D$2:$L$2,data!$A141)</f>
        <v>97.550126132313096</v>
      </c>
      <c r="R141" s="10">
        <f>SUMIFS(trimestre!$D$37:$L$37,trimestre!$D$3:$L$3,data!$B141,trimestre!$D$2:$L$2,data!$A141)</f>
        <v>98.42141886285863</v>
      </c>
      <c r="S141" s="10">
        <f>SUMIFS(trimestre!$D$39:$L$39,trimestre!$D$3:$L$3,data!$B141,trimestre!$D$2:$L$2,data!$A141)</f>
        <v>99.402788049399206</v>
      </c>
      <c r="T141" s="10">
        <f>SUMIFS(trimestre!$D$41:$L$41,trimestre!$D$3:$L$3,data!$B141,trimestre!$D$2:$L$2,data!$A141)</f>
        <v>99.007548335485097</v>
      </c>
      <c r="U141" s="10">
        <f>SUMIFS(trimestre!$D$43:$L$43,trimestre!$D$3:$L$3,data!$B141,trimestre!$D$2:$L$2,data!$A141)</f>
        <v>99.007450310635889</v>
      </c>
      <c r="V141" s="10">
        <f>SUMIFS(trimestre!$D$45:$L$45,trimestre!$D$3:$L$3,data!$B141,trimestre!$D$2:$L$2,data!$A141)</f>
        <v>100.10130251814837</v>
      </c>
    </row>
    <row r="142" spans="1:22" x14ac:dyDescent="0.3">
      <c r="A142">
        <f t="shared" si="6"/>
        <v>2019</v>
      </c>
      <c r="B142" t="str">
        <f t="shared" si="7"/>
        <v>T2</v>
      </c>
      <c r="C142">
        <f t="shared" si="8"/>
        <v>5</v>
      </c>
      <c r="D142" s="59">
        <v>43606</v>
      </c>
      <c r="E142" s="10">
        <f>SUMIFS(trimestre!$D$4:$L$4,trimestre!$D$3:$L$3,data!$B142,trimestre!$D$2:$L$2,data!$A142)</f>
        <v>99.800698006081873</v>
      </c>
      <c r="F142" s="10">
        <f>SUMIFS(trimestre!$D$8:$L$8,trimestre!$D$3:$L$3,data!$B142,trimestre!$D$2:$L$2,data!$A142)</f>
        <v>100.30130512058224</v>
      </c>
      <c r="G142" s="10">
        <f>SUMIFS(trimestre!$D$10:$L$10,trimestre!$D$3:$L$3,data!$B142,trimestre!$D$2:$L$2,data!$A142)</f>
        <v>103.28369863056143</v>
      </c>
      <c r="H142" s="10">
        <f>SUMIFS(trimestre!$D$14:$L$14,trimestre!$D$3:$L$3,data!$B142,trimestre!$D$2:$L$2,data!$A142)</f>
        <v>100.20040080160321</v>
      </c>
      <c r="I142" s="10">
        <f>SUMIFS(trimestre!$D$16:$L$16,trimestre!$D$3:$L$3,data!$B142,trimestre!$D$2:$L$2,data!$A142)</f>
        <v>123.42022116903634</v>
      </c>
      <c r="J142" s="10">
        <f>SUMIFS(trimestre!$D$18:$L$18,trimestre!$D$3:$L$3,data!$B142,trimestre!$D$2:$L$2,data!$A142)</f>
        <v>103.70227491680485</v>
      </c>
      <c r="K142" s="10">
        <f>SUMIFS(trimestre!$D$20:$L$20,trimestre!$D$3:$L$3,data!$B142,trimestre!$D$2:$L$2,data!$A142)</f>
        <v>102.65254167693192</v>
      </c>
      <c r="L142" s="10">
        <f>SUMIFS(trimestre!$D$22:$L$22,trimestre!$D$3:$L$3,data!$B142,trimestre!$D$2:$L$2,data!$A142)</f>
        <v>100.90735897187511</v>
      </c>
      <c r="M142" s="10">
        <f>SUMIFS(trimestre!$D$27:$L$27,trimestre!$D$3:$L$3,data!$B142,trimestre!$D$2:$L$2,data!$A142)</f>
        <v>99.90209594597296</v>
      </c>
      <c r="N142" s="10">
        <f>SUMIFS(trimestre!$D$29:$L$29,trimestre!$D$3:$L$3,data!$B142,trimestre!$D$2:$L$2,data!$A142)</f>
        <v>99.701891344878831</v>
      </c>
      <c r="O142" s="10">
        <f>SUMIFS(trimestre!$D$31:$L$31,trimestre!$D$3:$L$3,data!$B142,trimestre!$D$2:$L$2,data!$A142)</f>
        <v>101.42316992032195</v>
      </c>
      <c r="P142" s="10">
        <f>SUMIFS(trimestre!$D$33:$L$33,trimestre!$D$3:$L$3,data!$B142,trimestre!$D$2:$L$2,data!$A142)</f>
        <v>99.107241964384826</v>
      </c>
      <c r="Q142" s="10">
        <f>SUMIFS(trimestre!$D$35:$L$35,trimestre!$D$3:$L$3,data!$B142,trimestre!$D$2:$L$2,data!$A142)</f>
        <v>97.550126132313096</v>
      </c>
      <c r="R142" s="10">
        <f>SUMIFS(trimestre!$D$37:$L$37,trimestre!$D$3:$L$3,data!$B142,trimestre!$D$2:$L$2,data!$A142)</f>
        <v>98.42141886285863</v>
      </c>
      <c r="S142" s="10">
        <f>SUMIFS(trimestre!$D$39:$L$39,trimestre!$D$3:$L$3,data!$B142,trimestre!$D$2:$L$2,data!$A142)</f>
        <v>99.402788049399206</v>
      </c>
      <c r="T142" s="10">
        <f>SUMIFS(trimestre!$D$41:$L$41,trimestre!$D$3:$L$3,data!$B142,trimestre!$D$2:$L$2,data!$A142)</f>
        <v>99.007548335485097</v>
      </c>
      <c r="U142" s="10">
        <f>SUMIFS(trimestre!$D$43:$L$43,trimestre!$D$3:$L$3,data!$B142,trimestre!$D$2:$L$2,data!$A142)</f>
        <v>99.007450310635889</v>
      </c>
      <c r="V142" s="10">
        <f>SUMIFS(trimestre!$D$45:$L$45,trimestre!$D$3:$L$3,data!$B142,trimestre!$D$2:$L$2,data!$A142)</f>
        <v>100.10130251814837</v>
      </c>
    </row>
    <row r="143" spans="1:22" x14ac:dyDescent="0.3">
      <c r="A143">
        <f t="shared" si="6"/>
        <v>2019</v>
      </c>
      <c r="B143" t="str">
        <f t="shared" si="7"/>
        <v>T2</v>
      </c>
      <c r="C143">
        <f t="shared" si="8"/>
        <v>5</v>
      </c>
      <c r="D143" s="59">
        <v>43607</v>
      </c>
      <c r="E143" s="10">
        <f>SUMIFS(trimestre!$D$4:$L$4,trimestre!$D$3:$L$3,data!$B143,trimestre!$D$2:$L$2,data!$A143)</f>
        <v>99.800698006081873</v>
      </c>
      <c r="F143" s="10">
        <f>SUMIFS(trimestre!$D$8:$L$8,trimestre!$D$3:$L$3,data!$B143,trimestre!$D$2:$L$2,data!$A143)</f>
        <v>100.30130512058224</v>
      </c>
      <c r="G143" s="10">
        <f>SUMIFS(trimestre!$D$10:$L$10,trimestre!$D$3:$L$3,data!$B143,trimestre!$D$2:$L$2,data!$A143)</f>
        <v>103.28369863056143</v>
      </c>
      <c r="H143" s="10">
        <f>SUMIFS(trimestre!$D$14:$L$14,trimestre!$D$3:$L$3,data!$B143,trimestre!$D$2:$L$2,data!$A143)</f>
        <v>100.20040080160321</v>
      </c>
      <c r="I143" s="10">
        <f>SUMIFS(trimestre!$D$16:$L$16,trimestre!$D$3:$L$3,data!$B143,trimestre!$D$2:$L$2,data!$A143)</f>
        <v>123.42022116903634</v>
      </c>
      <c r="J143" s="10">
        <f>SUMIFS(trimestre!$D$18:$L$18,trimestre!$D$3:$L$3,data!$B143,trimestre!$D$2:$L$2,data!$A143)</f>
        <v>103.70227491680485</v>
      </c>
      <c r="K143" s="10">
        <f>SUMIFS(trimestre!$D$20:$L$20,trimestre!$D$3:$L$3,data!$B143,trimestre!$D$2:$L$2,data!$A143)</f>
        <v>102.65254167693192</v>
      </c>
      <c r="L143" s="10">
        <f>SUMIFS(trimestre!$D$22:$L$22,trimestre!$D$3:$L$3,data!$B143,trimestre!$D$2:$L$2,data!$A143)</f>
        <v>100.90735897187511</v>
      </c>
      <c r="M143" s="10">
        <f>SUMIFS(trimestre!$D$27:$L$27,trimestre!$D$3:$L$3,data!$B143,trimestre!$D$2:$L$2,data!$A143)</f>
        <v>99.90209594597296</v>
      </c>
      <c r="N143" s="10">
        <f>SUMIFS(trimestre!$D$29:$L$29,trimestre!$D$3:$L$3,data!$B143,trimestre!$D$2:$L$2,data!$A143)</f>
        <v>99.701891344878831</v>
      </c>
      <c r="O143" s="10">
        <f>SUMIFS(trimestre!$D$31:$L$31,trimestre!$D$3:$L$3,data!$B143,trimestre!$D$2:$L$2,data!$A143)</f>
        <v>101.42316992032195</v>
      </c>
      <c r="P143" s="10">
        <f>SUMIFS(trimestre!$D$33:$L$33,trimestre!$D$3:$L$3,data!$B143,trimestre!$D$2:$L$2,data!$A143)</f>
        <v>99.107241964384826</v>
      </c>
      <c r="Q143" s="10">
        <f>SUMIFS(trimestre!$D$35:$L$35,trimestre!$D$3:$L$3,data!$B143,trimestre!$D$2:$L$2,data!$A143)</f>
        <v>97.550126132313096</v>
      </c>
      <c r="R143" s="10">
        <f>SUMIFS(trimestre!$D$37:$L$37,trimestre!$D$3:$L$3,data!$B143,trimestre!$D$2:$L$2,data!$A143)</f>
        <v>98.42141886285863</v>
      </c>
      <c r="S143" s="10">
        <f>SUMIFS(trimestre!$D$39:$L$39,trimestre!$D$3:$L$3,data!$B143,trimestre!$D$2:$L$2,data!$A143)</f>
        <v>99.402788049399206</v>
      </c>
      <c r="T143" s="10">
        <f>SUMIFS(trimestre!$D$41:$L$41,trimestre!$D$3:$L$3,data!$B143,trimestre!$D$2:$L$2,data!$A143)</f>
        <v>99.007548335485097</v>
      </c>
      <c r="U143" s="10">
        <f>SUMIFS(trimestre!$D$43:$L$43,trimestre!$D$3:$L$3,data!$B143,trimestre!$D$2:$L$2,data!$A143)</f>
        <v>99.007450310635889</v>
      </c>
      <c r="V143" s="10">
        <f>SUMIFS(trimestre!$D$45:$L$45,trimestre!$D$3:$L$3,data!$B143,trimestre!$D$2:$L$2,data!$A143)</f>
        <v>100.10130251814837</v>
      </c>
    </row>
    <row r="144" spans="1:22" x14ac:dyDescent="0.3">
      <c r="A144">
        <f t="shared" si="6"/>
        <v>2019</v>
      </c>
      <c r="B144" t="str">
        <f t="shared" si="7"/>
        <v>T2</v>
      </c>
      <c r="C144">
        <f t="shared" si="8"/>
        <v>5</v>
      </c>
      <c r="D144" s="59">
        <v>43608</v>
      </c>
      <c r="E144" s="10">
        <f>SUMIFS(trimestre!$D$4:$L$4,trimestre!$D$3:$L$3,data!$B144,trimestre!$D$2:$L$2,data!$A144)</f>
        <v>99.800698006081873</v>
      </c>
      <c r="F144" s="10">
        <f>SUMIFS(trimestre!$D$8:$L$8,trimestre!$D$3:$L$3,data!$B144,trimestre!$D$2:$L$2,data!$A144)</f>
        <v>100.30130512058224</v>
      </c>
      <c r="G144" s="10">
        <f>SUMIFS(trimestre!$D$10:$L$10,trimestre!$D$3:$L$3,data!$B144,trimestre!$D$2:$L$2,data!$A144)</f>
        <v>103.28369863056143</v>
      </c>
      <c r="H144" s="10">
        <f>SUMIFS(trimestre!$D$14:$L$14,trimestre!$D$3:$L$3,data!$B144,trimestre!$D$2:$L$2,data!$A144)</f>
        <v>100.20040080160321</v>
      </c>
      <c r="I144" s="10">
        <f>SUMIFS(trimestre!$D$16:$L$16,trimestre!$D$3:$L$3,data!$B144,trimestre!$D$2:$L$2,data!$A144)</f>
        <v>123.42022116903634</v>
      </c>
      <c r="J144" s="10">
        <f>SUMIFS(trimestre!$D$18:$L$18,trimestre!$D$3:$L$3,data!$B144,trimestre!$D$2:$L$2,data!$A144)</f>
        <v>103.70227491680485</v>
      </c>
      <c r="K144" s="10">
        <f>SUMIFS(trimestre!$D$20:$L$20,trimestre!$D$3:$L$3,data!$B144,trimestre!$D$2:$L$2,data!$A144)</f>
        <v>102.65254167693192</v>
      </c>
      <c r="L144" s="10">
        <f>SUMIFS(trimestre!$D$22:$L$22,trimestre!$D$3:$L$3,data!$B144,trimestre!$D$2:$L$2,data!$A144)</f>
        <v>100.90735897187511</v>
      </c>
      <c r="M144" s="10">
        <f>SUMIFS(trimestre!$D$27:$L$27,trimestre!$D$3:$L$3,data!$B144,trimestre!$D$2:$L$2,data!$A144)</f>
        <v>99.90209594597296</v>
      </c>
      <c r="N144" s="10">
        <f>SUMIFS(trimestre!$D$29:$L$29,trimestre!$D$3:$L$3,data!$B144,trimestre!$D$2:$L$2,data!$A144)</f>
        <v>99.701891344878831</v>
      </c>
      <c r="O144" s="10">
        <f>SUMIFS(trimestre!$D$31:$L$31,trimestre!$D$3:$L$3,data!$B144,trimestre!$D$2:$L$2,data!$A144)</f>
        <v>101.42316992032195</v>
      </c>
      <c r="P144" s="10">
        <f>SUMIFS(trimestre!$D$33:$L$33,trimestre!$D$3:$L$3,data!$B144,trimestre!$D$2:$L$2,data!$A144)</f>
        <v>99.107241964384826</v>
      </c>
      <c r="Q144" s="10">
        <f>SUMIFS(trimestre!$D$35:$L$35,trimestre!$D$3:$L$3,data!$B144,trimestre!$D$2:$L$2,data!$A144)</f>
        <v>97.550126132313096</v>
      </c>
      <c r="R144" s="10">
        <f>SUMIFS(trimestre!$D$37:$L$37,trimestre!$D$3:$L$3,data!$B144,trimestre!$D$2:$L$2,data!$A144)</f>
        <v>98.42141886285863</v>
      </c>
      <c r="S144" s="10">
        <f>SUMIFS(trimestre!$D$39:$L$39,trimestre!$D$3:$L$3,data!$B144,trimestre!$D$2:$L$2,data!$A144)</f>
        <v>99.402788049399206</v>
      </c>
      <c r="T144" s="10">
        <f>SUMIFS(trimestre!$D$41:$L$41,trimestre!$D$3:$L$3,data!$B144,trimestre!$D$2:$L$2,data!$A144)</f>
        <v>99.007548335485097</v>
      </c>
      <c r="U144" s="10">
        <f>SUMIFS(trimestre!$D$43:$L$43,trimestre!$D$3:$L$3,data!$B144,trimestre!$D$2:$L$2,data!$A144)</f>
        <v>99.007450310635889</v>
      </c>
      <c r="V144" s="10">
        <f>SUMIFS(trimestre!$D$45:$L$45,trimestre!$D$3:$L$3,data!$B144,trimestre!$D$2:$L$2,data!$A144)</f>
        <v>100.10130251814837</v>
      </c>
    </row>
    <row r="145" spans="1:22" x14ac:dyDescent="0.3">
      <c r="A145">
        <f t="shared" si="6"/>
        <v>2019</v>
      </c>
      <c r="B145" t="str">
        <f t="shared" si="7"/>
        <v>T2</v>
      </c>
      <c r="C145">
        <f t="shared" si="8"/>
        <v>5</v>
      </c>
      <c r="D145" s="59">
        <v>43609</v>
      </c>
      <c r="E145" s="10">
        <f>SUMIFS(trimestre!$D$4:$L$4,trimestre!$D$3:$L$3,data!$B145,trimestre!$D$2:$L$2,data!$A145)</f>
        <v>99.800698006081873</v>
      </c>
      <c r="F145" s="10">
        <f>SUMIFS(trimestre!$D$8:$L$8,trimestre!$D$3:$L$3,data!$B145,trimestre!$D$2:$L$2,data!$A145)</f>
        <v>100.30130512058224</v>
      </c>
      <c r="G145" s="10">
        <f>SUMIFS(trimestre!$D$10:$L$10,trimestre!$D$3:$L$3,data!$B145,trimestre!$D$2:$L$2,data!$A145)</f>
        <v>103.28369863056143</v>
      </c>
      <c r="H145" s="10">
        <f>SUMIFS(trimestre!$D$14:$L$14,trimestre!$D$3:$L$3,data!$B145,trimestre!$D$2:$L$2,data!$A145)</f>
        <v>100.20040080160321</v>
      </c>
      <c r="I145" s="10">
        <f>SUMIFS(trimestre!$D$16:$L$16,trimestre!$D$3:$L$3,data!$B145,trimestre!$D$2:$L$2,data!$A145)</f>
        <v>123.42022116903634</v>
      </c>
      <c r="J145" s="10">
        <f>SUMIFS(trimestre!$D$18:$L$18,trimestre!$D$3:$L$3,data!$B145,trimestre!$D$2:$L$2,data!$A145)</f>
        <v>103.70227491680485</v>
      </c>
      <c r="K145" s="10">
        <f>SUMIFS(trimestre!$D$20:$L$20,trimestre!$D$3:$L$3,data!$B145,trimestre!$D$2:$L$2,data!$A145)</f>
        <v>102.65254167693192</v>
      </c>
      <c r="L145" s="10">
        <f>SUMIFS(trimestre!$D$22:$L$22,trimestre!$D$3:$L$3,data!$B145,trimestre!$D$2:$L$2,data!$A145)</f>
        <v>100.90735897187511</v>
      </c>
      <c r="M145" s="10">
        <f>SUMIFS(trimestre!$D$27:$L$27,trimestre!$D$3:$L$3,data!$B145,trimestre!$D$2:$L$2,data!$A145)</f>
        <v>99.90209594597296</v>
      </c>
      <c r="N145" s="10">
        <f>SUMIFS(trimestre!$D$29:$L$29,trimestre!$D$3:$L$3,data!$B145,trimestre!$D$2:$L$2,data!$A145)</f>
        <v>99.701891344878831</v>
      </c>
      <c r="O145" s="10">
        <f>SUMIFS(trimestre!$D$31:$L$31,trimestre!$D$3:$L$3,data!$B145,trimestre!$D$2:$L$2,data!$A145)</f>
        <v>101.42316992032195</v>
      </c>
      <c r="P145" s="10">
        <f>SUMIFS(trimestre!$D$33:$L$33,trimestre!$D$3:$L$3,data!$B145,trimestre!$D$2:$L$2,data!$A145)</f>
        <v>99.107241964384826</v>
      </c>
      <c r="Q145" s="10">
        <f>SUMIFS(trimestre!$D$35:$L$35,trimestre!$D$3:$L$3,data!$B145,trimestre!$D$2:$L$2,data!$A145)</f>
        <v>97.550126132313096</v>
      </c>
      <c r="R145" s="10">
        <f>SUMIFS(trimestre!$D$37:$L$37,trimestre!$D$3:$L$3,data!$B145,trimestre!$D$2:$L$2,data!$A145)</f>
        <v>98.42141886285863</v>
      </c>
      <c r="S145" s="10">
        <f>SUMIFS(trimestre!$D$39:$L$39,trimestre!$D$3:$L$3,data!$B145,trimestre!$D$2:$L$2,data!$A145)</f>
        <v>99.402788049399206</v>
      </c>
      <c r="T145" s="10">
        <f>SUMIFS(trimestre!$D$41:$L$41,trimestre!$D$3:$L$3,data!$B145,trimestre!$D$2:$L$2,data!$A145)</f>
        <v>99.007548335485097</v>
      </c>
      <c r="U145" s="10">
        <f>SUMIFS(trimestre!$D$43:$L$43,trimestre!$D$3:$L$3,data!$B145,trimestre!$D$2:$L$2,data!$A145)</f>
        <v>99.007450310635889</v>
      </c>
      <c r="V145" s="10">
        <f>SUMIFS(trimestre!$D$45:$L$45,trimestre!$D$3:$L$3,data!$B145,trimestre!$D$2:$L$2,data!$A145)</f>
        <v>100.10130251814837</v>
      </c>
    </row>
    <row r="146" spans="1:22" x14ac:dyDescent="0.3">
      <c r="A146">
        <f t="shared" si="6"/>
        <v>2019</v>
      </c>
      <c r="B146" t="str">
        <f t="shared" si="7"/>
        <v>T2</v>
      </c>
      <c r="C146">
        <f t="shared" si="8"/>
        <v>5</v>
      </c>
      <c r="D146" s="59">
        <v>43610</v>
      </c>
      <c r="E146" s="10">
        <f>SUMIFS(trimestre!$D$4:$L$4,trimestre!$D$3:$L$3,data!$B146,trimestre!$D$2:$L$2,data!$A146)</f>
        <v>99.800698006081873</v>
      </c>
      <c r="F146" s="10">
        <f>SUMIFS(trimestre!$D$8:$L$8,trimestre!$D$3:$L$3,data!$B146,trimestre!$D$2:$L$2,data!$A146)</f>
        <v>100.30130512058224</v>
      </c>
      <c r="G146" s="10">
        <f>SUMIFS(trimestre!$D$10:$L$10,trimestre!$D$3:$L$3,data!$B146,trimestre!$D$2:$L$2,data!$A146)</f>
        <v>103.28369863056143</v>
      </c>
      <c r="H146" s="10">
        <f>SUMIFS(trimestre!$D$14:$L$14,trimestre!$D$3:$L$3,data!$B146,trimestre!$D$2:$L$2,data!$A146)</f>
        <v>100.20040080160321</v>
      </c>
      <c r="I146" s="10">
        <f>SUMIFS(trimestre!$D$16:$L$16,trimestre!$D$3:$L$3,data!$B146,trimestre!$D$2:$L$2,data!$A146)</f>
        <v>123.42022116903634</v>
      </c>
      <c r="J146" s="10">
        <f>SUMIFS(trimestre!$D$18:$L$18,trimestre!$D$3:$L$3,data!$B146,trimestre!$D$2:$L$2,data!$A146)</f>
        <v>103.70227491680485</v>
      </c>
      <c r="K146" s="10">
        <f>SUMIFS(trimestre!$D$20:$L$20,trimestre!$D$3:$L$3,data!$B146,trimestre!$D$2:$L$2,data!$A146)</f>
        <v>102.65254167693192</v>
      </c>
      <c r="L146" s="10">
        <f>SUMIFS(trimestre!$D$22:$L$22,trimestre!$D$3:$L$3,data!$B146,trimestre!$D$2:$L$2,data!$A146)</f>
        <v>100.90735897187511</v>
      </c>
      <c r="M146" s="10">
        <f>SUMIFS(trimestre!$D$27:$L$27,trimestre!$D$3:$L$3,data!$B146,trimestre!$D$2:$L$2,data!$A146)</f>
        <v>99.90209594597296</v>
      </c>
      <c r="N146" s="10">
        <f>SUMIFS(trimestre!$D$29:$L$29,trimestre!$D$3:$L$3,data!$B146,trimestre!$D$2:$L$2,data!$A146)</f>
        <v>99.701891344878831</v>
      </c>
      <c r="O146" s="10">
        <f>SUMIFS(trimestre!$D$31:$L$31,trimestre!$D$3:$L$3,data!$B146,trimestre!$D$2:$L$2,data!$A146)</f>
        <v>101.42316992032195</v>
      </c>
      <c r="P146" s="10">
        <f>SUMIFS(trimestre!$D$33:$L$33,trimestre!$D$3:$L$3,data!$B146,trimestre!$D$2:$L$2,data!$A146)</f>
        <v>99.107241964384826</v>
      </c>
      <c r="Q146" s="10">
        <f>SUMIFS(trimestre!$D$35:$L$35,trimestre!$D$3:$L$3,data!$B146,trimestre!$D$2:$L$2,data!$A146)</f>
        <v>97.550126132313096</v>
      </c>
      <c r="R146" s="10">
        <f>SUMIFS(trimestre!$D$37:$L$37,trimestre!$D$3:$L$3,data!$B146,trimestre!$D$2:$L$2,data!$A146)</f>
        <v>98.42141886285863</v>
      </c>
      <c r="S146" s="10">
        <f>SUMIFS(trimestre!$D$39:$L$39,trimestre!$D$3:$L$3,data!$B146,trimestre!$D$2:$L$2,data!$A146)</f>
        <v>99.402788049399206</v>
      </c>
      <c r="T146" s="10">
        <f>SUMIFS(trimestre!$D$41:$L$41,trimestre!$D$3:$L$3,data!$B146,trimestre!$D$2:$L$2,data!$A146)</f>
        <v>99.007548335485097</v>
      </c>
      <c r="U146" s="10">
        <f>SUMIFS(trimestre!$D$43:$L$43,trimestre!$D$3:$L$3,data!$B146,trimestre!$D$2:$L$2,data!$A146)</f>
        <v>99.007450310635889</v>
      </c>
      <c r="V146" s="10">
        <f>SUMIFS(trimestre!$D$45:$L$45,trimestre!$D$3:$L$3,data!$B146,trimestre!$D$2:$L$2,data!$A146)</f>
        <v>100.10130251814837</v>
      </c>
    </row>
    <row r="147" spans="1:22" x14ac:dyDescent="0.3">
      <c r="A147">
        <f t="shared" si="6"/>
        <v>2019</v>
      </c>
      <c r="B147" t="str">
        <f t="shared" si="7"/>
        <v>T2</v>
      </c>
      <c r="C147">
        <f t="shared" si="8"/>
        <v>5</v>
      </c>
      <c r="D147" s="59">
        <v>43611</v>
      </c>
      <c r="E147" s="10">
        <f>SUMIFS(trimestre!$D$4:$L$4,trimestre!$D$3:$L$3,data!$B147,trimestre!$D$2:$L$2,data!$A147)</f>
        <v>99.800698006081873</v>
      </c>
      <c r="F147" s="10">
        <f>SUMIFS(trimestre!$D$8:$L$8,trimestre!$D$3:$L$3,data!$B147,trimestre!$D$2:$L$2,data!$A147)</f>
        <v>100.30130512058224</v>
      </c>
      <c r="G147" s="10">
        <f>SUMIFS(trimestre!$D$10:$L$10,trimestre!$D$3:$L$3,data!$B147,trimestre!$D$2:$L$2,data!$A147)</f>
        <v>103.28369863056143</v>
      </c>
      <c r="H147" s="10">
        <f>SUMIFS(trimestre!$D$14:$L$14,trimestre!$D$3:$L$3,data!$B147,trimestre!$D$2:$L$2,data!$A147)</f>
        <v>100.20040080160321</v>
      </c>
      <c r="I147" s="10">
        <f>SUMIFS(trimestre!$D$16:$L$16,trimestre!$D$3:$L$3,data!$B147,trimestre!$D$2:$L$2,data!$A147)</f>
        <v>123.42022116903634</v>
      </c>
      <c r="J147" s="10">
        <f>SUMIFS(trimestre!$D$18:$L$18,trimestre!$D$3:$L$3,data!$B147,trimestre!$D$2:$L$2,data!$A147)</f>
        <v>103.70227491680485</v>
      </c>
      <c r="K147" s="10">
        <f>SUMIFS(trimestre!$D$20:$L$20,trimestre!$D$3:$L$3,data!$B147,trimestre!$D$2:$L$2,data!$A147)</f>
        <v>102.65254167693192</v>
      </c>
      <c r="L147" s="10">
        <f>SUMIFS(trimestre!$D$22:$L$22,trimestre!$D$3:$L$3,data!$B147,trimestre!$D$2:$L$2,data!$A147)</f>
        <v>100.90735897187511</v>
      </c>
      <c r="M147" s="10">
        <f>SUMIFS(trimestre!$D$27:$L$27,trimestre!$D$3:$L$3,data!$B147,trimestre!$D$2:$L$2,data!$A147)</f>
        <v>99.90209594597296</v>
      </c>
      <c r="N147" s="10">
        <f>SUMIFS(trimestre!$D$29:$L$29,trimestre!$D$3:$L$3,data!$B147,trimestre!$D$2:$L$2,data!$A147)</f>
        <v>99.701891344878831</v>
      </c>
      <c r="O147" s="10">
        <f>SUMIFS(trimestre!$D$31:$L$31,trimestre!$D$3:$L$3,data!$B147,trimestre!$D$2:$L$2,data!$A147)</f>
        <v>101.42316992032195</v>
      </c>
      <c r="P147" s="10">
        <f>SUMIFS(trimestre!$D$33:$L$33,trimestre!$D$3:$L$3,data!$B147,trimestre!$D$2:$L$2,data!$A147)</f>
        <v>99.107241964384826</v>
      </c>
      <c r="Q147" s="10">
        <f>SUMIFS(trimestre!$D$35:$L$35,trimestre!$D$3:$L$3,data!$B147,trimestre!$D$2:$L$2,data!$A147)</f>
        <v>97.550126132313096</v>
      </c>
      <c r="R147" s="10">
        <f>SUMIFS(trimestre!$D$37:$L$37,trimestre!$D$3:$L$3,data!$B147,trimestre!$D$2:$L$2,data!$A147)</f>
        <v>98.42141886285863</v>
      </c>
      <c r="S147" s="10">
        <f>SUMIFS(trimestre!$D$39:$L$39,trimestre!$D$3:$L$3,data!$B147,trimestre!$D$2:$L$2,data!$A147)</f>
        <v>99.402788049399206</v>
      </c>
      <c r="T147" s="10">
        <f>SUMIFS(trimestre!$D$41:$L$41,trimestre!$D$3:$L$3,data!$B147,trimestre!$D$2:$L$2,data!$A147)</f>
        <v>99.007548335485097</v>
      </c>
      <c r="U147" s="10">
        <f>SUMIFS(trimestre!$D$43:$L$43,trimestre!$D$3:$L$3,data!$B147,trimestre!$D$2:$L$2,data!$A147)</f>
        <v>99.007450310635889</v>
      </c>
      <c r="V147" s="10">
        <f>SUMIFS(trimestre!$D$45:$L$45,trimestre!$D$3:$L$3,data!$B147,trimestre!$D$2:$L$2,data!$A147)</f>
        <v>100.10130251814837</v>
      </c>
    </row>
    <row r="148" spans="1:22" x14ac:dyDescent="0.3">
      <c r="A148">
        <f t="shared" si="6"/>
        <v>2019</v>
      </c>
      <c r="B148" t="str">
        <f t="shared" si="7"/>
        <v>T2</v>
      </c>
      <c r="C148">
        <f t="shared" si="8"/>
        <v>5</v>
      </c>
      <c r="D148" s="59">
        <v>43612</v>
      </c>
      <c r="E148" s="10">
        <f>SUMIFS(trimestre!$D$4:$L$4,trimestre!$D$3:$L$3,data!$B148,trimestre!$D$2:$L$2,data!$A148)</f>
        <v>99.800698006081873</v>
      </c>
      <c r="F148" s="10">
        <f>SUMIFS(trimestre!$D$8:$L$8,trimestre!$D$3:$L$3,data!$B148,trimestre!$D$2:$L$2,data!$A148)</f>
        <v>100.30130512058224</v>
      </c>
      <c r="G148" s="10">
        <f>SUMIFS(trimestre!$D$10:$L$10,trimestre!$D$3:$L$3,data!$B148,trimestre!$D$2:$L$2,data!$A148)</f>
        <v>103.28369863056143</v>
      </c>
      <c r="H148" s="10">
        <f>SUMIFS(trimestre!$D$14:$L$14,trimestre!$D$3:$L$3,data!$B148,trimestre!$D$2:$L$2,data!$A148)</f>
        <v>100.20040080160321</v>
      </c>
      <c r="I148" s="10">
        <f>SUMIFS(trimestre!$D$16:$L$16,trimestre!$D$3:$L$3,data!$B148,trimestre!$D$2:$L$2,data!$A148)</f>
        <v>123.42022116903634</v>
      </c>
      <c r="J148" s="10">
        <f>SUMIFS(trimestre!$D$18:$L$18,trimestre!$D$3:$L$3,data!$B148,trimestre!$D$2:$L$2,data!$A148)</f>
        <v>103.70227491680485</v>
      </c>
      <c r="K148" s="10">
        <f>SUMIFS(trimestre!$D$20:$L$20,trimestre!$D$3:$L$3,data!$B148,trimestre!$D$2:$L$2,data!$A148)</f>
        <v>102.65254167693192</v>
      </c>
      <c r="L148" s="10">
        <f>SUMIFS(trimestre!$D$22:$L$22,trimestre!$D$3:$L$3,data!$B148,trimestre!$D$2:$L$2,data!$A148)</f>
        <v>100.90735897187511</v>
      </c>
      <c r="M148" s="10">
        <f>SUMIFS(trimestre!$D$27:$L$27,trimestre!$D$3:$L$3,data!$B148,trimestre!$D$2:$L$2,data!$A148)</f>
        <v>99.90209594597296</v>
      </c>
      <c r="N148" s="10">
        <f>SUMIFS(trimestre!$D$29:$L$29,trimestre!$D$3:$L$3,data!$B148,trimestre!$D$2:$L$2,data!$A148)</f>
        <v>99.701891344878831</v>
      </c>
      <c r="O148" s="10">
        <f>SUMIFS(trimestre!$D$31:$L$31,trimestre!$D$3:$L$3,data!$B148,trimestre!$D$2:$L$2,data!$A148)</f>
        <v>101.42316992032195</v>
      </c>
      <c r="P148" s="10">
        <f>SUMIFS(trimestre!$D$33:$L$33,trimestre!$D$3:$L$3,data!$B148,trimestre!$D$2:$L$2,data!$A148)</f>
        <v>99.107241964384826</v>
      </c>
      <c r="Q148" s="10">
        <f>SUMIFS(trimestre!$D$35:$L$35,trimestre!$D$3:$L$3,data!$B148,trimestre!$D$2:$L$2,data!$A148)</f>
        <v>97.550126132313096</v>
      </c>
      <c r="R148" s="10">
        <f>SUMIFS(trimestre!$D$37:$L$37,trimestre!$D$3:$L$3,data!$B148,trimestre!$D$2:$L$2,data!$A148)</f>
        <v>98.42141886285863</v>
      </c>
      <c r="S148" s="10">
        <f>SUMIFS(trimestre!$D$39:$L$39,trimestre!$D$3:$L$3,data!$B148,trimestre!$D$2:$L$2,data!$A148)</f>
        <v>99.402788049399206</v>
      </c>
      <c r="T148" s="10">
        <f>SUMIFS(trimestre!$D$41:$L$41,trimestre!$D$3:$L$3,data!$B148,trimestre!$D$2:$L$2,data!$A148)</f>
        <v>99.007548335485097</v>
      </c>
      <c r="U148" s="10">
        <f>SUMIFS(trimestre!$D$43:$L$43,trimestre!$D$3:$L$3,data!$B148,trimestre!$D$2:$L$2,data!$A148)</f>
        <v>99.007450310635889</v>
      </c>
      <c r="V148" s="10">
        <f>SUMIFS(trimestre!$D$45:$L$45,trimestre!$D$3:$L$3,data!$B148,trimestre!$D$2:$L$2,data!$A148)</f>
        <v>100.10130251814837</v>
      </c>
    </row>
    <row r="149" spans="1:22" x14ac:dyDescent="0.3">
      <c r="A149">
        <f t="shared" si="6"/>
        <v>2019</v>
      </c>
      <c r="B149" t="str">
        <f t="shared" si="7"/>
        <v>T2</v>
      </c>
      <c r="C149">
        <f t="shared" si="8"/>
        <v>5</v>
      </c>
      <c r="D149" s="59">
        <v>43613</v>
      </c>
      <c r="E149" s="10">
        <f>SUMIFS(trimestre!$D$4:$L$4,trimestre!$D$3:$L$3,data!$B149,trimestre!$D$2:$L$2,data!$A149)</f>
        <v>99.800698006081873</v>
      </c>
      <c r="F149" s="10">
        <f>SUMIFS(trimestre!$D$8:$L$8,trimestre!$D$3:$L$3,data!$B149,trimestre!$D$2:$L$2,data!$A149)</f>
        <v>100.30130512058224</v>
      </c>
      <c r="G149" s="10">
        <f>SUMIFS(trimestre!$D$10:$L$10,trimestre!$D$3:$L$3,data!$B149,trimestre!$D$2:$L$2,data!$A149)</f>
        <v>103.28369863056143</v>
      </c>
      <c r="H149" s="10">
        <f>SUMIFS(trimestre!$D$14:$L$14,trimestre!$D$3:$L$3,data!$B149,trimestre!$D$2:$L$2,data!$A149)</f>
        <v>100.20040080160321</v>
      </c>
      <c r="I149" s="10">
        <f>SUMIFS(trimestre!$D$16:$L$16,trimestre!$D$3:$L$3,data!$B149,trimestre!$D$2:$L$2,data!$A149)</f>
        <v>123.42022116903634</v>
      </c>
      <c r="J149" s="10">
        <f>SUMIFS(trimestre!$D$18:$L$18,trimestre!$D$3:$L$3,data!$B149,trimestre!$D$2:$L$2,data!$A149)</f>
        <v>103.70227491680485</v>
      </c>
      <c r="K149" s="10">
        <f>SUMIFS(trimestre!$D$20:$L$20,trimestre!$D$3:$L$3,data!$B149,trimestre!$D$2:$L$2,data!$A149)</f>
        <v>102.65254167693192</v>
      </c>
      <c r="L149" s="10">
        <f>SUMIFS(trimestre!$D$22:$L$22,trimestre!$D$3:$L$3,data!$B149,trimestre!$D$2:$L$2,data!$A149)</f>
        <v>100.90735897187511</v>
      </c>
      <c r="M149" s="10">
        <f>SUMIFS(trimestre!$D$27:$L$27,trimestre!$D$3:$L$3,data!$B149,trimestre!$D$2:$L$2,data!$A149)</f>
        <v>99.90209594597296</v>
      </c>
      <c r="N149" s="10">
        <f>SUMIFS(trimestre!$D$29:$L$29,trimestre!$D$3:$L$3,data!$B149,trimestre!$D$2:$L$2,data!$A149)</f>
        <v>99.701891344878831</v>
      </c>
      <c r="O149" s="10">
        <f>SUMIFS(trimestre!$D$31:$L$31,trimestre!$D$3:$L$3,data!$B149,trimestre!$D$2:$L$2,data!$A149)</f>
        <v>101.42316992032195</v>
      </c>
      <c r="P149" s="10">
        <f>SUMIFS(trimestre!$D$33:$L$33,trimestre!$D$3:$L$3,data!$B149,trimestre!$D$2:$L$2,data!$A149)</f>
        <v>99.107241964384826</v>
      </c>
      <c r="Q149" s="10">
        <f>SUMIFS(trimestre!$D$35:$L$35,trimestre!$D$3:$L$3,data!$B149,trimestre!$D$2:$L$2,data!$A149)</f>
        <v>97.550126132313096</v>
      </c>
      <c r="R149" s="10">
        <f>SUMIFS(trimestre!$D$37:$L$37,trimestre!$D$3:$L$3,data!$B149,trimestre!$D$2:$L$2,data!$A149)</f>
        <v>98.42141886285863</v>
      </c>
      <c r="S149" s="10">
        <f>SUMIFS(trimestre!$D$39:$L$39,trimestre!$D$3:$L$3,data!$B149,trimestre!$D$2:$L$2,data!$A149)</f>
        <v>99.402788049399206</v>
      </c>
      <c r="T149" s="10">
        <f>SUMIFS(trimestre!$D$41:$L$41,trimestre!$D$3:$L$3,data!$B149,trimestre!$D$2:$L$2,data!$A149)</f>
        <v>99.007548335485097</v>
      </c>
      <c r="U149" s="10">
        <f>SUMIFS(trimestre!$D$43:$L$43,trimestre!$D$3:$L$3,data!$B149,trimestre!$D$2:$L$2,data!$A149)</f>
        <v>99.007450310635889</v>
      </c>
      <c r="V149" s="10">
        <f>SUMIFS(trimestre!$D$45:$L$45,trimestre!$D$3:$L$3,data!$B149,trimestre!$D$2:$L$2,data!$A149)</f>
        <v>100.10130251814837</v>
      </c>
    </row>
    <row r="150" spans="1:22" x14ac:dyDescent="0.3">
      <c r="A150">
        <f t="shared" si="6"/>
        <v>2019</v>
      </c>
      <c r="B150" t="str">
        <f t="shared" si="7"/>
        <v>T2</v>
      </c>
      <c r="C150">
        <f t="shared" si="8"/>
        <v>5</v>
      </c>
      <c r="D150" s="59">
        <v>43614</v>
      </c>
      <c r="E150" s="10">
        <f>SUMIFS(trimestre!$D$4:$L$4,trimestre!$D$3:$L$3,data!$B150,trimestre!$D$2:$L$2,data!$A150)</f>
        <v>99.800698006081873</v>
      </c>
      <c r="F150" s="10">
        <f>SUMIFS(trimestre!$D$8:$L$8,trimestre!$D$3:$L$3,data!$B150,trimestre!$D$2:$L$2,data!$A150)</f>
        <v>100.30130512058224</v>
      </c>
      <c r="G150" s="10">
        <f>SUMIFS(trimestre!$D$10:$L$10,trimestre!$D$3:$L$3,data!$B150,trimestre!$D$2:$L$2,data!$A150)</f>
        <v>103.28369863056143</v>
      </c>
      <c r="H150" s="10">
        <f>SUMIFS(trimestre!$D$14:$L$14,trimestre!$D$3:$L$3,data!$B150,trimestre!$D$2:$L$2,data!$A150)</f>
        <v>100.20040080160321</v>
      </c>
      <c r="I150" s="10">
        <f>SUMIFS(trimestre!$D$16:$L$16,trimestre!$D$3:$L$3,data!$B150,trimestre!$D$2:$L$2,data!$A150)</f>
        <v>123.42022116903634</v>
      </c>
      <c r="J150" s="10">
        <f>SUMIFS(trimestre!$D$18:$L$18,trimestre!$D$3:$L$3,data!$B150,trimestre!$D$2:$L$2,data!$A150)</f>
        <v>103.70227491680485</v>
      </c>
      <c r="K150" s="10">
        <f>SUMIFS(trimestre!$D$20:$L$20,trimestre!$D$3:$L$3,data!$B150,trimestre!$D$2:$L$2,data!$A150)</f>
        <v>102.65254167693192</v>
      </c>
      <c r="L150" s="10">
        <f>SUMIFS(trimestre!$D$22:$L$22,trimestre!$D$3:$L$3,data!$B150,trimestre!$D$2:$L$2,data!$A150)</f>
        <v>100.90735897187511</v>
      </c>
      <c r="M150" s="10">
        <f>SUMIFS(trimestre!$D$27:$L$27,trimestre!$D$3:$L$3,data!$B150,trimestre!$D$2:$L$2,data!$A150)</f>
        <v>99.90209594597296</v>
      </c>
      <c r="N150" s="10">
        <f>SUMIFS(trimestre!$D$29:$L$29,trimestre!$D$3:$L$3,data!$B150,trimestre!$D$2:$L$2,data!$A150)</f>
        <v>99.701891344878831</v>
      </c>
      <c r="O150" s="10">
        <f>SUMIFS(trimestre!$D$31:$L$31,trimestre!$D$3:$L$3,data!$B150,trimestre!$D$2:$L$2,data!$A150)</f>
        <v>101.42316992032195</v>
      </c>
      <c r="P150" s="10">
        <f>SUMIFS(trimestre!$D$33:$L$33,trimestre!$D$3:$L$3,data!$B150,trimestre!$D$2:$L$2,data!$A150)</f>
        <v>99.107241964384826</v>
      </c>
      <c r="Q150" s="10">
        <f>SUMIFS(trimestre!$D$35:$L$35,trimestre!$D$3:$L$3,data!$B150,trimestre!$D$2:$L$2,data!$A150)</f>
        <v>97.550126132313096</v>
      </c>
      <c r="R150" s="10">
        <f>SUMIFS(trimestre!$D$37:$L$37,trimestre!$D$3:$L$3,data!$B150,trimestre!$D$2:$L$2,data!$A150)</f>
        <v>98.42141886285863</v>
      </c>
      <c r="S150" s="10">
        <f>SUMIFS(trimestre!$D$39:$L$39,trimestre!$D$3:$L$3,data!$B150,trimestre!$D$2:$L$2,data!$A150)</f>
        <v>99.402788049399206</v>
      </c>
      <c r="T150" s="10">
        <f>SUMIFS(trimestre!$D$41:$L$41,trimestre!$D$3:$L$3,data!$B150,trimestre!$D$2:$L$2,data!$A150)</f>
        <v>99.007548335485097</v>
      </c>
      <c r="U150" s="10">
        <f>SUMIFS(trimestre!$D$43:$L$43,trimestre!$D$3:$L$3,data!$B150,trimestre!$D$2:$L$2,data!$A150)</f>
        <v>99.007450310635889</v>
      </c>
      <c r="V150" s="10">
        <f>SUMIFS(trimestre!$D$45:$L$45,trimestre!$D$3:$L$3,data!$B150,trimestre!$D$2:$L$2,data!$A150)</f>
        <v>100.10130251814837</v>
      </c>
    </row>
    <row r="151" spans="1:22" x14ac:dyDescent="0.3">
      <c r="A151">
        <f t="shared" si="6"/>
        <v>2019</v>
      </c>
      <c r="B151" t="str">
        <f t="shared" si="7"/>
        <v>T2</v>
      </c>
      <c r="C151">
        <f t="shared" si="8"/>
        <v>5</v>
      </c>
      <c r="D151" s="59">
        <v>43615</v>
      </c>
      <c r="E151" s="10">
        <f>SUMIFS(trimestre!$D$4:$L$4,trimestre!$D$3:$L$3,data!$B151,trimestre!$D$2:$L$2,data!$A151)</f>
        <v>99.800698006081873</v>
      </c>
      <c r="F151" s="10">
        <f>SUMIFS(trimestre!$D$8:$L$8,trimestre!$D$3:$L$3,data!$B151,trimestre!$D$2:$L$2,data!$A151)</f>
        <v>100.30130512058224</v>
      </c>
      <c r="G151" s="10">
        <f>SUMIFS(trimestre!$D$10:$L$10,trimestre!$D$3:$L$3,data!$B151,trimestre!$D$2:$L$2,data!$A151)</f>
        <v>103.28369863056143</v>
      </c>
      <c r="H151" s="10">
        <f>SUMIFS(trimestre!$D$14:$L$14,trimestre!$D$3:$L$3,data!$B151,trimestre!$D$2:$L$2,data!$A151)</f>
        <v>100.20040080160321</v>
      </c>
      <c r="I151" s="10">
        <f>SUMIFS(trimestre!$D$16:$L$16,trimestre!$D$3:$L$3,data!$B151,trimestre!$D$2:$L$2,data!$A151)</f>
        <v>123.42022116903634</v>
      </c>
      <c r="J151" s="10">
        <f>SUMIFS(trimestre!$D$18:$L$18,trimestre!$D$3:$L$3,data!$B151,trimestre!$D$2:$L$2,data!$A151)</f>
        <v>103.70227491680485</v>
      </c>
      <c r="K151" s="10">
        <f>SUMIFS(trimestre!$D$20:$L$20,trimestre!$D$3:$L$3,data!$B151,trimestre!$D$2:$L$2,data!$A151)</f>
        <v>102.65254167693192</v>
      </c>
      <c r="L151" s="10">
        <f>SUMIFS(trimestre!$D$22:$L$22,trimestre!$D$3:$L$3,data!$B151,trimestre!$D$2:$L$2,data!$A151)</f>
        <v>100.90735897187511</v>
      </c>
      <c r="M151" s="10">
        <f>SUMIFS(trimestre!$D$27:$L$27,trimestre!$D$3:$L$3,data!$B151,trimestre!$D$2:$L$2,data!$A151)</f>
        <v>99.90209594597296</v>
      </c>
      <c r="N151" s="10">
        <f>SUMIFS(trimestre!$D$29:$L$29,trimestre!$D$3:$L$3,data!$B151,trimestre!$D$2:$L$2,data!$A151)</f>
        <v>99.701891344878831</v>
      </c>
      <c r="O151" s="10">
        <f>SUMIFS(trimestre!$D$31:$L$31,trimestre!$D$3:$L$3,data!$B151,trimestre!$D$2:$L$2,data!$A151)</f>
        <v>101.42316992032195</v>
      </c>
      <c r="P151" s="10">
        <f>SUMIFS(trimestre!$D$33:$L$33,trimestre!$D$3:$L$3,data!$B151,trimestre!$D$2:$L$2,data!$A151)</f>
        <v>99.107241964384826</v>
      </c>
      <c r="Q151" s="10">
        <f>SUMIFS(trimestre!$D$35:$L$35,trimestre!$D$3:$L$3,data!$B151,trimestre!$D$2:$L$2,data!$A151)</f>
        <v>97.550126132313096</v>
      </c>
      <c r="R151" s="10">
        <f>SUMIFS(trimestre!$D$37:$L$37,trimestre!$D$3:$L$3,data!$B151,trimestre!$D$2:$L$2,data!$A151)</f>
        <v>98.42141886285863</v>
      </c>
      <c r="S151" s="10">
        <f>SUMIFS(trimestre!$D$39:$L$39,trimestre!$D$3:$L$3,data!$B151,trimestre!$D$2:$L$2,data!$A151)</f>
        <v>99.402788049399206</v>
      </c>
      <c r="T151" s="10">
        <f>SUMIFS(trimestre!$D$41:$L$41,trimestre!$D$3:$L$3,data!$B151,trimestre!$D$2:$L$2,data!$A151)</f>
        <v>99.007548335485097</v>
      </c>
      <c r="U151" s="10">
        <f>SUMIFS(trimestre!$D$43:$L$43,trimestre!$D$3:$L$3,data!$B151,trimestre!$D$2:$L$2,data!$A151)</f>
        <v>99.007450310635889</v>
      </c>
      <c r="V151" s="10">
        <f>SUMIFS(trimestre!$D$45:$L$45,trimestre!$D$3:$L$3,data!$B151,trimestre!$D$2:$L$2,data!$A151)</f>
        <v>100.10130251814837</v>
      </c>
    </row>
    <row r="152" spans="1:22" x14ac:dyDescent="0.3">
      <c r="A152">
        <f t="shared" si="6"/>
        <v>2019</v>
      </c>
      <c r="B152" t="str">
        <f t="shared" si="7"/>
        <v>T2</v>
      </c>
      <c r="C152">
        <f t="shared" si="8"/>
        <v>5</v>
      </c>
      <c r="D152" s="59">
        <v>43616</v>
      </c>
      <c r="E152" s="10">
        <f>SUMIFS(trimestre!$D$4:$L$4,trimestre!$D$3:$L$3,data!$B152,trimestre!$D$2:$L$2,data!$A152)</f>
        <v>99.800698006081873</v>
      </c>
      <c r="F152" s="10">
        <f>SUMIFS(trimestre!$D$8:$L$8,trimestre!$D$3:$L$3,data!$B152,trimestre!$D$2:$L$2,data!$A152)</f>
        <v>100.30130512058224</v>
      </c>
      <c r="G152" s="10">
        <f>SUMIFS(trimestre!$D$10:$L$10,trimestre!$D$3:$L$3,data!$B152,trimestre!$D$2:$L$2,data!$A152)</f>
        <v>103.28369863056143</v>
      </c>
      <c r="H152" s="10">
        <f>SUMIFS(trimestre!$D$14:$L$14,trimestre!$D$3:$L$3,data!$B152,trimestre!$D$2:$L$2,data!$A152)</f>
        <v>100.20040080160321</v>
      </c>
      <c r="I152" s="10">
        <f>SUMIFS(trimestre!$D$16:$L$16,trimestre!$D$3:$L$3,data!$B152,trimestre!$D$2:$L$2,data!$A152)</f>
        <v>123.42022116903634</v>
      </c>
      <c r="J152" s="10">
        <f>SUMIFS(trimestre!$D$18:$L$18,trimestre!$D$3:$L$3,data!$B152,trimestre!$D$2:$L$2,data!$A152)</f>
        <v>103.70227491680485</v>
      </c>
      <c r="K152" s="10">
        <f>SUMIFS(trimestre!$D$20:$L$20,trimestre!$D$3:$L$3,data!$B152,trimestre!$D$2:$L$2,data!$A152)</f>
        <v>102.65254167693192</v>
      </c>
      <c r="L152" s="10">
        <f>SUMIFS(trimestre!$D$22:$L$22,trimestre!$D$3:$L$3,data!$B152,trimestre!$D$2:$L$2,data!$A152)</f>
        <v>100.90735897187511</v>
      </c>
      <c r="M152" s="10">
        <f>SUMIFS(trimestre!$D$27:$L$27,trimestre!$D$3:$L$3,data!$B152,trimestre!$D$2:$L$2,data!$A152)</f>
        <v>99.90209594597296</v>
      </c>
      <c r="N152" s="10">
        <f>SUMIFS(trimestre!$D$29:$L$29,trimestre!$D$3:$L$3,data!$B152,trimestre!$D$2:$L$2,data!$A152)</f>
        <v>99.701891344878831</v>
      </c>
      <c r="O152" s="10">
        <f>SUMIFS(trimestre!$D$31:$L$31,trimestre!$D$3:$L$3,data!$B152,trimestre!$D$2:$L$2,data!$A152)</f>
        <v>101.42316992032195</v>
      </c>
      <c r="P152" s="10">
        <f>SUMIFS(trimestre!$D$33:$L$33,trimestre!$D$3:$L$3,data!$B152,trimestre!$D$2:$L$2,data!$A152)</f>
        <v>99.107241964384826</v>
      </c>
      <c r="Q152" s="10">
        <f>SUMIFS(trimestre!$D$35:$L$35,trimestre!$D$3:$L$3,data!$B152,trimestre!$D$2:$L$2,data!$A152)</f>
        <v>97.550126132313096</v>
      </c>
      <c r="R152" s="10">
        <f>SUMIFS(trimestre!$D$37:$L$37,trimestre!$D$3:$L$3,data!$B152,trimestre!$D$2:$L$2,data!$A152)</f>
        <v>98.42141886285863</v>
      </c>
      <c r="S152" s="10">
        <f>SUMIFS(trimestre!$D$39:$L$39,trimestre!$D$3:$L$3,data!$B152,trimestre!$D$2:$L$2,data!$A152)</f>
        <v>99.402788049399206</v>
      </c>
      <c r="T152" s="10">
        <f>SUMIFS(trimestre!$D$41:$L$41,trimestre!$D$3:$L$3,data!$B152,trimestre!$D$2:$L$2,data!$A152)</f>
        <v>99.007548335485097</v>
      </c>
      <c r="U152" s="10">
        <f>SUMIFS(trimestre!$D$43:$L$43,trimestre!$D$3:$L$3,data!$B152,trimestre!$D$2:$L$2,data!$A152)</f>
        <v>99.007450310635889</v>
      </c>
      <c r="V152" s="10">
        <f>SUMIFS(trimestre!$D$45:$L$45,trimestre!$D$3:$L$3,data!$B152,trimestre!$D$2:$L$2,data!$A152)</f>
        <v>100.10130251814837</v>
      </c>
    </row>
    <row r="153" spans="1:22" x14ac:dyDescent="0.3">
      <c r="A153">
        <f t="shared" si="6"/>
        <v>2019</v>
      </c>
      <c r="B153" t="str">
        <f t="shared" si="7"/>
        <v>T2</v>
      </c>
      <c r="C153">
        <f t="shared" si="8"/>
        <v>6</v>
      </c>
      <c r="D153" s="59">
        <v>43617</v>
      </c>
      <c r="E153" s="10">
        <f>SUMIFS(trimestre!$D$4:$L$4,trimestre!$D$3:$L$3,data!$B153,trimestre!$D$2:$L$2,data!$A153)</f>
        <v>99.800698006081873</v>
      </c>
      <c r="F153" s="10">
        <f>SUMIFS(trimestre!$D$8:$L$8,trimestre!$D$3:$L$3,data!$B153,trimestre!$D$2:$L$2,data!$A153)</f>
        <v>100.30130512058224</v>
      </c>
      <c r="G153" s="10">
        <f>SUMIFS(trimestre!$D$10:$L$10,trimestre!$D$3:$L$3,data!$B153,trimestre!$D$2:$L$2,data!$A153)</f>
        <v>103.28369863056143</v>
      </c>
      <c r="H153" s="10">
        <f>SUMIFS(trimestre!$D$14:$L$14,trimestre!$D$3:$L$3,data!$B153,trimestre!$D$2:$L$2,data!$A153)</f>
        <v>100.20040080160321</v>
      </c>
      <c r="I153" s="10">
        <f>SUMIFS(trimestre!$D$16:$L$16,trimestre!$D$3:$L$3,data!$B153,trimestre!$D$2:$L$2,data!$A153)</f>
        <v>123.42022116903634</v>
      </c>
      <c r="J153" s="10">
        <f>SUMIFS(trimestre!$D$18:$L$18,trimestre!$D$3:$L$3,data!$B153,trimestre!$D$2:$L$2,data!$A153)</f>
        <v>103.70227491680485</v>
      </c>
      <c r="K153" s="10">
        <f>SUMIFS(trimestre!$D$20:$L$20,trimestre!$D$3:$L$3,data!$B153,trimestre!$D$2:$L$2,data!$A153)</f>
        <v>102.65254167693192</v>
      </c>
      <c r="L153" s="10">
        <f>SUMIFS(trimestre!$D$22:$L$22,trimestre!$D$3:$L$3,data!$B153,trimestre!$D$2:$L$2,data!$A153)</f>
        <v>100.90735897187511</v>
      </c>
      <c r="M153" s="10">
        <f>SUMIFS(trimestre!$D$27:$L$27,trimestre!$D$3:$L$3,data!$B153,trimestre!$D$2:$L$2,data!$A153)</f>
        <v>99.90209594597296</v>
      </c>
      <c r="N153" s="10">
        <f>SUMIFS(trimestre!$D$29:$L$29,trimestre!$D$3:$L$3,data!$B153,trimestre!$D$2:$L$2,data!$A153)</f>
        <v>99.701891344878831</v>
      </c>
      <c r="O153" s="10">
        <f>SUMIFS(trimestre!$D$31:$L$31,trimestre!$D$3:$L$3,data!$B153,trimestre!$D$2:$L$2,data!$A153)</f>
        <v>101.42316992032195</v>
      </c>
      <c r="P153" s="10">
        <f>SUMIFS(trimestre!$D$33:$L$33,trimestre!$D$3:$L$3,data!$B153,trimestre!$D$2:$L$2,data!$A153)</f>
        <v>99.107241964384826</v>
      </c>
      <c r="Q153" s="10">
        <f>SUMIFS(trimestre!$D$35:$L$35,trimestre!$D$3:$L$3,data!$B153,trimestre!$D$2:$L$2,data!$A153)</f>
        <v>97.550126132313096</v>
      </c>
      <c r="R153" s="10">
        <f>SUMIFS(trimestre!$D$37:$L$37,trimestre!$D$3:$L$3,data!$B153,trimestre!$D$2:$L$2,data!$A153)</f>
        <v>98.42141886285863</v>
      </c>
      <c r="S153" s="10">
        <f>SUMIFS(trimestre!$D$39:$L$39,trimestre!$D$3:$L$3,data!$B153,trimestre!$D$2:$L$2,data!$A153)</f>
        <v>99.402788049399206</v>
      </c>
      <c r="T153" s="10">
        <f>SUMIFS(trimestre!$D$41:$L$41,trimestre!$D$3:$L$3,data!$B153,trimestre!$D$2:$L$2,data!$A153)</f>
        <v>99.007548335485097</v>
      </c>
      <c r="U153" s="10">
        <f>SUMIFS(trimestre!$D$43:$L$43,trimestre!$D$3:$L$3,data!$B153,trimestre!$D$2:$L$2,data!$A153)</f>
        <v>99.007450310635889</v>
      </c>
      <c r="V153" s="10">
        <f>SUMIFS(trimestre!$D$45:$L$45,trimestre!$D$3:$L$3,data!$B153,trimestre!$D$2:$L$2,data!$A153)</f>
        <v>100.10130251814837</v>
      </c>
    </row>
    <row r="154" spans="1:22" x14ac:dyDescent="0.3">
      <c r="A154">
        <f t="shared" si="6"/>
        <v>2019</v>
      </c>
      <c r="B154" t="str">
        <f t="shared" si="7"/>
        <v>T2</v>
      </c>
      <c r="C154">
        <f t="shared" si="8"/>
        <v>6</v>
      </c>
      <c r="D154" s="59">
        <v>43618</v>
      </c>
      <c r="E154" s="10">
        <f>SUMIFS(trimestre!$D$4:$L$4,trimestre!$D$3:$L$3,data!$B154,trimestre!$D$2:$L$2,data!$A154)</f>
        <v>99.800698006081873</v>
      </c>
      <c r="F154" s="10">
        <f>SUMIFS(trimestre!$D$8:$L$8,trimestre!$D$3:$L$3,data!$B154,trimestre!$D$2:$L$2,data!$A154)</f>
        <v>100.30130512058224</v>
      </c>
      <c r="G154" s="10">
        <f>SUMIFS(trimestre!$D$10:$L$10,trimestre!$D$3:$L$3,data!$B154,trimestre!$D$2:$L$2,data!$A154)</f>
        <v>103.28369863056143</v>
      </c>
      <c r="H154" s="10">
        <f>SUMIFS(trimestre!$D$14:$L$14,trimestre!$D$3:$L$3,data!$B154,trimestre!$D$2:$L$2,data!$A154)</f>
        <v>100.20040080160321</v>
      </c>
      <c r="I154" s="10">
        <f>SUMIFS(trimestre!$D$16:$L$16,trimestre!$D$3:$L$3,data!$B154,trimestre!$D$2:$L$2,data!$A154)</f>
        <v>123.42022116903634</v>
      </c>
      <c r="J154" s="10">
        <f>SUMIFS(trimestre!$D$18:$L$18,trimestre!$D$3:$L$3,data!$B154,trimestre!$D$2:$L$2,data!$A154)</f>
        <v>103.70227491680485</v>
      </c>
      <c r="K154" s="10">
        <f>SUMIFS(trimestre!$D$20:$L$20,trimestre!$D$3:$L$3,data!$B154,trimestre!$D$2:$L$2,data!$A154)</f>
        <v>102.65254167693192</v>
      </c>
      <c r="L154" s="10">
        <f>SUMIFS(trimestre!$D$22:$L$22,trimestre!$D$3:$L$3,data!$B154,trimestre!$D$2:$L$2,data!$A154)</f>
        <v>100.90735897187511</v>
      </c>
      <c r="M154" s="10">
        <f>SUMIFS(trimestre!$D$27:$L$27,trimestre!$D$3:$L$3,data!$B154,trimestre!$D$2:$L$2,data!$A154)</f>
        <v>99.90209594597296</v>
      </c>
      <c r="N154" s="10">
        <f>SUMIFS(trimestre!$D$29:$L$29,trimestre!$D$3:$L$3,data!$B154,trimestre!$D$2:$L$2,data!$A154)</f>
        <v>99.701891344878831</v>
      </c>
      <c r="O154" s="10">
        <f>SUMIFS(trimestre!$D$31:$L$31,trimestre!$D$3:$L$3,data!$B154,trimestre!$D$2:$L$2,data!$A154)</f>
        <v>101.42316992032195</v>
      </c>
      <c r="P154" s="10">
        <f>SUMIFS(trimestre!$D$33:$L$33,trimestre!$D$3:$L$3,data!$B154,trimestre!$D$2:$L$2,data!$A154)</f>
        <v>99.107241964384826</v>
      </c>
      <c r="Q154" s="10">
        <f>SUMIFS(trimestre!$D$35:$L$35,trimestre!$D$3:$L$3,data!$B154,trimestre!$D$2:$L$2,data!$A154)</f>
        <v>97.550126132313096</v>
      </c>
      <c r="R154" s="10">
        <f>SUMIFS(trimestre!$D$37:$L$37,trimestre!$D$3:$L$3,data!$B154,trimestre!$D$2:$L$2,data!$A154)</f>
        <v>98.42141886285863</v>
      </c>
      <c r="S154" s="10">
        <f>SUMIFS(trimestre!$D$39:$L$39,trimestre!$D$3:$L$3,data!$B154,trimestre!$D$2:$L$2,data!$A154)</f>
        <v>99.402788049399206</v>
      </c>
      <c r="T154" s="10">
        <f>SUMIFS(trimestre!$D$41:$L$41,trimestre!$D$3:$L$3,data!$B154,trimestre!$D$2:$L$2,data!$A154)</f>
        <v>99.007548335485097</v>
      </c>
      <c r="U154" s="10">
        <f>SUMIFS(trimestre!$D$43:$L$43,trimestre!$D$3:$L$3,data!$B154,trimestre!$D$2:$L$2,data!$A154)</f>
        <v>99.007450310635889</v>
      </c>
      <c r="V154" s="10">
        <f>SUMIFS(trimestre!$D$45:$L$45,trimestre!$D$3:$L$3,data!$B154,trimestre!$D$2:$L$2,data!$A154)</f>
        <v>100.10130251814837</v>
      </c>
    </row>
    <row r="155" spans="1:22" x14ac:dyDescent="0.3">
      <c r="A155">
        <f t="shared" si="6"/>
        <v>2019</v>
      </c>
      <c r="B155" t="str">
        <f t="shared" si="7"/>
        <v>T2</v>
      </c>
      <c r="C155">
        <f t="shared" si="8"/>
        <v>6</v>
      </c>
      <c r="D155" s="59">
        <v>43619</v>
      </c>
      <c r="E155" s="10">
        <f>SUMIFS(trimestre!$D$4:$L$4,trimestre!$D$3:$L$3,data!$B155,trimestre!$D$2:$L$2,data!$A155)</f>
        <v>99.800698006081873</v>
      </c>
      <c r="F155" s="10">
        <f>SUMIFS(trimestre!$D$8:$L$8,trimestre!$D$3:$L$3,data!$B155,trimestre!$D$2:$L$2,data!$A155)</f>
        <v>100.30130512058224</v>
      </c>
      <c r="G155" s="10">
        <f>SUMIFS(trimestre!$D$10:$L$10,trimestre!$D$3:$L$3,data!$B155,trimestre!$D$2:$L$2,data!$A155)</f>
        <v>103.28369863056143</v>
      </c>
      <c r="H155" s="10">
        <f>SUMIFS(trimestre!$D$14:$L$14,trimestre!$D$3:$L$3,data!$B155,trimestre!$D$2:$L$2,data!$A155)</f>
        <v>100.20040080160321</v>
      </c>
      <c r="I155" s="10">
        <f>SUMIFS(trimestre!$D$16:$L$16,trimestre!$D$3:$L$3,data!$B155,trimestre!$D$2:$L$2,data!$A155)</f>
        <v>123.42022116903634</v>
      </c>
      <c r="J155" s="10">
        <f>SUMIFS(trimestre!$D$18:$L$18,trimestre!$D$3:$L$3,data!$B155,trimestre!$D$2:$L$2,data!$A155)</f>
        <v>103.70227491680485</v>
      </c>
      <c r="K155" s="10">
        <f>SUMIFS(trimestre!$D$20:$L$20,trimestre!$D$3:$L$3,data!$B155,trimestre!$D$2:$L$2,data!$A155)</f>
        <v>102.65254167693192</v>
      </c>
      <c r="L155" s="10">
        <f>SUMIFS(trimestre!$D$22:$L$22,trimestre!$D$3:$L$3,data!$B155,trimestre!$D$2:$L$2,data!$A155)</f>
        <v>100.90735897187511</v>
      </c>
      <c r="M155" s="10">
        <f>SUMIFS(trimestre!$D$27:$L$27,trimestre!$D$3:$L$3,data!$B155,trimestre!$D$2:$L$2,data!$A155)</f>
        <v>99.90209594597296</v>
      </c>
      <c r="N155" s="10">
        <f>SUMIFS(trimestre!$D$29:$L$29,trimestre!$D$3:$L$3,data!$B155,trimestre!$D$2:$L$2,data!$A155)</f>
        <v>99.701891344878831</v>
      </c>
      <c r="O155" s="10">
        <f>SUMIFS(trimestre!$D$31:$L$31,trimestre!$D$3:$L$3,data!$B155,trimestre!$D$2:$L$2,data!$A155)</f>
        <v>101.42316992032195</v>
      </c>
      <c r="P155" s="10">
        <f>SUMIFS(trimestre!$D$33:$L$33,trimestre!$D$3:$L$3,data!$B155,trimestre!$D$2:$L$2,data!$A155)</f>
        <v>99.107241964384826</v>
      </c>
      <c r="Q155" s="10">
        <f>SUMIFS(trimestre!$D$35:$L$35,trimestre!$D$3:$L$3,data!$B155,trimestre!$D$2:$L$2,data!$A155)</f>
        <v>97.550126132313096</v>
      </c>
      <c r="R155" s="10">
        <f>SUMIFS(trimestre!$D$37:$L$37,trimestre!$D$3:$L$3,data!$B155,trimestre!$D$2:$L$2,data!$A155)</f>
        <v>98.42141886285863</v>
      </c>
      <c r="S155" s="10">
        <f>SUMIFS(trimestre!$D$39:$L$39,trimestre!$D$3:$L$3,data!$B155,trimestre!$D$2:$L$2,data!$A155)</f>
        <v>99.402788049399206</v>
      </c>
      <c r="T155" s="10">
        <f>SUMIFS(trimestre!$D$41:$L$41,trimestre!$D$3:$L$3,data!$B155,trimestre!$D$2:$L$2,data!$A155)</f>
        <v>99.007548335485097</v>
      </c>
      <c r="U155" s="10">
        <f>SUMIFS(trimestre!$D$43:$L$43,trimestre!$D$3:$L$3,data!$B155,trimestre!$D$2:$L$2,data!$A155)</f>
        <v>99.007450310635889</v>
      </c>
      <c r="V155" s="10">
        <f>SUMIFS(trimestre!$D$45:$L$45,trimestre!$D$3:$L$3,data!$B155,trimestre!$D$2:$L$2,data!$A155)</f>
        <v>100.10130251814837</v>
      </c>
    </row>
    <row r="156" spans="1:22" x14ac:dyDescent="0.3">
      <c r="A156">
        <f t="shared" si="6"/>
        <v>2019</v>
      </c>
      <c r="B156" t="str">
        <f t="shared" si="7"/>
        <v>T2</v>
      </c>
      <c r="C156">
        <f t="shared" si="8"/>
        <v>6</v>
      </c>
      <c r="D156" s="59">
        <v>43620</v>
      </c>
      <c r="E156" s="10">
        <f>SUMIFS(trimestre!$D$4:$L$4,trimestre!$D$3:$L$3,data!$B156,trimestre!$D$2:$L$2,data!$A156)</f>
        <v>99.800698006081873</v>
      </c>
      <c r="F156" s="10">
        <f>SUMIFS(trimestre!$D$8:$L$8,trimestre!$D$3:$L$3,data!$B156,trimestre!$D$2:$L$2,data!$A156)</f>
        <v>100.30130512058224</v>
      </c>
      <c r="G156" s="10">
        <f>SUMIFS(trimestre!$D$10:$L$10,trimestre!$D$3:$L$3,data!$B156,trimestre!$D$2:$L$2,data!$A156)</f>
        <v>103.28369863056143</v>
      </c>
      <c r="H156" s="10">
        <f>SUMIFS(trimestre!$D$14:$L$14,trimestre!$D$3:$L$3,data!$B156,trimestre!$D$2:$L$2,data!$A156)</f>
        <v>100.20040080160321</v>
      </c>
      <c r="I156" s="10">
        <f>SUMIFS(trimestre!$D$16:$L$16,trimestre!$D$3:$L$3,data!$B156,trimestre!$D$2:$L$2,data!$A156)</f>
        <v>123.42022116903634</v>
      </c>
      <c r="J156" s="10">
        <f>SUMIFS(trimestre!$D$18:$L$18,trimestre!$D$3:$L$3,data!$B156,trimestre!$D$2:$L$2,data!$A156)</f>
        <v>103.70227491680485</v>
      </c>
      <c r="K156" s="10">
        <f>SUMIFS(trimestre!$D$20:$L$20,trimestre!$D$3:$L$3,data!$B156,trimestre!$D$2:$L$2,data!$A156)</f>
        <v>102.65254167693192</v>
      </c>
      <c r="L156" s="10">
        <f>SUMIFS(trimestre!$D$22:$L$22,trimestre!$D$3:$L$3,data!$B156,trimestre!$D$2:$L$2,data!$A156)</f>
        <v>100.90735897187511</v>
      </c>
      <c r="M156" s="10">
        <f>SUMIFS(trimestre!$D$27:$L$27,trimestre!$D$3:$L$3,data!$B156,trimestre!$D$2:$L$2,data!$A156)</f>
        <v>99.90209594597296</v>
      </c>
      <c r="N156" s="10">
        <f>SUMIFS(trimestre!$D$29:$L$29,trimestre!$D$3:$L$3,data!$B156,trimestre!$D$2:$L$2,data!$A156)</f>
        <v>99.701891344878831</v>
      </c>
      <c r="O156" s="10">
        <f>SUMIFS(trimestre!$D$31:$L$31,trimestre!$D$3:$L$3,data!$B156,trimestre!$D$2:$L$2,data!$A156)</f>
        <v>101.42316992032195</v>
      </c>
      <c r="P156" s="10">
        <f>SUMIFS(trimestre!$D$33:$L$33,trimestre!$D$3:$L$3,data!$B156,trimestre!$D$2:$L$2,data!$A156)</f>
        <v>99.107241964384826</v>
      </c>
      <c r="Q156" s="10">
        <f>SUMIFS(trimestre!$D$35:$L$35,trimestre!$D$3:$L$3,data!$B156,trimestre!$D$2:$L$2,data!$A156)</f>
        <v>97.550126132313096</v>
      </c>
      <c r="R156" s="10">
        <f>SUMIFS(trimestre!$D$37:$L$37,trimestre!$D$3:$L$3,data!$B156,trimestre!$D$2:$L$2,data!$A156)</f>
        <v>98.42141886285863</v>
      </c>
      <c r="S156" s="10">
        <f>SUMIFS(trimestre!$D$39:$L$39,trimestre!$D$3:$L$3,data!$B156,trimestre!$D$2:$L$2,data!$A156)</f>
        <v>99.402788049399206</v>
      </c>
      <c r="T156" s="10">
        <f>SUMIFS(trimestre!$D$41:$L$41,trimestre!$D$3:$L$3,data!$B156,trimestre!$D$2:$L$2,data!$A156)</f>
        <v>99.007548335485097</v>
      </c>
      <c r="U156" s="10">
        <f>SUMIFS(trimestre!$D$43:$L$43,trimestre!$D$3:$L$3,data!$B156,trimestre!$D$2:$L$2,data!$A156)</f>
        <v>99.007450310635889</v>
      </c>
      <c r="V156" s="10">
        <f>SUMIFS(trimestre!$D$45:$L$45,trimestre!$D$3:$L$3,data!$B156,trimestre!$D$2:$L$2,data!$A156)</f>
        <v>100.10130251814837</v>
      </c>
    </row>
    <row r="157" spans="1:22" x14ac:dyDescent="0.3">
      <c r="A157">
        <f t="shared" si="6"/>
        <v>2019</v>
      </c>
      <c r="B157" t="str">
        <f t="shared" si="7"/>
        <v>T2</v>
      </c>
      <c r="C157">
        <f t="shared" si="8"/>
        <v>6</v>
      </c>
      <c r="D157" s="59">
        <v>43621</v>
      </c>
      <c r="E157" s="10">
        <f>SUMIFS(trimestre!$D$4:$L$4,trimestre!$D$3:$L$3,data!$B157,trimestre!$D$2:$L$2,data!$A157)</f>
        <v>99.800698006081873</v>
      </c>
      <c r="F157" s="10">
        <f>SUMIFS(trimestre!$D$8:$L$8,trimestre!$D$3:$L$3,data!$B157,trimestre!$D$2:$L$2,data!$A157)</f>
        <v>100.30130512058224</v>
      </c>
      <c r="G157" s="10">
        <f>SUMIFS(trimestre!$D$10:$L$10,trimestre!$D$3:$L$3,data!$B157,trimestre!$D$2:$L$2,data!$A157)</f>
        <v>103.28369863056143</v>
      </c>
      <c r="H157" s="10">
        <f>SUMIFS(trimestre!$D$14:$L$14,trimestre!$D$3:$L$3,data!$B157,trimestre!$D$2:$L$2,data!$A157)</f>
        <v>100.20040080160321</v>
      </c>
      <c r="I157" s="10">
        <f>SUMIFS(trimestre!$D$16:$L$16,trimestre!$D$3:$L$3,data!$B157,trimestre!$D$2:$L$2,data!$A157)</f>
        <v>123.42022116903634</v>
      </c>
      <c r="J157" s="10">
        <f>SUMIFS(trimestre!$D$18:$L$18,trimestre!$D$3:$L$3,data!$B157,trimestre!$D$2:$L$2,data!$A157)</f>
        <v>103.70227491680485</v>
      </c>
      <c r="K157" s="10">
        <f>SUMIFS(trimestre!$D$20:$L$20,trimestre!$D$3:$L$3,data!$B157,trimestre!$D$2:$L$2,data!$A157)</f>
        <v>102.65254167693192</v>
      </c>
      <c r="L157" s="10">
        <f>SUMIFS(trimestre!$D$22:$L$22,trimestre!$D$3:$L$3,data!$B157,trimestre!$D$2:$L$2,data!$A157)</f>
        <v>100.90735897187511</v>
      </c>
      <c r="M157" s="10">
        <f>SUMIFS(trimestre!$D$27:$L$27,trimestre!$D$3:$L$3,data!$B157,trimestre!$D$2:$L$2,data!$A157)</f>
        <v>99.90209594597296</v>
      </c>
      <c r="N157" s="10">
        <f>SUMIFS(trimestre!$D$29:$L$29,trimestre!$D$3:$L$3,data!$B157,trimestre!$D$2:$L$2,data!$A157)</f>
        <v>99.701891344878831</v>
      </c>
      <c r="O157" s="10">
        <f>SUMIFS(trimestre!$D$31:$L$31,trimestre!$D$3:$L$3,data!$B157,trimestre!$D$2:$L$2,data!$A157)</f>
        <v>101.42316992032195</v>
      </c>
      <c r="P157" s="10">
        <f>SUMIFS(trimestre!$D$33:$L$33,trimestre!$D$3:$L$3,data!$B157,trimestre!$D$2:$L$2,data!$A157)</f>
        <v>99.107241964384826</v>
      </c>
      <c r="Q157" s="10">
        <f>SUMIFS(trimestre!$D$35:$L$35,trimestre!$D$3:$L$3,data!$B157,trimestre!$D$2:$L$2,data!$A157)</f>
        <v>97.550126132313096</v>
      </c>
      <c r="R157" s="10">
        <f>SUMIFS(trimestre!$D$37:$L$37,trimestre!$D$3:$L$3,data!$B157,trimestre!$D$2:$L$2,data!$A157)</f>
        <v>98.42141886285863</v>
      </c>
      <c r="S157" s="10">
        <f>SUMIFS(trimestre!$D$39:$L$39,trimestre!$D$3:$L$3,data!$B157,trimestre!$D$2:$L$2,data!$A157)</f>
        <v>99.402788049399206</v>
      </c>
      <c r="T157" s="10">
        <f>SUMIFS(trimestre!$D$41:$L$41,trimestre!$D$3:$L$3,data!$B157,trimestre!$D$2:$L$2,data!$A157)</f>
        <v>99.007548335485097</v>
      </c>
      <c r="U157" s="10">
        <f>SUMIFS(trimestre!$D$43:$L$43,trimestre!$D$3:$L$3,data!$B157,trimestre!$D$2:$L$2,data!$A157)</f>
        <v>99.007450310635889</v>
      </c>
      <c r="V157" s="10">
        <f>SUMIFS(trimestre!$D$45:$L$45,trimestre!$D$3:$L$3,data!$B157,trimestre!$D$2:$L$2,data!$A157)</f>
        <v>100.10130251814837</v>
      </c>
    </row>
    <row r="158" spans="1:22" x14ac:dyDescent="0.3">
      <c r="A158">
        <f t="shared" si="6"/>
        <v>2019</v>
      </c>
      <c r="B158" t="str">
        <f t="shared" si="7"/>
        <v>T2</v>
      </c>
      <c r="C158">
        <f t="shared" si="8"/>
        <v>6</v>
      </c>
      <c r="D158" s="59">
        <v>43622</v>
      </c>
      <c r="E158" s="10">
        <f>SUMIFS(trimestre!$D$4:$L$4,trimestre!$D$3:$L$3,data!$B158,trimestre!$D$2:$L$2,data!$A158)</f>
        <v>99.800698006081873</v>
      </c>
      <c r="F158" s="10">
        <f>SUMIFS(trimestre!$D$8:$L$8,trimestre!$D$3:$L$3,data!$B158,trimestre!$D$2:$L$2,data!$A158)</f>
        <v>100.30130512058224</v>
      </c>
      <c r="G158" s="10">
        <f>SUMIFS(trimestre!$D$10:$L$10,trimestre!$D$3:$L$3,data!$B158,trimestre!$D$2:$L$2,data!$A158)</f>
        <v>103.28369863056143</v>
      </c>
      <c r="H158" s="10">
        <f>SUMIFS(trimestre!$D$14:$L$14,trimestre!$D$3:$L$3,data!$B158,trimestre!$D$2:$L$2,data!$A158)</f>
        <v>100.20040080160321</v>
      </c>
      <c r="I158" s="10">
        <f>SUMIFS(trimestre!$D$16:$L$16,trimestre!$D$3:$L$3,data!$B158,trimestre!$D$2:$L$2,data!$A158)</f>
        <v>123.42022116903634</v>
      </c>
      <c r="J158" s="10">
        <f>SUMIFS(trimestre!$D$18:$L$18,trimestre!$D$3:$L$3,data!$B158,trimestre!$D$2:$L$2,data!$A158)</f>
        <v>103.70227491680485</v>
      </c>
      <c r="K158" s="10">
        <f>SUMIFS(trimestre!$D$20:$L$20,trimestre!$D$3:$L$3,data!$B158,trimestre!$D$2:$L$2,data!$A158)</f>
        <v>102.65254167693192</v>
      </c>
      <c r="L158" s="10">
        <f>SUMIFS(trimestre!$D$22:$L$22,trimestre!$D$3:$L$3,data!$B158,trimestre!$D$2:$L$2,data!$A158)</f>
        <v>100.90735897187511</v>
      </c>
      <c r="M158" s="10">
        <f>SUMIFS(trimestre!$D$27:$L$27,trimestre!$D$3:$L$3,data!$B158,trimestre!$D$2:$L$2,data!$A158)</f>
        <v>99.90209594597296</v>
      </c>
      <c r="N158" s="10">
        <f>SUMIFS(trimestre!$D$29:$L$29,trimestre!$D$3:$L$3,data!$B158,trimestre!$D$2:$L$2,data!$A158)</f>
        <v>99.701891344878831</v>
      </c>
      <c r="O158" s="10">
        <f>SUMIFS(trimestre!$D$31:$L$31,trimestre!$D$3:$L$3,data!$B158,trimestre!$D$2:$L$2,data!$A158)</f>
        <v>101.42316992032195</v>
      </c>
      <c r="P158" s="10">
        <f>SUMIFS(trimestre!$D$33:$L$33,trimestre!$D$3:$L$3,data!$B158,trimestre!$D$2:$L$2,data!$A158)</f>
        <v>99.107241964384826</v>
      </c>
      <c r="Q158" s="10">
        <f>SUMIFS(trimestre!$D$35:$L$35,trimestre!$D$3:$L$3,data!$B158,trimestre!$D$2:$L$2,data!$A158)</f>
        <v>97.550126132313096</v>
      </c>
      <c r="R158" s="10">
        <f>SUMIFS(trimestre!$D$37:$L$37,trimestre!$D$3:$L$3,data!$B158,trimestre!$D$2:$L$2,data!$A158)</f>
        <v>98.42141886285863</v>
      </c>
      <c r="S158" s="10">
        <f>SUMIFS(trimestre!$D$39:$L$39,trimestre!$D$3:$L$3,data!$B158,trimestre!$D$2:$L$2,data!$A158)</f>
        <v>99.402788049399206</v>
      </c>
      <c r="T158" s="10">
        <f>SUMIFS(trimestre!$D$41:$L$41,trimestre!$D$3:$L$3,data!$B158,trimestre!$D$2:$L$2,data!$A158)</f>
        <v>99.007548335485097</v>
      </c>
      <c r="U158" s="10">
        <f>SUMIFS(trimestre!$D$43:$L$43,trimestre!$D$3:$L$3,data!$B158,trimestre!$D$2:$L$2,data!$A158)</f>
        <v>99.007450310635889</v>
      </c>
      <c r="V158" s="10">
        <f>SUMIFS(trimestre!$D$45:$L$45,trimestre!$D$3:$L$3,data!$B158,trimestre!$D$2:$L$2,data!$A158)</f>
        <v>100.10130251814837</v>
      </c>
    </row>
    <row r="159" spans="1:22" x14ac:dyDescent="0.3">
      <c r="A159">
        <f t="shared" si="6"/>
        <v>2019</v>
      </c>
      <c r="B159" t="str">
        <f t="shared" si="7"/>
        <v>T2</v>
      </c>
      <c r="C159">
        <f t="shared" si="8"/>
        <v>6</v>
      </c>
      <c r="D159" s="59">
        <v>43623</v>
      </c>
      <c r="E159" s="10">
        <f>SUMIFS(trimestre!$D$4:$L$4,trimestre!$D$3:$L$3,data!$B159,trimestre!$D$2:$L$2,data!$A159)</f>
        <v>99.800698006081873</v>
      </c>
      <c r="F159" s="10">
        <f>SUMIFS(trimestre!$D$8:$L$8,trimestre!$D$3:$L$3,data!$B159,trimestre!$D$2:$L$2,data!$A159)</f>
        <v>100.30130512058224</v>
      </c>
      <c r="G159" s="10">
        <f>SUMIFS(trimestre!$D$10:$L$10,trimestre!$D$3:$L$3,data!$B159,trimestre!$D$2:$L$2,data!$A159)</f>
        <v>103.28369863056143</v>
      </c>
      <c r="H159" s="10">
        <f>SUMIFS(trimestre!$D$14:$L$14,trimestre!$D$3:$L$3,data!$B159,trimestre!$D$2:$L$2,data!$A159)</f>
        <v>100.20040080160321</v>
      </c>
      <c r="I159" s="10">
        <f>SUMIFS(trimestre!$D$16:$L$16,trimestre!$D$3:$L$3,data!$B159,trimestre!$D$2:$L$2,data!$A159)</f>
        <v>123.42022116903634</v>
      </c>
      <c r="J159" s="10">
        <f>SUMIFS(trimestre!$D$18:$L$18,trimestre!$D$3:$L$3,data!$B159,trimestre!$D$2:$L$2,data!$A159)</f>
        <v>103.70227491680485</v>
      </c>
      <c r="K159" s="10">
        <f>SUMIFS(trimestre!$D$20:$L$20,trimestre!$D$3:$L$3,data!$B159,trimestre!$D$2:$L$2,data!$A159)</f>
        <v>102.65254167693192</v>
      </c>
      <c r="L159" s="10">
        <f>SUMIFS(trimestre!$D$22:$L$22,trimestre!$D$3:$L$3,data!$B159,trimestre!$D$2:$L$2,data!$A159)</f>
        <v>100.90735897187511</v>
      </c>
      <c r="M159" s="10">
        <f>SUMIFS(trimestre!$D$27:$L$27,trimestre!$D$3:$L$3,data!$B159,trimestre!$D$2:$L$2,data!$A159)</f>
        <v>99.90209594597296</v>
      </c>
      <c r="N159" s="10">
        <f>SUMIFS(trimestre!$D$29:$L$29,trimestre!$D$3:$L$3,data!$B159,trimestre!$D$2:$L$2,data!$A159)</f>
        <v>99.701891344878831</v>
      </c>
      <c r="O159" s="10">
        <f>SUMIFS(trimestre!$D$31:$L$31,trimestre!$D$3:$L$3,data!$B159,trimestre!$D$2:$L$2,data!$A159)</f>
        <v>101.42316992032195</v>
      </c>
      <c r="P159" s="10">
        <f>SUMIFS(trimestre!$D$33:$L$33,trimestre!$D$3:$L$3,data!$B159,trimestre!$D$2:$L$2,data!$A159)</f>
        <v>99.107241964384826</v>
      </c>
      <c r="Q159" s="10">
        <f>SUMIFS(trimestre!$D$35:$L$35,trimestre!$D$3:$L$3,data!$B159,trimestre!$D$2:$L$2,data!$A159)</f>
        <v>97.550126132313096</v>
      </c>
      <c r="R159" s="10">
        <f>SUMIFS(trimestre!$D$37:$L$37,trimestre!$D$3:$L$3,data!$B159,trimestre!$D$2:$L$2,data!$A159)</f>
        <v>98.42141886285863</v>
      </c>
      <c r="S159" s="10">
        <f>SUMIFS(trimestre!$D$39:$L$39,trimestre!$D$3:$L$3,data!$B159,trimestre!$D$2:$L$2,data!$A159)</f>
        <v>99.402788049399206</v>
      </c>
      <c r="T159" s="10">
        <f>SUMIFS(trimestre!$D$41:$L$41,trimestre!$D$3:$L$3,data!$B159,trimestre!$D$2:$L$2,data!$A159)</f>
        <v>99.007548335485097</v>
      </c>
      <c r="U159" s="10">
        <f>SUMIFS(trimestre!$D$43:$L$43,trimestre!$D$3:$L$3,data!$B159,trimestre!$D$2:$L$2,data!$A159)</f>
        <v>99.007450310635889</v>
      </c>
      <c r="V159" s="10">
        <f>SUMIFS(trimestre!$D$45:$L$45,trimestre!$D$3:$L$3,data!$B159,trimestre!$D$2:$L$2,data!$A159)</f>
        <v>100.10130251814837</v>
      </c>
    </row>
    <row r="160" spans="1:22" x14ac:dyDescent="0.3">
      <c r="A160">
        <f t="shared" si="6"/>
        <v>2019</v>
      </c>
      <c r="B160" t="str">
        <f t="shared" si="7"/>
        <v>T2</v>
      </c>
      <c r="C160">
        <f t="shared" si="8"/>
        <v>6</v>
      </c>
      <c r="D160" s="59">
        <v>43624</v>
      </c>
      <c r="E160" s="10">
        <f>SUMIFS(trimestre!$D$4:$L$4,trimestre!$D$3:$L$3,data!$B160,trimestre!$D$2:$L$2,data!$A160)</f>
        <v>99.800698006081873</v>
      </c>
      <c r="F160" s="10">
        <f>SUMIFS(trimestre!$D$8:$L$8,trimestre!$D$3:$L$3,data!$B160,trimestre!$D$2:$L$2,data!$A160)</f>
        <v>100.30130512058224</v>
      </c>
      <c r="G160" s="10">
        <f>SUMIFS(trimestre!$D$10:$L$10,trimestre!$D$3:$L$3,data!$B160,trimestre!$D$2:$L$2,data!$A160)</f>
        <v>103.28369863056143</v>
      </c>
      <c r="H160" s="10">
        <f>SUMIFS(trimestre!$D$14:$L$14,trimestre!$D$3:$L$3,data!$B160,trimestre!$D$2:$L$2,data!$A160)</f>
        <v>100.20040080160321</v>
      </c>
      <c r="I160" s="10">
        <f>SUMIFS(trimestre!$D$16:$L$16,trimestre!$D$3:$L$3,data!$B160,trimestre!$D$2:$L$2,data!$A160)</f>
        <v>123.42022116903634</v>
      </c>
      <c r="J160" s="10">
        <f>SUMIFS(trimestre!$D$18:$L$18,trimestre!$D$3:$L$3,data!$B160,trimestre!$D$2:$L$2,data!$A160)</f>
        <v>103.70227491680485</v>
      </c>
      <c r="K160" s="10">
        <f>SUMIFS(trimestre!$D$20:$L$20,trimestre!$D$3:$L$3,data!$B160,trimestre!$D$2:$L$2,data!$A160)</f>
        <v>102.65254167693192</v>
      </c>
      <c r="L160" s="10">
        <f>SUMIFS(trimestre!$D$22:$L$22,trimestre!$D$3:$L$3,data!$B160,trimestre!$D$2:$L$2,data!$A160)</f>
        <v>100.90735897187511</v>
      </c>
      <c r="M160" s="10">
        <f>SUMIFS(trimestre!$D$27:$L$27,trimestre!$D$3:$L$3,data!$B160,trimestre!$D$2:$L$2,data!$A160)</f>
        <v>99.90209594597296</v>
      </c>
      <c r="N160" s="10">
        <f>SUMIFS(trimestre!$D$29:$L$29,trimestre!$D$3:$L$3,data!$B160,trimestre!$D$2:$L$2,data!$A160)</f>
        <v>99.701891344878831</v>
      </c>
      <c r="O160" s="10">
        <f>SUMIFS(trimestre!$D$31:$L$31,trimestre!$D$3:$L$3,data!$B160,trimestre!$D$2:$L$2,data!$A160)</f>
        <v>101.42316992032195</v>
      </c>
      <c r="P160" s="10">
        <f>SUMIFS(trimestre!$D$33:$L$33,trimestre!$D$3:$L$3,data!$B160,trimestre!$D$2:$L$2,data!$A160)</f>
        <v>99.107241964384826</v>
      </c>
      <c r="Q160" s="10">
        <f>SUMIFS(trimestre!$D$35:$L$35,trimestre!$D$3:$L$3,data!$B160,trimestre!$D$2:$L$2,data!$A160)</f>
        <v>97.550126132313096</v>
      </c>
      <c r="R160" s="10">
        <f>SUMIFS(trimestre!$D$37:$L$37,trimestre!$D$3:$L$3,data!$B160,trimestre!$D$2:$L$2,data!$A160)</f>
        <v>98.42141886285863</v>
      </c>
      <c r="S160" s="10">
        <f>SUMIFS(trimestre!$D$39:$L$39,trimestre!$D$3:$L$3,data!$B160,trimestre!$D$2:$L$2,data!$A160)</f>
        <v>99.402788049399206</v>
      </c>
      <c r="T160" s="10">
        <f>SUMIFS(trimestre!$D$41:$L$41,trimestre!$D$3:$L$3,data!$B160,trimestre!$D$2:$L$2,data!$A160)</f>
        <v>99.007548335485097</v>
      </c>
      <c r="U160" s="10">
        <f>SUMIFS(trimestre!$D$43:$L$43,trimestre!$D$3:$L$3,data!$B160,trimestre!$D$2:$L$2,data!$A160)</f>
        <v>99.007450310635889</v>
      </c>
      <c r="V160" s="10">
        <f>SUMIFS(trimestre!$D$45:$L$45,trimestre!$D$3:$L$3,data!$B160,trimestre!$D$2:$L$2,data!$A160)</f>
        <v>100.10130251814837</v>
      </c>
    </row>
    <row r="161" spans="1:22" x14ac:dyDescent="0.3">
      <c r="A161">
        <f t="shared" si="6"/>
        <v>2019</v>
      </c>
      <c r="B161" t="str">
        <f t="shared" si="7"/>
        <v>T2</v>
      </c>
      <c r="C161">
        <f t="shared" si="8"/>
        <v>6</v>
      </c>
      <c r="D161" s="59">
        <v>43625</v>
      </c>
      <c r="E161" s="10">
        <f>SUMIFS(trimestre!$D$4:$L$4,trimestre!$D$3:$L$3,data!$B161,trimestre!$D$2:$L$2,data!$A161)</f>
        <v>99.800698006081873</v>
      </c>
      <c r="F161" s="10">
        <f>SUMIFS(trimestre!$D$8:$L$8,trimestre!$D$3:$L$3,data!$B161,trimestre!$D$2:$L$2,data!$A161)</f>
        <v>100.30130512058224</v>
      </c>
      <c r="G161" s="10">
        <f>SUMIFS(trimestre!$D$10:$L$10,trimestre!$D$3:$L$3,data!$B161,trimestre!$D$2:$L$2,data!$A161)</f>
        <v>103.28369863056143</v>
      </c>
      <c r="H161" s="10">
        <f>SUMIFS(trimestre!$D$14:$L$14,trimestre!$D$3:$L$3,data!$B161,trimestre!$D$2:$L$2,data!$A161)</f>
        <v>100.20040080160321</v>
      </c>
      <c r="I161" s="10">
        <f>SUMIFS(trimestre!$D$16:$L$16,trimestre!$D$3:$L$3,data!$B161,trimestre!$D$2:$L$2,data!$A161)</f>
        <v>123.42022116903634</v>
      </c>
      <c r="J161" s="10">
        <f>SUMIFS(trimestre!$D$18:$L$18,trimestre!$D$3:$L$3,data!$B161,trimestre!$D$2:$L$2,data!$A161)</f>
        <v>103.70227491680485</v>
      </c>
      <c r="K161" s="10">
        <f>SUMIFS(trimestre!$D$20:$L$20,trimestre!$D$3:$L$3,data!$B161,trimestre!$D$2:$L$2,data!$A161)</f>
        <v>102.65254167693192</v>
      </c>
      <c r="L161" s="10">
        <f>SUMIFS(trimestre!$D$22:$L$22,trimestre!$D$3:$L$3,data!$B161,trimestre!$D$2:$L$2,data!$A161)</f>
        <v>100.90735897187511</v>
      </c>
      <c r="M161" s="10">
        <f>SUMIFS(trimestre!$D$27:$L$27,trimestre!$D$3:$L$3,data!$B161,trimestre!$D$2:$L$2,data!$A161)</f>
        <v>99.90209594597296</v>
      </c>
      <c r="N161" s="10">
        <f>SUMIFS(trimestre!$D$29:$L$29,trimestre!$D$3:$L$3,data!$B161,trimestre!$D$2:$L$2,data!$A161)</f>
        <v>99.701891344878831</v>
      </c>
      <c r="O161" s="10">
        <f>SUMIFS(trimestre!$D$31:$L$31,trimestre!$D$3:$L$3,data!$B161,trimestre!$D$2:$L$2,data!$A161)</f>
        <v>101.42316992032195</v>
      </c>
      <c r="P161" s="10">
        <f>SUMIFS(trimestre!$D$33:$L$33,trimestre!$D$3:$L$3,data!$B161,trimestre!$D$2:$L$2,data!$A161)</f>
        <v>99.107241964384826</v>
      </c>
      <c r="Q161" s="10">
        <f>SUMIFS(trimestre!$D$35:$L$35,trimestre!$D$3:$L$3,data!$B161,trimestre!$D$2:$L$2,data!$A161)</f>
        <v>97.550126132313096</v>
      </c>
      <c r="R161" s="10">
        <f>SUMIFS(trimestre!$D$37:$L$37,trimestre!$D$3:$L$3,data!$B161,trimestre!$D$2:$L$2,data!$A161)</f>
        <v>98.42141886285863</v>
      </c>
      <c r="S161" s="10">
        <f>SUMIFS(trimestre!$D$39:$L$39,trimestre!$D$3:$L$3,data!$B161,trimestre!$D$2:$L$2,data!$A161)</f>
        <v>99.402788049399206</v>
      </c>
      <c r="T161" s="10">
        <f>SUMIFS(trimestre!$D$41:$L$41,trimestre!$D$3:$L$3,data!$B161,trimestre!$D$2:$L$2,data!$A161)</f>
        <v>99.007548335485097</v>
      </c>
      <c r="U161" s="10">
        <f>SUMIFS(trimestre!$D$43:$L$43,trimestre!$D$3:$L$3,data!$B161,trimestre!$D$2:$L$2,data!$A161)</f>
        <v>99.007450310635889</v>
      </c>
      <c r="V161" s="10">
        <f>SUMIFS(trimestre!$D$45:$L$45,trimestre!$D$3:$L$3,data!$B161,trimestre!$D$2:$L$2,data!$A161)</f>
        <v>100.10130251814837</v>
      </c>
    </row>
    <row r="162" spans="1:22" x14ac:dyDescent="0.3">
      <c r="A162">
        <f t="shared" si="6"/>
        <v>2019</v>
      </c>
      <c r="B162" t="str">
        <f t="shared" si="7"/>
        <v>T2</v>
      </c>
      <c r="C162">
        <f t="shared" si="8"/>
        <v>6</v>
      </c>
      <c r="D162" s="59">
        <v>43626</v>
      </c>
      <c r="E162" s="10">
        <f>SUMIFS(trimestre!$D$4:$L$4,trimestre!$D$3:$L$3,data!$B162,trimestre!$D$2:$L$2,data!$A162)</f>
        <v>99.800698006081873</v>
      </c>
      <c r="F162" s="10">
        <f>SUMIFS(trimestre!$D$8:$L$8,trimestre!$D$3:$L$3,data!$B162,trimestre!$D$2:$L$2,data!$A162)</f>
        <v>100.30130512058224</v>
      </c>
      <c r="G162" s="10">
        <f>SUMIFS(trimestre!$D$10:$L$10,trimestre!$D$3:$L$3,data!$B162,trimestre!$D$2:$L$2,data!$A162)</f>
        <v>103.28369863056143</v>
      </c>
      <c r="H162" s="10">
        <f>SUMIFS(trimestre!$D$14:$L$14,trimestre!$D$3:$L$3,data!$B162,trimestre!$D$2:$L$2,data!$A162)</f>
        <v>100.20040080160321</v>
      </c>
      <c r="I162" s="10">
        <f>SUMIFS(trimestre!$D$16:$L$16,trimestre!$D$3:$L$3,data!$B162,trimestre!$D$2:$L$2,data!$A162)</f>
        <v>123.42022116903634</v>
      </c>
      <c r="J162" s="10">
        <f>SUMIFS(trimestre!$D$18:$L$18,trimestre!$D$3:$L$3,data!$B162,trimestre!$D$2:$L$2,data!$A162)</f>
        <v>103.70227491680485</v>
      </c>
      <c r="K162" s="10">
        <f>SUMIFS(trimestre!$D$20:$L$20,trimestre!$D$3:$L$3,data!$B162,trimestre!$D$2:$L$2,data!$A162)</f>
        <v>102.65254167693192</v>
      </c>
      <c r="L162" s="10">
        <f>SUMIFS(trimestre!$D$22:$L$22,trimestre!$D$3:$L$3,data!$B162,trimestre!$D$2:$L$2,data!$A162)</f>
        <v>100.90735897187511</v>
      </c>
      <c r="M162" s="10">
        <f>SUMIFS(trimestre!$D$27:$L$27,trimestre!$D$3:$L$3,data!$B162,trimestre!$D$2:$L$2,data!$A162)</f>
        <v>99.90209594597296</v>
      </c>
      <c r="N162" s="10">
        <f>SUMIFS(trimestre!$D$29:$L$29,trimestre!$D$3:$L$3,data!$B162,trimestre!$D$2:$L$2,data!$A162)</f>
        <v>99.701891344878831</v>
      </c>
      <c r="O162" s="10">
        <f>SUMIFS(trimestre!$D$31:$L$31,trimestre!$D$3:$L$3,data!$B162,trimestre!$D$2:$L$2,data!$A162)</f>
        <v>101.42316992032195</v>
      </c>
      <c r="P162" s="10">
        <f>SUMIFS(trimestre!$D$33:$L$33,trimestre!$D$3:$L$3,data!$B162,trimestre!$D$2:$L$2,data!$A162)</f>
        <v>99.107241964384826</v>
      </c>
      <c r="Q162" s="10">
        <f>SUMIFS(trimestre!$D$35:$L$35,trimestre!$D$3:$L$3,data!$B162,trimestre!$D$2:$L$2,data!$A162)</f>
        <v>97.550126132313096</v>
      </c>
      <c r="R162" s="10">
        <f>SUMIFS(trimestre!$D$37:$L$37,trimestre!$D$3:$L$3,data!$B162,trimestre!$D$2:$L$2,data!$A162)</f>
        <v>98.42141886285863</v>
      </c>
      <c r="S162" s="10">
        <f>SUMIFS(trimestre!$D$39:$L$39,trimestre!$D$3:$L$3,data!$B162,trimestre!$D$2:$L$2,data!$A162)</f>
        <v>99.402788049399206</v>
      </c>
      <c r="T162" s="10">
        <f>SUMIFS(trimestre!$D$41:$L$41,trimestre!$D$3:$L$3,data!$B162,trimestre!$D$2:$L$2,data!$A162)</f>
        <v>99.007548335485097</v>
      </c>
      <c r="U162" s="10">
        <f>SUMIFS(trimestre!$D$43:$L$43,trimestre!$D$3:$L$3,data!$B162,trimestre!$D$2:$L$2,data!$A162)</f>
        <v>99.007450310635889</v>
      </c>
      <c r="V162" s="10">
        <f>SUMIFS(trimestre!$D$45:$L$45,trimestre!$D$3:$L$3,data!$B162,trimestre!$D$2:$L$2,data!$A162)</f>
        <v>100.10130251814837</v>
      </c>
    </row>
    <row r="163" spans="1:22" x14ac:dyDescent="0.3">
      <c r="A163">
        <f t="shared" si="6"/>
        <v>2019</v>
      </c>
      <c r="B163" t="str">
        <f t="shared" si="7"/>
        <v>T2</v>
      </c>
      <c r="C163">
        <f t="shared" si="8"/>
        <v>6</v>
      </c>
      <c r="D163" s="59">
        <v>43627</v>
      </c>
      <c r="E163" s="10">
        <f>SUMIFS(trimestre!$D$4:$L$4,trimestre!$D$3:$L$3,data!$B163,trimestre!$D$2:$L$2,data!$A163)</f>
        <v>99.800698006081873</v>
      </c>
      <c r="F163" s="10">
        <f>SUMIFS(trimestre!$D$8:$L$8,trimestre!$D$3:$L$3,data!$B163,trimestre!$D$2:$L$2,data!$A163)</f>
        <v>100.30130512058224</v>
      </c>
      <c r="G163" s="10">
        <f>SUMIFS(trimestre!$D$10:$L$10,trimestre!$D$3:$L$3,data!$B163,trimestre!$D$2:$L$2,data!$A163)</f>
        <v>103.28369863056143</v>
      </c>
      <c r="H163" s="10">
        <f>SUMIFS(trimestre!$D$14:$L$14,trimestre!$D$3:$L$3,data!$B163,trimestre!$D$2:$L$2,data!$A163)</f>
        <v>100.20040080160321</v>
      </c>
      <c r="I163" s="10">
        <f>SUMIFS(trimestre!$D$16:$L$16,trimestre!$D$3:$L$3,data!$B163,trimestre!$D$2:$L$2,data!$A163)</f>
        <v>123.42022116903634</v>
      </c>
      <c r="J163" s="10">
        <f>SUMIFS(trimestre!$D$18:$L$18,trimestre!$D$3:$L$3,data!$B163,trimestre!$D$2:$L$2,data!$A163)</f>
        <v>103.70227491680485</v>
      </c>
      <c r="K163" s="10">
        <f>SUMIFS(trimestre!$D$20:$L$20,trimestre!$D$3:$L$3,data!$B163,trimestre!$D$2:$L$2,data!$A163)</f>
        <v>102.65254167693192</v>
      </c>
      <c r="L163" s="10">
        <f>SUMIFS(trimestre!$D$22:$L$22,trimestre!$D$3:$L$3,data!$B163,trimestre!$D$2:$L$2,data!$A163)</f>
        <v>100.90735897187511</v>
      </c>
      <c r="M163" s="10">
        <f>SUMIFS(trimestre!$D$27:$L$27,trimestre!$D$3:$L$3,data!$B163,trimestre!$D$2:$L$2,data!$A163)</f>
        <v>99.90209594597296</v>
      </c>
      <c r="N163" s="10">
        <f>SUMIFS(trimestre!$D$29:$L$29,trimestre!$D$3:$L$3,data!$B163,trimestre!$D$2:$L$2,data!$A163)</f>
        <v>99.701891344878831</v>
      </c>
      <c r="O163" s="10">
        <f>SUMIFS(trimestre!$D$31:$L$31,trimestre!$D$3:$L$3,data!$B163,trimestre!$D$2:$L$2,data!$A163)</f>
        <v>101.42316992032195</v>
      </c>
      <c r="P163" s="10">
        <f>SUMIFS(trimestre!$D$33:$L$33,trimestre!$D$3:$L$3,data!$B163,trimestre!$D$2:$L$2,data!$A163)</f>
        <v>99.107241964384826</v>
      </c>
      <c r="Q163" s="10">
        <f>SUMIFS(trimestre!$D$35:$L$35,trimestre!$D$3:$L$3,data!$B163,trimestre!$D$2:$L$2,data!$A163)</f>
        <v>97.550126132313096</v>
      </c>
      <c r="R163" s="10">
        <f>SUMIFS(trimestre!$D$37:$L$37,trimestre!$D$3:$L$3,data!$B163,trimestre!$D$2:$L$2,data!$A163)</f>
        <v>98.42141886285863</v>
      </c>
      <c r="S163" s="10">
        <f>SUMIFS(trimestre!$D$39:$L$39,trimestre!$D$3:$L$3,data!$B163,trimestre!$D$2:$L$2,data!$A163)</f>
        <v>99.402788049399206</v>
      </c>
      <c r="T163" s="10">
        <f>SUMIFS(trimestre!$D$41:$L$41,trimestre!$D$3:$L$3,data!$B163,trimestre!$D$2:$L$2,data!$A163)</f>
        <v>99.007548335485097</v>
      </c>
      <c r="U163" s="10">
        <f>SUMIFS(trimestre!$D$43:$L$43,trimestre!$D$3:$L$3,data!$B163,trimestre!$D$2:$L$2,data!$A163)</f>
        <v>99.007450310635889</v>
      </c>
      <c r="V163" s="10">
        <f>SUMIFS(trimestre!$D$45:$L$45,trimestre!$D$3:$L$3,data!$B163,trimestre!$D$2:$L$2,data!$A163)</f>
        <v>100.10130251814837</v>
      </c>
    </row>
    <row r="164" spans="1:22" x14ac:dyDescent="0.3">
      <c r="A164">
        <f t="shared" si="6"/>
        <v>2019</v>
      </c>
      <c r="B164" t="str">
        <f t="shared" si="7"/>
        <v>T2</v>
      </c>
      <c r="C164">
        <f t="shared" si="8"/>
        <v>6</v>
      </c>
      <c r="D164" s="59">
        <v>43628</v>
      </c>
      <c r="E164" s="10">
        <f>SUMIFS(trimestre!$D$4:$L$4,trimestre!$D$3:$L$3,data!$B164,trimestre!$D$2:$L$2,data!$A164)</f>
        <v>99.800698006081873</v>
      </c>
      <c r="F164" s="10">
        <f>SUMIFS(trimestre!$D$8:$L$8,trimestre!$D$3:$L$3,data!$B164,trimestre!$D$2:$L$2,data!$A164)</f>
        <v>100.30130512058224</v>
      </c>
      <c r="G164" s="10">
        <f>SUMIFS(trimestre!$D$10:$L$10,trimestre!$D$3:$L$3,data!$B164,trimestre!$D$2:$L$2,data!$A164)</f>
        <v>103.28369863056143</v>
      </c>
      <c r="H164" s="10">
        <f>SUMIFS(trimestre!$D$14:$L$14,trimestre!$D$3:$L$3,data!$B164,trimestre!$D$2:$L$2,data!$A164)</f>
        <v>100.20040080160321</v>
      </c>
      <c r="I164" s="10">
        <f>SUMIFS(trimestre!$D$16:$L$16,trimestre!$D$3:$L$3,data!$B164,trimestre!$D$2:$L$2,data!$A164)</f>
        <v>123.42022116903634</v>
      </c>
      <c r="J164" s="10">
        <f>SUMIFS(trimestre!$D$18:$L$18,trimestre!$D$3:$L$3,data!$B164,trimestre!$D$2:$L$2,data!$A164)</f>
        <v>103.70227491680485</v>
      </c>
      <c r="K164" s="10">
        <f>SUMIFS(trimestre!$D$20:$L$20,trimestre!$D$3:$L$3,data!$B164,trimestre!$D$2:$L$2,data!$A164)</f>
        <v>102.65254167693192</v>
      </c>
      <c r="L164" s="10">
        <f>SUMIFS(trimestre!$D$22:$L$22,trimestre!$D$3:$L$3,data!$B164,trimestre!$D$2:$L$2,data!$A164)</f>
        <v>100.90735897187511</v>
      </c>
      <c r="M164" s="10">
        <f>SUMIFS(trimestre!$D$27:$L$27,trimestre!$D$3:$L$3,data!$B164,trimestre!$D$2:$L$2,data!$A164)</f>
        <v>99.90209594597296</v>
      </c>
      <c r="N164" s="10">
        <f>SUMIFS(trimestre!$D$29:$L$29,trimestre!$D$3:$L$3,data!$B164,trimestre!$D$2:$L$2,data!$A164)</f>
        <v>99.701891344878831</v>
      </c>
      <c r="O164" s="10">
        <f>SUMIFS(trimestre!$D$31:$L$31,trimestre!$D$3:$L$3,data!$B164,trimestre!$D$2:$L$2,data!$A164)</f>
        <v>101.42316992032195</v>
      </c>
      <c r="P164" s="10">
        <f>SUMIFS(trimestre!$D$33:$L$33,trimestre!$D$3:$L$3,data!$B164,trimestre!$D$2:$L$2,data!$A164)</f>
        <v>99.107241964384826</v>
      </c>
      <c r="Q164" s="10">
        <f>SUMIFS(trimestre!$D$35:$L$35,trimestre!$D$3:$L$3,data!$B164,trimestre!$D$2:$L$2,data!$A164)</f>
        <v>97.550126132313096</v>
      </c>
      <c r="R164" s="10">
        <f>SUMIFS(trimestre!$D$37:$L$37,trimestre!$D$3:$L$3,data!$B164,trimestre!$D$2:$L$2,data!$A164)</f>
        <v>98.42141886285863</v>
      </c>
      <c r="S164" s="10">
        <f>SUMIFS(trimestre!$D$39:$L$39,trimestre!$D$3:$L$3,data!$B164,trimestre!$D$2:$L$2,data!$A164)</f>
        <v>99.402788049399206</v>
      </c>
      <c r="T164" s="10">
        <f>SUMIFS(trimestre!$D$41:$L$41,trimestre!$D$3:$L$3,data!$B164,trimestre!$D$2:$L$2,data!$A164)</f>
        <v>99.007548335485097</v>
      </c>
      <c r="U164" s="10">
        <f>SUMIFS(trimestre!$D$43:$L$43,trimestre!$D$3:$L$3,data!$B164,trimestre!$D$2:$L$2,data!$A164)</f>
        <v>99.007450310635889</v>
      </c>
      <c r="V164" s="10">
        <f>SUMIFS(trimestre!$D$45:$L$45,trimestre!$D$3:$L$3,data!$B164,trimestre!$D$2:$L$2,data!$A164)</f>
        <v>100.10130251814837</v>
      </c>
    </row>
    <row r="165" spans="1:22" x14ac:dyDescent="0.3">
      <c r="A165">
        <f t="shared" si="6"/>
        <v>2019</v>
      </c>
      <c r="B165" t="str">
        <f t="shared" si="7"/>
        <v>T2</v>
      </c>
      <c r="C165">
        <f t="shared" si="8"/>
        <v>6</v>
      </c>
      <c r="D165" s="59">
        <v>43629</v>
      </c>
      <c r="E165" s="10">
        <f>SUMIFS(trimestre!$D$4:$L$4,trimestre!$D$3:$L$3,data!$B165,trimestre!$D$2:$L$2,data!$A165)</f>
        <v>99.800698006081873</v>
      </c>
      <c r="F165" s="10">
        <f>SUMIFS(trimestre!$D$8:$L$8,trimestre!$D$3:$L$3,data!$B165,trimestre!$D$2:$L$2,data!$A165)</f>
        <v>100.30130512058224</v>
      </c>
      <c r="G165" s="10">
        <f>SUMIFS(trimestre!$D$10:$L$10,trimestre!$D$3:$L$3,data!$B165,trimestre!$D$2:$L$2,data!$A165)</f>
        <v>103.28369863056143</v>
      </c>
      <c r="H165" s="10">
        <f>SUMIFS(trimestre!$D$14:$L$14,trimestre!$D$3:$L$3,data!$B165,trimestre!$D$2:$L$2,data!$A165)</f>
        <v>100.20040080160321</v>
      </c>
      <c r="I165" s="10">
        <f>SUMIFS(trimestre!$D$16:$L$16,trimestre!$D$3:$L$3,data!$B165,trimestre!$D$2:$L$2,data!$A165)</f>
        <v>123.42022116903634</v>
      </c>
      <c r="J165" s="10">
        <f>SUMIFS(trimestre!$D$18:$L$18,trimestre!$D$3:$L$3,data!$B165,trimestre!$D$2:$L$2,data!$A165)</f>
        <v>103.70227491680485</v>
      </c>
      <c r="K165" s="10">
        <f>SUMIFS(trimestre!$D$20:$L$20,trimestre!$D$3:$L$3,data!$B165,trimestre!$D$2:$L$2,data!$A165)</f>
        <v>102.65254167693192</v>
      </c>
      <c r="L165" s="10">
        <f>SUMIFS(trimestre!$D$22:$L$22,trimestre!$D$3:$L$3,data!$B165,trimestre!$D$2:$L$2,data!$A165)</f>
        <v>100.90735897187511</v>
      </c>
      <c r="M165" s="10">
        <f>SUMIFS(trimestre!$D$27:$L$27,trimestre!$D$3:$L$3,data!$B165,trimestre!$D$2:$L$2,data!$A165)</f>
        <v>99.90209594597296</v>
      </c>
      <c r="N165" s="10">
        <f>SUMIFS(trimestre!$D$29:$L$29,trimestre!$D$3:$L$3,data!$B165,trimestre!$D$2:$L$2,data!$A165)</f>
        <v>99.701891344878831</v>
      </c>
      <c r="O165" s="10">
        <f>SUMIFS(trimestre!$D$31:$L$31,trimestre!$D$3:$L$3,data!$B165,trimestre!$D$2:$L$2,data!$A165)</f>
        <v>101.42316992032195</v>
      </c>
      <c r="P165" s="10">
        <f>SUMIFS(trimestre!$D$33:$L$33,trimestre!$D$3:$L$3,data!$B165,trimestre!$D$2:$L$2,data!$A165)</f>
        <v>99.107241964384826</v>
      </c>
      <c r="Q165" s="10">
        <f>SUMIFS(trimestre!$D$35:$L$35,trimestre!$D$3:$L$3,data!$B165,trimestre!$D$2:$L$2,data!$A165)</f>
        <v>97.550126132313096</v>
      </c>
      <c r="R165" s="10">
        <f>SUMIFS(trimestre!$D$37:$L$37,trimestre!$D$3:$L$3,data!$B165,trimestre!$D$2:$L$2,data!$A165)</f>
        <v>98.42141886285863</v>
      </c>
      <c r="S165" s="10">
        <f>SUMIFS(trimestre!$D$39:$L$39,trimestre!$D$3:$L$3,data!$B165,trimestre!$D$2:$L$2,data!$A165)</f>
        <v>99.402788049399206</v>
      </c>
      <c r="T165" s="10">
        <f>SUMIFS(trimestre!$D$41:$L$41,trimestre!$D$3:$L$3,data!$B165,trimestre!$D$2:$L$2,data!$A165)</f>
        <v>99.007548335485097</v>
      </c>
      <c r="U165" s="10">
        <f>SUMIFS(trimestre!$D$43:$L$43,trimestre!$D$3:$L$3,data!$B165,trimestre!$D$2:$L$2,data!$A165)</f>
        <v>99.007450310635889</v>
      </c>
      <c r="V165" s="10">
        <f>SUMIFS(trimestre!$D$45:$L$45,trimestre!$D$3:$L$3,data!$B165,trimestre!$D$2:$L$2,data!$A165)</f>
        <v>100.10130251814837</v>
      </c>
    </row>
    <row r="166" spans="1:22" x14ac:dyDescent="0.3">
      <c r="A166">
        <f t="shared" si="6"/>
        <v>2019</v>
      </c>
      <c r="B166" t="str">
        <f t="shared" si="7"/>
        <v>T2</v>
      </c>
      <c r="C166">
        <f t="shared" si="8"/>
        <v>6</v>
      </c>
      <c r="D166" s="59">
        <v>43630</v>
      </c>
      <c r="E166" s="10">
        <f>SUMIFS(trimestre!$D$4:$L$4,trimestre!$D$3:$L$3,data!$B166,trimestre!$D$2:$L$2,data!$A166)</f>
        <v>99.800698006081873</v>
      </c>
      <c r="F166" s="10">
        <f>SUMIFS(trimestre!$D$8:$L$8,trimestre!$D$3:$L$3,data!$B166,trimestre!$D$2:$L$2,data!$A166)</f>
        <v>100.30130512058224</v>
      </c>
      <c r="G166" s="10">
        <f>SUMIFS(trimestre!$D$10:$L$10,trimestre!$D$3:$L$3,data!$B166,trimestre!$D$2:$L$2,data!$A166)</f>
        <v>103.28369863056143</v>
      </c>
      <c r="H166" s="10">
        <f>SUMIFS(trimestre!$D$14:$L$14,trimestre!$D$3:$L$3,data!$B166,trimestre!$D$2:$L$2,data!$A166)</f>
        <v>100.20040080160321</v>
      </c>
      <c r="I166" s="10">
        <f>SUMIFS(trimestre!$D$16:$L$16,trimestre!$D$3:$L$3,data!$B166,trimestre!$D$2:$L$2,data!$A166)</f>
        <v>123.42022116903634</v>
      </c>
      <c r="J166" s="10">
        <f>SUMIFS(trimestre!$D$18:$L$18,trimestre!$D$3:$L$3,data!$B166,trimestre!$D$2:$L$2,data!$A166)</f>
        <v>103.70227491680485</v>
      </c>
      <c r="K166" s="10">
        <f>SUMIFS(trimestre!$D$20:$L$20,trimestre!$D$3:$L$3,data!$B166,trimestre!$D$2:$L$2,data!$A166)</f>
        <v>102.65254167693192</v>
      </c>
      <c r="L166" s="10">
        <f>SUMIFS(trimestre!$D$22:$L$22,trimestre!$D$3:$L$3,data!$B166,trimestre!$D$2:$L$2,data!$A166)</f>
        <v>100.90735897187511</v>
      </c>
      <c r="M166" s="10">
        <f>SUMIFS(trimestre!$D$27:$L$27,trimestre!$D$3:$L$3,data!$B166,trimestre!$D$2:$L$2,data!$A166)</f>
        <v>99.90209594597296</v>
      </c>
      <c r="N166" s="10">
        <f>SUMIFS(trimestre!$D$29:$L$29,trimestre!$D$3:$L$3,data!$B166,trimestre!$D$2:$L$2,data!$A166)</f>
        <v>99.701891344878831</v>
      </c>
      <c r="O166" s="10">
        <f>SUMIFS(trimestre!$D$31:$L$31,trimestre!$D$3:$L$3,data!$B166,trimestre!$D$2:$L$2,data!$A166)</f>
        <v>101.42316992032195</v>
      </c>
      <c r="P166" s="10">
        <f>SUMIFS(trimestre!$D$33:$L$33,trimestre!$D$3:$L$3,data!$B166,trimestre!$D$2:$L$2,data!$A166)</f>
        <v>99.107241964384826</v>
      </c>
      <c r="Q166" s="10">
        <f>SUMIFS(trimestre!$D$35:$L$35,trimestre!$D$3:$L$3,data!$B166,trimestre!$D$2:$L$2,data!$A166)</f>
        <v>97.550126132313096</v>
      </c>
      <c r="R166" s="10">
        <f>SUMIFS(trimestre!$D$37:$L$37,trimestre!$D$3:$L$3,data!$B166,trimestre!$D$2:$L$2,data!$A166)</f>
        <v>98.42141886285863</v>
      </c>
      <c r="S166" s="10">
        <f>SUMIFS(trimestre!$D$39:$L$39,trimestre!$D$3:$L$3,data!$B166,trimestre!$D$2:$L$2,data!$A166)</f>
        <v>99.402788049399206</v>
      </c>
      <c r="T166" s="10">
        <f>SUMIFS(trimestre!$D$41:$L$41,trimestre!$D$3:$L$3,data!$B166,trimestre!$D$2:$L$2,data!$A166)</f>
        <v>99.007548335485097</v>
      </c>
      <c r="U166" s="10">
        <f>SUMIFS(trimestre!$D$43:$L$43,trimestre!$D$3:$L$3,data!$B166,trimestre!$D$2:$L$2,data!$A166)</f>
        <v>99.007450310635889</v>
      </c>
      <c r="V166" s="10">
        <f>SUMIFS(trimestre!$D$45:$L$45,trimestre!$D$3:$L$3,data!$B166,trimestre!$D$2:$L$2,data!$A166)</f>
        <v>100.10130251814837</v>
      </c>
    </row>
    <row r="167" spans="1:22" x14ac:dyDescent="0.3">
      <c r="A167">
        <f t="shared" si="6"/>
        <v>2019</v>
      </c>
      <c r="B167" t="str">
        <f t="shared" si="7"/>
        <v>T2</v>
      </c>
      <c r="C167">
        <f t="shared" si="8"/>
        <v>6</v>
      </c>
      <c r="D167" s="59">
        <v>43631</v>
      </c>
      <c r="E167" s="10">
        <f>SUMIFS(trimestre!$D$4:$L$4,trimestre!$D$3:$L$3,data!$B167,trimestre!$D$2:$L$2,data!$A167)</f>
        <v>99.800698006081873</v>
      </c>
      <c r="F167" s="10">
        <f>SUMIFS(trimestre!$D$8:$L$8,trimestre!$D$3:$L$3,data!$B167,trimestre!$D$2:$L$2,data!$A167)</f>
        <v>100.30130512058224</v>
      </c>
      <c r="G167" s="10">
        <f>SUMIFS(trimestre!$D$10:$L$10,trimestre!$D$3:$L$3,data!$B167,trimestre!$D$2:$L$2,data!$A167)</f>
        <v>103.28369863056143</v>
      </c>
      <c r="H167" s="10">
        <f>SUMIFS(trimestre!$D$14:$L$14,trimestre!$D$3:$L$3,data!$B167,trimestre!$D$2:$L$2,data!$A167)</f>
        <v>100.20040080160321</v>
      </c>
      <c r="I167" s="10">
        <f>SUMIFS(trimestre!$D$16:$L$16,trimestre!$D$3:$L$3,data!$B167,trimestre!$D$2:$L$2,data!$A167)</f>
        <v>123.42022116903634</v>
      </c>
      <c r="J167" s="10">
        <f>SUMIFS(trimestre!$D$18:$L$18,trimestre!$D$3:$L$3,data!$B167,trimestre!$D$2:$L$2,data!$A167)</f>
        <v>103.70227491680485</v>
      </c>
      <c r="K167" s="10">
        <f>SUMIFS(trimestre!$D$20:$L$20,trimestre!$D$3:$L$3,data!$B167,trimestre!$D$2:$L$2,data!$A167)</f>
        <v>102.65254167693192</v>
      </c>
      <c r="L167" s="10">
        <f>SUMIFS(trimestre!$D$22:$L$22,trimestre!$D$3:$L$3,data!$B167,trimestre!$D$2:$L$2,data!$A167)</f>
        <v>100.90735897187511</v>
      </c>
      <c r="M167" s="10">
        <f>SUMIFS(trimestre!$D$27:$L$27,trimestre!$D$3:$L$3,data!$B167,trimestre!$D$2:$L$2,data!$A167)</f>
        <v>99.90209594597296</v>
      </c>
      <c r="N167" s="10">
        <f>SUMIFS(trimestre!$D$29:$L$29,trimestre!$D$3:$L$3,data!$B167,trimestre!$D$2:$L$2,data!$A167)</f>
        <v>99.701891344878831</v>
      </c>
      <c r="O167" s="10">
        <f>SUMIFS(trimestre!$D$31:$L$31,trimestre!$D$3:$L$3,data!$B167,trimestre!$D$2:$L$2,data!$A167)</f>
        <v>101.42316992032195</v>
      </c>
      <c r="P167" s="10">
        <f>SUMIFS(trimestre!$D$33:$L$33,trimestre!$D$3:$L$3,data!$B167,trimestre!$D$2:$L$2,data!$A167)</f>
        <v>99.107241964384826</v>
      </c>
      <c r="Q167" s="10">
        <f>SUMIFS(trimestre!$D$35:$L$35,trimestre!$D$3:$L$3,data!$B167,trimestre!$D$2:$L$2,data!$A167)</f>
        <v>97.550126132313096</v>
      </c>
      <c r="R167" s="10">
        <f>SUMIFS(trimestre!$D$37:$L$37,trimestre!$D$3:$L$3,data!$B167,trimestre!$D$2:$L$2,data!$A167)</f>
        <v>98.42141886285863</v>
      </c>
      <c r="S167" s="10">
        <f>SUMIFS(trimestre!$D$39:$L$39,trimestre!$D$3:$L$3,data!$B167,trimestre!$D$2:$L$2,data!$A167)</f>
        <v>99.402788049399206</v>
      </c>
      <c r="T167" s="10">
        <f>SUMIFS(trimestre!$D$41:$L$41,trimestre!$D$3:$L$3,data!$B167,trimestre!$D$2:$L$2,data!$A167)</f>
        <v>99.007548335485097</v>
      </c>
      <c r="U167" s="10">
        <f>SUMIFS(trimestre!$D$43:$L$43,trimestre!$D$3:$L$3,data!$B167,trimestre!$D$2:$L$2,data!$A167)</f>
        <v>99.007450310635889</v>
      </c>
      <c r="V167" s="10">
        <f>SUMIFS(trimestre!$D$45:$L$45,trimestre!$D$3:$L$3,data!$B167,trimestre!$D$2:$L$2,data!$A167)</f>
        <v>100.10130251814837</v>
      </c>
    </row>
    <row r="168" spans="1:22" x14ac:dyDescent="0.3">
      <c r="A168">
        <f t="shared" si="6"/>
        <v>2019</v>
      </c>
      <c r="B168" t="str">
        <f t="shared" si="7"/>
        <v>T2</v>
      </c>
      <c r="C168">
        <f t="shared" si="8"/>
        <v>6</v>
      </c>
      <c r="D168" s="59">
        <v>43632</v>
      </c>
      <c r="E168" s="10">
        <f>SUMIFS(trimestre!$D$4:$L$4,trimestre!$D$3:$L$3,data!$B168,trimestre!$D$2:$L$2,data!$A168)</f>
        <v>99.800698006081873</v>
      </c>
      <c r="F168" s="10">
        <f>SUMIFS(trimestre!$D$8:$L$8,trimestre!$D$3:$L$3,data!$B168,trimestre!$D$2:$L$2,data!$A168)</f>
        <v>100.30130512058224</v>
      </c>
      <c r="G168" s="10">
        <f>SUMIFS(trimestre!$D$10:$L$10,trimestre!$D$3:$L$3,data!$B168,trimestre!$D$2:$L$2,data!$A168)</f>
        <v>103.28369863056143</v>
      </c>
      <c r="H168" s="10">
        <f>SUMIFS(trimestre!$D$14:$L$14,trimestre!$D$3:$L$3,data!$B168,trimestre!$D$2:$L$2,data!$A168)</f>
        <v>100.20040080160321</v>
      </c>
      <c r="I168" s="10">
        <f>SUMIFS(trimestre!$D$16:$L$16,trimestre!$D$3:$L$3,data!$B168,trimestre!$D$2:$L$2,data!$A168)</f>
        <v>123.42022116903634</v>
      </c>
      <c r="J168" s="10">
        <f>SUMIFS(trimestre!$D$18:$L$18,trimestre!$D$3:$L$3,data!$B168,trimestre!$D$2:$L$2,data!$A168)</f>
        <v>103.70227491680485</v>
      </c>
      <c r="K168" s="10">
        <f>SUMIFS(trimestre!$D$20:$L$20,trimestre!$D$3:$L$3,data!$B168,trimestre!$D$2:$L$2,data!$A168)</f>
        <v>102.65254167693192</v>
      </c>
      <c r="L168" s="10">
        <f>SUMIFS(trimestre!$D$22:$L$22,trimestre!$D$3:$L$3,data!$B168,trimestre!$D$2:$L$2,data!$A168)</f>
        <v>100.90735897187511</v>
      </c>
      <c r="M168" s="10">
        <f>SUMIFS(trimestre!$D$27:$L$27,trimestre!$D$3:$L$3,data!$B168,trimestre!$D$2:$L$2,data!$A168)</f>
        <v>99.90209594597296</v>
      </c>
      <c r="N168" s="10">
        <f>SUMIFS(trimestre!$D$29:$L$29,trimestre!$D$3:$L$3,data!$B168,trimestre!$D$2:$L$2,data!$A168)</f>
        <v>99.701891344878831</v>
      </c>
      <c r="O168" s="10">
        <f>SUMIFS(trimestre!$D$31:$L$31,trimestre!$D$3:$L$3,data!$B168,trimestre!$D$2:$L$2,data!$A168)</f>
        <v>101.42316992032195</v>
      </c>
      <c r="P168" s="10">
        <f>SUMIFS(trimestre!$D$33:$L$33,trimestre!$D$3:$L$3,data!$B168,trimestre!$D$2:$L$2,data!$A168)</f>
        <v>99.107241964384826</v>
      </c>
      <c r="Q168" s="10">
        <f>SUMIFS(trimestre!$D$35:$L$35,trimestre!$D$3:$L$3,data!$B168,trimestre!$D$2:$L$2,data!$A168)</f>
        <v>97.550126132313096</v>
      </c>
      <c r="R168" s="10">
        <f>SUMIFS(trimestre!$D$37:$L$37,trimestre!$D$3:$L$3,data!$B168,trimestre!$D$2:$L$2,data!$A168)</f>
        <v>98.42141886285863</v>
      </c>
      <c r="S168" s="10">
        <f>SUMIFS(trimestre!$D$39:$L$39,trimestre!$D$3:$L$3,data!$B168,trimestre!$D$2:$L$2,data!$A168)</f>
        <v>99.402788049399206</v>
      </c>
      <c r="T168" s="10">
        <f>SUMIFS(trimestre!$D$41:$L$41,trimestre!$D$3:$L$3,data!$B168,trimestre!$D$2:$L$2,data!$A168)</f>
        <v>99.007548335485097</v>
      </c>
      <c r="U168" s="10">
        <f>SUMIFS(trimestre!$D$43:$L$43,trimestre!$D$3:$L$3,data!$B168,trimestre!$D$2:$L$2,data!$A168)</f>
        <v>99.007450310635889</v>
      </c>
      <c r="V168" s="10">
        <f>SUMIFS(trimestre!$D$45:$L$45,trimestre!$D$3:$L$3,data!$B168,trimestre!$D$2:$L$2,data!$A168)</f>
        <v>100.10130251814837</v>
      </c>
    </row>
    <row r="169" spans="1:22" x14ac:dyDescent="0.3">
      <c r="A169">
        <f t="shared" si="6"/>
        <v>2019</v>
      </c>
      <c r="B169" t="str">
        <f t="shared" si="7"/>
        <v>T2</v>
      </c>
      <c r="C169">
        <f t="shared" si="8"/>
        <v>6</v>
      </c>
      <c r="D169" s="59">
        <v>43633</v>
      </c>
      <c r="E169" s="10">
        <f>SUMIFS(trimestre!$D$4:$L$4,trimestre!$D$3:$L$3,data!$B169,trimestre!$D$2:$L$2,data!$A169)</f>
        <v>99.800698006081873</v>
      </c>
      <c r="F169" s="10">
        <f>SUMIFS(trimestre!$D$8:$L$8,trimestre!$D$3:$L$3,data!$B169,trimestre!$D$2:$L$2,data!$A169)</f>
        <v>100.30130512058224</v>
      </c>
      <c r="G169" s="10">
        <f>SUMIFS(trimestre!$D$10:$L$10,trimestre!$D$3:$L$3,data!$B169,trimestre!$D$2:$L$2,data!$A169)</f>
        <v>103.28369863056143</v>
      </c>
      <c r="H169" s="10">
        <f>SUMIFS(trimestre!$D$14:$L$14,trimestre!$D$3:$L$3,data!$B169,trimestre!$D$2:$L$2,data!$A169)</f>
        <v>100.20040080160321</v>
      </c>
      <c r="I169" s="10">
        <f>SUMIFS(trimestre!$D$16:$L$16,trimestre!$D$3:$L$3,data!$B169,trimestre!$D$2:$L$2,data!$A169)</f>
        <v>123.42022116903634</v>
      </c>
      <c r="J169" s="10">
        <f>SUMIFS(trimestre!$D$18:$L$18,trimestre!$D$3:$L$3,data!$B169,trimestre!$D$2:$L$2,data!$A169)</f>
        <v>103.70227491680485</v>
      </c>
      <c r="K169" s="10">
        <f>SUMIFS(trimestre!$D$20:$L$20,trimestre!$D$3:$L$3,data!$B169,trimestre!$D$2:$L$2,data!$A169)</f>
        <v>102.65254167693192</v>
      </c>
      <c r="L169" s="10">
        <f>SUMIFS(trimestre!$D$22:$L$22,trimestre!$D$3:$L$3,data!$B169,trimestre!$D$2:$L$2,data!$A169)</f>
        <v>100.90735897187511</v>
      </c>
      <c r="M169" s="10">
        <f>SUMIFS(trimestre!$D$27:$L$27,trimestre!$D$3:$L$3,data!$B169,trimestre!$D$2:$L$2,data!$A169)</f>
        <v>99.90209594597296</v>
      </c>
      <c r="N169" s="10">
        <f>SUMIFS(trimestre!$D$29:$L$29,trimestre!$D$3:$L$3,data!$B169,trimestre!$D$2:$L$2,data!$A169)</f>
        <v>99.701891344878831</v>
      </c>
      <c r="O169" s="10">
        <f>SUMIFS(trimestre!$D$31:$L$31,trimestre!$D$3:$L$3,data!$B169,trimestre!$D$2:$L$2,data!$A169)</f>
        <v>101.42316992032195</v>
      </c>
      <c r="P169" s="10">
        <f>SUMIFS(trimestre!$D$33:$L$33,trimestre!$D$3:$L$3,data!$B169,trimestre!$D$2:$L$2,data!$A169)</f>
        <v>99.107241964384826</v>
      </c>
      <c r="Q169" s="10">
        <f>SUMIFS(trimestre!$D$35:$L$35,trimestre!$D$3:$L$3,data!$B169,trimestre!$D$2:$L$2,data!$A169)</f>
        <v>97.550126132313096</v>
      </c>
      <c r="R169" s="10">
        <f>SUMIFS(trimestre!$D$37:$L$37,trimestre!$D$3:$L$3,data!$B169,trimestre!$D$2:$L$2,data!$A169)</f>
        <v>98.42141886285863</v>
      </c>
      <c r="S169" s="10">
        <f>SUMIFS(trimestre!$D$39:$L$39,trimestre!$D$3:$L$3,data!$B169,trimestre!$D$2:$L$2,data!$A169)</f>
        <v>99.402788049399206</v>
      </c>
      <c r="T169" s="10">
        <f>SUMIFS(trimestre!$D$41:$L$41,trimestre!$D$3:$L$3,data!$B169,trimestre!$D$2:$L$2,data!$A169)</f>
        <v>99.007548335485097</v>
      </c>
      <c r="U169" s="10">
        <f>SUMIFS(trimestre!$D$43:$L$43,trimestre!$D$3:$L$3,data!$B169,trimestre!$D$2:$L$2,data!$A169)</f>
        <v>99.007450310635889</v>
      </c>
      <c r="V169" s="10">
        <f>SUMIFS(trimestre!$D$45:$L$45,trimestre!$D$3:$L$3,data!$B169,trimestre!$D$2:$L$2,data!$A169)</f>
        <v>100.10130251814837</v>
      </c>
    </row>
    <row r="170" spans="1:22" x14ac:dyDescent="0.3">
      <c r="A170">
        <f t="shared" si="6"/>
        <v>2019</v>
      </c>
      <c r="B170" t="str">
        <f t="shared" si="7"/>
        <v>T2</v>
      </c>
      <c r="C170">
        <f t="shared" si="8"/>
        <v>6</v>
      </c>
      <c r="D170" s="59">
        <v>43634</v>
      </c>
      <c r="E170" s="10">
        <f>SUMIFS(trimestre!$D$4:$L$4,trimestre!$D$3:$L$3,data!$B170,trimestre!$D$2:$L$2,data!$A170)</f>
        <v>99.800698006081873</v>
      </c>
      <c r="F170" s="10">
        <f>SUMIFS(trimestre!$D$8:$L$8,trimestre!$D$3:$L$3,data!$B170,trimestre!$D$2:$L$2,data!$A170)</f>
        <v>100.30130512058224</v>
      </c>
      <c r="G170" s="10">
        <f>SUMIFS(trimestre!$D$10:$L$10,trimestre!$D$3:$L$3,data!$B170,trimestre!$D$2:$L$2,data!$A170)</f>
        <v>103.28369863056143</v>
      </c>
      <c r="H170" s="10">
        <f>SUMIFS(trimestre!$D$14:$L$14,trimestre!$D$3:$L$3,data!$B170,trimestre!$D$2:$L$2,data!$A170)</f>
        <v>100.20040080160321</v>
      </c>
      <c r="I170" s="10">
        <f>SUMIFS(trimestre!$D$16:$L$16,trimestre!$D$3:$L$3,data!$B170,trimestre!$D$2:$L$2,data!$A170)</f>
        <v>123.42022116903634</v>
      </c>
      <c r="J170" s="10">
        <f>SUMIFS(trimestre!$D$18:$L$18,trimestre!$D$3:$L$3,data!$B170,trimestre!$D$2:$L$2,data!$A170)</f>
        <v>103.70227491680485</v>
      </c>
      <c r="K170" s="10">
        <f>SUMIFS(trimestre!$D$20:$L$20,trimestre!$D$3:$L$3,data!$B170,trimestre!$D$2:$L$2,data!$A170)</f>
        <v>102.65254167693192</v>
      </c>
      <c r="L170" s="10">
        <f>SUMIFS(trimestre!$D$22:$L$22,trimestre!$D$3:$L$3,data!$B170,trimestre!$D$2:$L$2,data!$A170)</f>
        <v>100.90735897187511</v>
      </c>
      <c r="M170" s="10">
        <f>SUMIFS(trimestre!$D$27:$L$27,trimestre!$D$3:$L$3,data!$B170,trimestre!$D$2:$L$2,data!$A170)</f>
        <v>99.90209594597296</v>
      </c>
      <c r="N170" s="10">
        <f>SUMIFS(trimestre!$D$29:$L$29,trimestre!$D$3:$L$3,data!$B170,trimestre!$D$2:$L$2,data!$A170)</f>
        <v>99.701891344878831</v>
      </c>
      <c r="O170" s="10">
        <f>SUMIFS(trimestre!$D$31:$L$31,trimestre!$D$3:$L$3,data!$B170,trimestre!$D$2:$L$2,data!$A170)</f>
        <v>101.42316992032195</v>
      </c>
      <c r="P170" s="10">
        <f>SUMIFS(trimestre!$D$33:$L$33,trimestre!$D$3:$L$3,data!$B170,trimestre!$D$2:$L$2,data!$A170)</f>
        <v>99.107241964384826</v>
      </c>
      <c r="Q170" s="10">
        <f>SUMIFS(trimestre!$D$35:$L$35,trimestre!$D$3:$L$3,data!$B170,trimestre!$D$2:$L$2,data!$A170)</f>
        <v>97.550126132313096</v>
      </c>
      <c r="R170" s="10">
        <f>SUMIFS(trimestre!$D$37:$L$37,trimestre!$D$3:$L$3,data!$B170,trimestre!$D$2:$L$2,data!$A170)</f>
        <v>98.42141886285863</v>
      </c>
      <c r="S170" s="10">
        <f>SUMIFS(trimestre!$D$39:$L$39,trimestre!$D$3:$L$3,data!$B170,trimestre!$D$2:$L$2,data!$A170)</f>
        <v>99.402788049399206</v>
      </c>
      <c r="T170" s="10">
        <f>SUMIFS(trimestre!$D$41:$L$41,trimestre!$D$3:$L$3,data!$B170,trimestre!$D$2:$L$2,data!$A170)</f>
        <v>99.007548335485097</v>
      </c>
      <c r="U170" s="10">
        <f>SUMIFS(trimestre!$D$43:$L$43,trimestre!$D$3:$L$3,data!$B170,trimestre!$D$2:$L$2,data!$A170)</f>
        <v>99.007450310635889</v>
      </c>
      <c r="V170" s="10">
        <f>SUMIFS(trimestre!$D$45:$L$45,trimestre!$D$3:$L$3,data!$B170,trimestre!$D$2:$L$2,data!$A170)</f>
        <v>100.10130251814837</v>
      </c>
    </row>
    <row r="171" spans="1:22" x14ac:dyDescent="0.3">
      <c r="A171">
        <f t="shared" si="6"/>
        <v>2019</v>
      </c>
      <c r="B171" t="str">
        <f t="shared" si="7"/>
        <v>T2</v>
      </c>
      <c r="C171">
        <f t="shared" si="8"/>
        <v>6</v>
      </c>
      <c r="D171" s="59">
        <v>43635</v>
      </c>
      <c r="E171" s="10">
        <f>SUMIFS(trimestre!$D$4:$L$4,trimestre!$D$3:$L$3,data!$B171,trimestre!$D$2:$L$2,data!$A171)</f>
        <v>99.800698006081873</v>
      </c>
      <c r="F171" s="10">
        <f>SUMIFS(trimestre!$D$8:$L$8,trimestre!$D$3:$L$3,data!$B171,trimestre!$D$2:$L$2,data!$A171)</f>
        <v>100.30130512058224</v>
      </c>
      <c r="G171" s="10">
        <f>SUMIFS(trimestre!$D$10:$L$10,trimestre!$D$3:$L$3,data!$B171,trimestre!$D$2:$L$2,data!$A171)</f>
        <v>103.28369863056143</v>
      </c>
      <c r="H171" s="10">
        <f>SUMIFS(trimestre!$D$14:$L$14,trimestre!$D$3:$L$3,data!$B171,trimestre!$D$2:$L$2,data!$A171)</f>
        <v>100.20040080160321</v>
      </c>
      <c r="I171" s="10">
        <f>SUMIFS(trimestre!$D$16:$L$16,trimestre!$D$3:$L$3,data!$B171,trimestre!$D$2:$L$2,data!$A171)</f>
        <v>123.42022116903634</v>
      </c>
      <c r="J171" s="10">
        <f>SUMIFS(trimestre!$D$18:$L$18,trimestre!$D$3:$L$3,data!$B171,trimestre!$D$2:$L$2,data!$A171)</f>
        <v>103.70227491680485</v>
      </c>
      <c r="K171" s="10">
        <f>SUMIFS(trimestre!$D$20:$L$20,trimestre!$D$3:$L$3,data!$B171,trimestre!$D$2:$L$2,data!$A171)</f>
        <v>102.65254167693192</v>
      </c>
      <c r="L171" s="10">
        <f>SUMIFS(trimestre!$D$22:$L$22,trimestre!$D$3:$L$3,data!$B171,trimestre!$D$2:$L$2,data!$A171)</f>
        <v>100.90735897187511</v>
      </c>
      <c r="M171" s="10">
        <f>SUMIFS(trimestre!$D$27:$L$27,trimestre!$D$3:$L$3,data!$B171,trimestre!$D$2:$L$2,data!$A171)</f>
        <v>99.90209594597296</v>
      </c>
      <c r="N171" s="10">
        <f>SUMIFS(trimestre!$D$29:$L$29,trimestre!$D$3:$L$3,data!$B171,trimestre!$D$2:$L$2,data!$A171)</f>
        <v>99.701891344878831</v>
      </c>
      <c r="O171" s="10">
        <f>SUMIFS(trimestre!$D$31:$L$31,trimestre!$D$3:$L$3,data!$B171,trimestre!$D$2:$L$2,data!$A171)</f>
        <v>101.42316992032195</v>
      </c>
      <c r="P171" s="10">
        <f>SUMIFS(trimestre!$D$33:$L$33,trimestre!$D$3:$L$3,data!$B171,trimestre!$D$2:$L$2,data!$A171)</f>
        <v>99.107241964384826</v>
      </c>
      <c r="Q171" s="10">
        <f>SUMIFS(trimestre!$D$35:$L$35,trimestre!$D$3:$L$3,data!$B171,trimestre!$D$2:$L$2,data!$A171)</f>
        <v>97.550126132313096</v>
      </c>
      <c r="R171" s="10">
        <f>SUMIFS(trimestre!$D$37:$L$37,trimestre!$D$3:$L$3,data!$B171,trimestre!$D$2:$L$2,data!$A171)</f>
        <v>98.42141886285863</v>
      </c>
      <c r="S171" s="10">
        <f>SUMIFS(trimestre!$D$39:$L$39,trimestre!$D$3:$L$3,data!$B171,trimestre!$D$2:$L$2,data!$A171)</f>
        <v>99.402788049399206</v>
      </c>
      <c r="T171" s="10">
        <f>SUMIFS(trimestre!$D$41:$L$41,trimestre!$D$3:$L$3,data!$B171,trimestre!$D$2:$L$2,data!$A171)</f>
        <v>99.007548335485097</v>
      </c>
      <c r="U171" s="10">
        <f>SUMIFS(trimestre!$D$43:$L$43,trimestre!$D$3:$L$3,data!$B171,trimestre!$D$2:$L$2,data!$A171)</f>
        <v>99.007450310635889</v>
      </c>
      <c r="V171" s="10">
        <f>SUMIFS(trimestre!$D$45:$L$45,trimestre!$D$3:$L$3,data!$B171,trimestre!$D$2:$L$2,data!$A171)</f>
        <v>100.10130251814837</v>
      </c>
    </row>
    <row r="172" spans="1:22" x14ac:dyDescent="0.3">
      <c r="A172">
        <f t="shared" si="6"/>
        <v>2019</v>
      </c>
      <c r="B172" t="str">
        <f t="shared" si="7"/>
        <v>T2</v>
      </c>
      <c r="C172">
        <f t="shared" si="8"/>
        <v>6</v>
      </c>
      <c r="D172" s="59">
        <v>43636</v>
      </c>
      <c r="E172" s="10">
        <f>SUMIFS(trimestre!$D$4:$L$4,trimestre!$D$3:$L$3,data!$B172,trimestre!$D$2:$L$2,data!$A172)</f>
        <v>99.800698006081873</v>
      </c>
      <c r="F172" s="10">
        <f>SUMIFS(trimestre!$D$8:$L$8,trimestre!$D$3:$L$3,data!$B172,trimestre!$D$2:$L$2,data!$A172)</f>
        <v>100.30130512058224</v>
      </c>
      <c r="G172" s="10">
        <f>SUMIFS(trimestre!$D$10:$L$10,trimestre!$D$3:$L$3,data!$B172,trimestre!$D$2:$L$2,data!$A172)</f>
        <v>103.28369863056143</v>
      </c>
      <c r="H172" s="10">
        <f>SUMIFS(trimestre!$D$14:$L$14,trimestre!$D$3:$L$3,data!$B172,trimestre!$D$2:$L$2,data!$A172)</f>
        <v>100.20040080160321</v>
      </c>
      <c r="I172" s="10">
        <f>SUMIFS(trimestre!$D$16:$L$16,trimestre!$D$3:$L$3,data!$B172,trimestre!$D$2:$L$2,data!$A172)</f>
        <v>123.42022116903634</v>
      </c>
      <c r="J172" s="10">
        <f>SUMIFS(trimestre!$D$18:$L$18,trimestre!$D$3:$L$3,data!$B172,trimestre!$D$2:$L$2,data!$A172)</f>
        <v>103.70227491680485</v>
      </c>
      <c r="K172" s="10">
        <f>SUMIFS(trimestre!$D$20:$L$20,trimestre!$D$3:$L$3,data!$B172,trimestre!$D$2:$L$2,data!$A172)</f>
        <v>102.65254167693192</v>
      </c>
      <c r="L172" s="10">
        <f>SUMIFS(trimestre!$D$22:$L$22,trimestre!$D$3:$L$3,data!$B172,trimestre!$D$2:$L$2,data!$A172)</f>
        <v>100.90735897187511</v>
      </c>
      <c r="M172" s="10">
        <f>SUMIFS(trimestre!$D$27:$L$27,trimestre!$D$3:$L$3,data!$B172,trimestre!$D$2:$L$2,data!$A172)</f>
        <v>99.90209594597296</v>
      </c>
      <c r="N172" s="10">
        <f>SUMIFS(trimestre!$D$29:$L$29,trimestre!$D$3:$L$3,data!$B172,trimestre!$D$2:$L$2,data!$A172)</f>
        <v>99.701891344878831</v>
      </c>
      <c r="O172" s="10">
        <f>SUMIFS(trimestre!$D$31:$L$31,trimestre!$D$3:$L$3,data!$B172,trimestre!$D$2:$L$2,data!$A172)</f>
        <v>101.42316992032195</v>
      </c>
      <c r="P172" s="10">
        <f>SUMIFS(trimestre!$D$33:$L$33,trimestre!$D$3:$L$3,data!$B172,trimestre!$D$2:$L$2,data!$A172)</f>
        <v>99.107241964384826</v>
      </c>
      <c r="Q172" s="10">
        <f>SUMIFS(trimestre!$D$35:$L$35,trimestre!$D$3:$L$3,data!$B172,trimestre!$D$2:$L$2,data!$A172)</f>
        <v>97.550126132313096</v>
      </c>
      <c r="R172" s="10">
        <f>SUMIFS(trimestre!$D$37:$L$37,trimestre!$D$3:$L$3,data!$B172,trimestre!$D$2:$L$2,data!$A172)</f>
        <v>98.42141886285863</v>
      </c>
      <c r="S172" s="10">
        <f>SUMIFS(trimestre!$D$39:$L$39,trimestre!$D$3:$L$3,data!$B172,trimestre!$D$2:$L$2,data!$A172)</f>
        <v>99.402788049399206</v>
      </c>
      <c r="T172" s="10">
        <f>SUMIFS(trimestre!$D$41:$L$41,trimestre!$D$3:$L$3,data!$B172,trimestre!$D$2:$L$2,data!$A172)</f>
        <v>99.007548335485097</v>
      </c>
      <c r="U172" s="10">
        <f>SUMIFS(trimestre!$D$43:$L$43,trimestre!$D$3:$L$3,data!$B172,trimestre!$D$2:$L$2,data!$A172)</f>
        <v>99.007450310635889</v>
      </c>
      <c r="V172" s="10">
        <f>SUMIFS(trimestre!$D$45:$L$45,trimestre!$D$3:$L$3,data!$B172,trimestre!$D$2:$L$2,data!$A172)</f>
        <v>100.10130251814837</v>
      </c>
    </row>
    <row r="173" spans="1:22" x14ac:dyDescent="0.3">
      <c r="A173">
        <f t="shared" si="6"/>
        <v>2019</v>
      </c>
      <c r="B173" t="str">
        <f t="shared" si="7"/>
        <v>T2</v>
      </c>
      <c r="C173">
        <f t="shared" si="8"/>
        <v>6</v>
      </c>
      <c r="D173" s="59">
        <v>43637</v>
      </c>
      <c r="E173" s="10">
        <f>SUMIFS(trimestre!$D$4:$L$4,trimestre!$D$3:$L$3,data!$B173,trimestre!$D$2:$L$2,data!$A173)</f>
        <v>99.800698006081873</v>
      </c>
      <c r="F173" s="10">
        <f>SUMIFS(trimestre!$D$8:$L$8,trimestre!$D$3:$L$3,data!$B173,trimestre!$D$2:$L$2,data!$A173)</f>
        <v>100.30130512058224</v>
      </c>
      <c r="G173" s="10">
        <f>SUMIFS(trimestre!$D$10:$L$10,trimestre!$D$3:$L$3,data!$B173,trimestre!$D$2:$L$2,data!$A173)</f>
        <v>103.28369863056143</v>
      </c>
      <c r="H173" s="10">
        <f>SUMIFS(trimestre!$D$14:$L$14,trimestre!$D$3:$L$3,data!$B173,trimestre!$D$2:$L$2,data!$A173)</f>
        <v>100.20040080160321</v>
      </c>
      <c r="I173" s="10">
        <f>SUMIFS(trimestre!$D$16:$L$16,trimestre!$D$3:$L$3,data!$B173,trimestre!$D$2:$L$2,data!$A173)</f>
        <v>123.42022116903634</v>
      </c>
      <c r="J173" s="10">
        <f>SUMIFS(trimestre!$D$18:$L$18,trimestre!$D$3:$L$3,data!$B173,trimestre!$D$2:$L$2,data!$A173)</f>
        <v>103.70227491680485</v>
      </c>
      <c r="K173" s="10">
        <f>SUMIFS(trimestre!$D$20:$L$20,trimestre!$D$3:$L$3,data!$B173,trimestre!$D$2:$L$2,data!$A173)</f>
        <v>102.65254167693192</v>
      </c>
      <c r="L173" s="10">
        <f>SUMIFS(trimestre!$D$22:$L$22,trimestre!$D$3:$L$3,data!$B173,trimestre!$D$2:$L$2,data!$A173)</f>
        <v>100.90735897187511</v>
      </c>
      <c r="M173" s="10">
        <f>SUMIFS(trimestre!$D$27:$L$27,trimestre!$D$3:$L$3,data!$B173,trimestre!$D$2:$L$2,data!$A173)</f>
        <v>99.90209594597296</v>
      </c>
      <c r="N173" s="10">
        <f>SUMIFS(trimestre!$D$29:$L$29,trimestre!$D$3:$L$3,data!$B173,trimestre!$D$2:$L$2,data!$A173)</f>
        <v>99.701891344878831</v>
      </c>
      <c r="O173" s="10">
        <f>SUMIFS(trimestre!$D$31:$L$31,trimestre!$D$3:$L$3,data!$B173,trimestre!$D$2:$L$2,data!$A173)</f>
        <v>101.42316992032195</v>
      </c>
      <c r="P173" s="10">
        <f>SUMIFS(trimestre!$D$33:$L$33,trimestre!$D$3:$L$3,data!$B173,trimestre!$D$2:$L$2,data!$A173)</f>
        <v>99.107241964384826</v>
      </c>
      <c r="Q173" s="10">
        <f>SUMIFS(trimestre!$D$35:$L$35,trimestre!$D$3:$L$3,data!$B173,trimestre!$D$2:$L$2,data!$A173)</f>
        <v>97.550126132313096</v>
      </c>
      <c r="R173" s="10">
        <f>SUMIFS(trimestre!$D$37:$L$37,trimestre!$D$3:$L$3,data!$B173,trimestre!$D$2:$L$2,data!$A173)</f>
        <v>98.42141886285863</v>
      </c>
      <c r="S173" s="10">
        <f>SUMIFS(trimestre!$D$39:$L$39,trimestre!$D$3:$L$3,data!$B173,trimestre!$D$2:$L$2,data!$A173)</f>
        <v>99.402788049399206</v>
      </c>
      <c r="T173" s="10">
        <f>SUMIFS(trimestre!$D$41:$L$41,trimestre!$D$3:$L$3,data!$B173,trimestre!$D$2:$L$2,data!$A173)</f>
        <v>99.007548335485097</v>
      </c>
      <c r="U173" s="10">
        <f>SUMIFS(trimestre!$D$43:$L$43,trimestre!$D$3:$L$3,data!$B173,trimestre!$D$2:$L$2,data!$A173)</f>
        <v>99.007450310635889</v>
      </c>
      <c r="V173" s="10">
        <f>SUMIFS(trimestre!$D$45:$L$45,trimestre!$D$3:$L$3,data!$B173,trimestre!$D$2:$L$2,data!$A173)</f>
        <v>100.10130251814837</v>
      </c>
    </row>
    <row r="174" spans="1:22" x14ac:dyDescent="0.3">
      <c r="A174">
        <f t="shared" si="6"/>
        <v>2019</v>
      </c>
      <c r="B174" t="str">
        <f t="shared" si="7"/>
        <v>T2</v>
      </c>
      <c r="C174">
        <f t="shared" si="8"/>
        <v>6</v>
      </c>
      <c r="D174" s="59">
        <v>43638</v>
      </c>
      <c r="E174" s="10">
        <f>SUMIFS(trimestre!$D$4:$L$4,trimestre!$D$3:$L$3,data!$B174,trimestre!$D$2:$L$2,data!$A174)</f>
        <v>99.800698006081873</v>
      </c>
      <c r="F174" s="10">
        <f>SUMIFS(trimestre!$D$8:$L$8,trimestre!$D$3:$L$3,data!$B174,trimestre!$D$2:$L$2,data!$A174)</f>
        <v>100.30130512058224</v>
      </c>
      <c r="G174" s="10">
        <f>SUMIFS(trimestre!$D$10:$L$10,trimestre!$D$3:$L$3,data!$B174,trimestre!$D$2:$L$2,data!$A174)</f>
        <v>103.28369863056143</v>
      </c>
      <c r="H174" s="10">
        <f>SUMIFS(trimestre!$D$14:$L$14,trimestre!$D$3:$L$3,data!$B174,trimestre!$D$2:$L$2,data!$A174)</f>
        <v>100.20040080160321</v>
      </c>
      <c r="I174" s="10">
        <f>SUMIFS(trimestre!$D$16:$L$16,trimestre!$D$3:$L$3,data!$B174,trimestre!$D$2:$L$2,data!$A174)</f>
        <v>123.42022116903634</v>
      </c>
      <c r="J174" s="10">
        <f>SUMIFS(trimestre!$D$18:$L$18,trimestre!$D$3:$L$3,data!$B174,trimestre!$D$2:$L$2,data!$A174)</f>
        <v>103.70227491680485</v>
      </c>
      <c r="K174" s="10">
        <f>SUMIFS(trimestre!$D$20:$L$20,trimestre!$D$3:$L$3,data!$B174,trimestre!$D$2:$L$2,data!$A174)</f>
        <v>102.65254167693192</v>
      </c>
      <c r="L174" s="10">
        <f>SUMIFS(trimestre!$D$22:$L$22,trimestre!$D$3:$L$3,data!$B174,trimestre!$D$2:$L$2,data!$A174)</f>
        <v>100.90735897187511</v>
      </c>
      <c r="M174" s="10">
        <f>SUMIFS(trimestre!$D$27:$L$27,trimestre!$D$3:$L$3,data!$B174,trimestre!$D$2:$L$2,data!$A174)</f>
        <v>99.90209594597296</v>
      </c>
      <c r="N174" s="10">
        <f>SUMIFS(trimestre!$D$29:$L$29,trimestre!$D$3:$L$3,data!$B174,trimestre!$D$2:$L$2,data!$A174)</f>
        <v>99.701891344878831</v>
      </c>
      <c r="O174" s="10">
        <f>SUMIFS(trimestre!$D$31:$L$31,trimestre!$D$3:$L$3,data!$B174,trimestre!$D$2:$L$2,data!$A174)</f>
        <v>101.42316992032195</v>
      </c>
      <c r="P174" s="10">
        <f>SUMIFS(trimestre!$D$33:$L$33,trimestre!$D$3:$L$3,data!$B174,trimestre!$D$2:$L$2,data!$A174)</f>
        <v>99.107241964384826</v>
      </c>
      <c r="Q174" s="10">
        <f>SUMIFS(trimestre!$D$35:$L$35,trimestre!$D$3:$L$3,data!$B174,trimestre!$D$2:$L$2,data!$A174)</f>
        <v>97.550126132313096</v>
      </c>
      <c r="R174" s="10">
        <f>SUMIFS(trimestre!$D$37:$L$37,trimestre!$D$3:$L$3,data!$B174,trimestre!$D$2:$L$2,data!$A174)</f>
        <v>98.42141886285863</v>
      </c>
      <c r="S174" s="10">
        <f>SUMIFS(trimestre!$D$39:$L$39,trimestre!$D$3:$L$3,data!$B174,trimestre!$D$2:$L$2,data!$A174)</f>
        <v>99.402788049399206</v>
      </c>
      <c r="T174" s="10">
        <f>SUMIFS(trimestre!$D$41:$L$41,trimestre!$D$3:$L$3,data!$B174,trimestre!$D$2:$L$2,data!$A174)</f>
        <v>99.007548335485097</v>
      </c>
      <c r="U174" s="10">
        <f>SUMIFS(trimestre!$D$43:$L$43,trimestre!$D$3:$L$3,data!$B174,trimestre!$D$2:$L$2,data!$A174)</f>
        <v>99.007450310635889</v>
      </c>
      <c r="V174" s="10">
        <f>SUMIFS(trimestre!$D$45:$L$45,trimestre!$D$3:$L$3,data!$B174,trimestre!$D$2:$L$2,data!$A174)</f>
        <v>100.10130251814837</v>
      </c>
    </row>
    <row r="175" spans="1:22" x14ac:dyDescent="0.3">
      <c r="A175">
        <f t="shared" si="6"/>
        <v>2019</v>
      </c>
      <c r="B175" t="str">
        <f t="shared" si="7"/>
        <v>T2</v>
      </c>
      <c r="C175">
        <f t="shared" si="8"/>
        <v>6</v>
      </c>
      <c r="D175" s="59">
        <v>43639</v>
      </c>
      <c r="E175" s="10">
        <f>SUMIFS(trimestre!$D$4:$L$4,trimestre!$D$3:$L$3,data!$B175,trimestre!$D$2:$L$2,data!$A175)</f>
        <v>99.800698006081873</v>
      </c>
      <c r="F175" s="10">
        <f>SUMIFS(trimestre!$D$8:$L$8,trimestre!$D$3:$L$3,data!$B175,trimestre!$D$2:$L$2,data!$A175)</f>
        <v>100.30130512058224</v>
      </c>
      <c r="G175" s="10">
        <f>SUMIFS(trimestre!$D$10:$L$10,trimestre!$D$3:$L$3,data!$B175,trimestre!$D$2:$L$2,data!$A175)</f>
        <v>103.28369863056143</v>
      </c>
      <c r="H175" s="10">
        <f>SUMIFS(trimestre!$D$14:$L$14,trimestre!$D$3:$L$3,data!$B175,trimestre!$D$2:$L$2,data!$A175)</f>
        <v>100.20040080160321</v>
      </c>
      <c r="I175" s="10">
        <f>SUMIFS(trimestre!$D$16:$L$16,trimestre!$D$3:$L$3,data!$B175,trimestre!$D$2:$L$2,data!$A175)</f>
        <v>123.42022116903634</v>
      </c>
      <c r="J175" s="10">
        <f>SUMIFS(trimestre!$D$18:$L$18,trimestre!$D$3:$L$3,data!$B175,trimestre!$D$2:$L$2,data!$A175)</f>
        <v>103.70227491680485</v>
      </c>
      <c r="K175" s="10">
        <f>SUMIFS(trimestre!$D$20:$L$20,trimestre!$D$3:$L$3,data!$B175,trimestre!$D$2:$L$2,data!$A175)</f>
        <v>102.65254167693192</v>
      </c>
      <c r="L175" s="10">
        <f>SUMIFS(trimestre!$D$22:$L$22,trimestre!$D$3:$L$3,data!$B175,trimestre!$D$2:$L$2,data!$A175)</f>
        <v>100.90735897187511</v>
      </c>
      <c r="M175" s="10">
        <f>SUMIFS(trimestre!$D$27:$L$27,trimestre!$D$3:$L$3,data!$B175,trimestre!$D$2:$L$2,data!$A175)</f>
        <v>99.90209594597296</v>
      </c>
      <c r="N175" s="10">
        <f>SUMIFS(trimestre!$D$29:$L$29,trimestre!$D$3:$L$3,data!$B175,trimestre!$D$2:$L$2,data!$A175)</f>
        <v>99.701891344878831</v>
      </c>
      <c r="O175" s="10">
        <f>SUMIFS(trimestre!$D$31:$L$31,trimestre!$D$3:$L$3,data!$B175,trimestre!$D$2:$L$2,data!$A175)</f>
        <v>101.42316992032195</v>
      </c>
      <c r="P175" s="10">
        <f>SUMIFS(trimestre!$D$33:$L$33,trimestre!$D$3:$L$3,data!$B175,trimestre!$D$2:$L$2,data!$A175)</f>
        <v>99.107241964384826</v>
      </c>
      <c r="Q175" s="10">
        <f>SUMIFS(trimestre!$D$35:$L$35,trimestre!$D$3:$L$3,data!$B175,trimestre!$D$2:$L$2,data!$A175)</f>
        <v>97.550126132313096</v>
      </c>
      <c r="R175" s="10">
        <f>SUMIFS(trimestre!$D$37:$L$37,trimestre!$D$3:$L$3,data!$B175,trimestre!$D$2:$L$2,data!$A175)</f>
        <v>98.42141886285863</v>
      </c>
      <c r="S175" s="10">
        <f>SUMIFS(trimestre!$D$39:$L$39,trimestre!$D$3:$L$3,data!$B175,trimestre!$D$2:$L$2,data!$A175)</f>
        <v>99.402788049399206</v>
      </c>
      <c r="T175" s="10">
        <f>SUMIFS(trimestre!$D$41:$L$41,trimestre!$D$3:$L$3,data!$B175,trimestre!$D$2:$L$2,data!$A175)</f>
        <v>99.007548335485097</v>
      </c>
      <c r="U175" s="10">
        <f>SUMIFS(trimestre!$D$43:$L$43,trimestre!$D$3:$L$3,data!$B175,trimestre!$D$2:$L$2,data!$A175)</f>
        <v>99.007450310635889</v>
      </c>
      <c r="V175" s="10">
        <f>SUMIFS(trimestre!$D$45:$L$45,trimestre!$D$3:$L$3,data!$B175,trimestre!$D$2:$L$2,data!$A175)</f>
        <v>100.10130251814837</v>
      </c>
    </row>
    <row r="176" spans="1:22" x14ac:dyDescent="0.3">
      <c r="A176">
        <f t="shared" si="6"/>
        <v>2019</v>
      </c>
      <c r="B176" t="str">
        <f t="shared" si="7"/>
        <v>T2</v>
      </c>
      <c r="C176">
        <f t="shared" si="8"/>
        <v>6</v>
      </c>
      <c r="D176" s="59">
        <v>43640</v>
      </c>
      <c r="E176" s="10">
        <f>SUMIFS(trimestre!$D$4:$L$4,trimestre!$D$3:$L$3,data!$B176,trimestre!$D$2:$L$2,data!$A176)</f>
        <v>99.800698006081873</v>
      </c>
      <c r="F176" s="10">
        <f>SUMIFS(trimestre!$D$8:$L$8,trimestre!$D$3:$L$3,data!$B176,trimestre!$D$2:$L$2,data!$A176)</f>
        <v>100.30130512058224</v>
      </c>
      <c r="G176" s="10">
        <f>SUMIFS(trimestre!$D$10:$L$10,trimestre!$D$3:$L$3,data!$B176,trimestre!$D$2:$L$2,data!$A176)</f>
        <v>103.28369863056143</v>
      </c>
      <c r="H176" s="10">
        <f>SUMIFS(trimestre!$D$14:$L$14,trimestre!$D$3:$L$3,data!$B176,trimestre!$D$2:$L$2,data!$A176)</f>
        <v>100.20040080160321</v>
      </c>
      <c r="I176" s="10">
        <f>SUMIFS(trimestre!$D$16:$L$16,trimestre!$D$3:$L$3,data!$B176,trimestre!$D$2:$L$2,data!$A176)</f>
        <v>123.42022116903634</v>
      </c>
      <c r="J176" s="10">
        <f>SUMIFS(trimestre!$D$18:$L$18,trimestre!$D$3:$L$3,data!$B176,trimestre!$D$2:$L$2,data!$A176)</f>
        <v>103.70227491680485</v>
      </c>
      <c r="K176" s="10">
        <f>SUMIFS(trimestre!$D$20:$L$20,trimestre!$D$3:$L$3,data!$B176,trimestre!$D$2:$L$2,data!$A176)</f>
        <v>102.65254167693192</v>
      </c>
      <c r="L176" s="10">
        <f>SUMIFS(trimestre!$D$22:$L$22,trimestre!$D$3:$L$3,data!$B176,trimestre!$D$2:$L$2,data!$A176)</f>
        <v>100.90735897187511</v>
      </c>
      <c r="M176" s="10">
        <f>SUMIFS(trimestre!$D$27:$L$27,trimestre!$D$3:$L$3,data!$B176,trimestre!$D$2:$L$2,data!$A176)</f>
        <v>99.90209594597296</v>
      </c>
      <c r="N176" s="10">
        <f>SUMIFS(trimestre!$D$29:$L$29,trimestre!$D$3:$L$3,data!$B176,trimestre!$D$2:$L$2,data!$A176)</f>
        <v>99.701891344878831</v>
      </c>
      <c r="O176" s="10">
        <f>SUMIFS(trimestre!$D$31:$L$31,trimestre!$D$3:$L$3,data!$B176,trimestre!$D$2:$L$2,data!$A176)</f>
        <v>101.42316992032195</v>
      </c>
      <c r="P176" s="10">
        <f>SUMIFS(trimestre!$D$33:$L$33,trimestre!$D$3:$L$3,data!$B176,trimestre!$D$2:$L$2,data!$A176)</f>
        <v>99.107241964384826</v>
      </c>
      <c r="Q176" s="10">
        <f>SUMIFS(trimestre!$D$35:$L$35,trimestre!$D$3:$L$3,data!$B176,trimestre!$D$2:$L$2,data!$A176)</f>
        <v>97.550126132313096</v>
      </c>
      <c r="R176" s="10">
        <f>SUMIFS(trimestre!$D$37:$L$37,trimestre!$D$3:$L$3,data!$B176,trimestre!$D$2:$L$2,data!$A176)</f>
        <v>98.42141886285863</v>
      </c>
      <c r="S176" s="10">
        <f>SUMIFS(trimestre!$D$39:$L$39,trimestre!$D$3:$L$3,data!$B176,trimestre!$D$2:$L$2,data!$A176)</f>
        <v>99.402788049399206</v>
      </c>
      <c r="T176" s="10">
        <f>SUMIFS(trimestre!$D$41:$L$41,trimestre!$D$3:$L$3,data!$B176,trimestre!$D$2:$L$2,data!$A176)</f>
        <v>99.007548335485097</v>
      </c>
      <c r="U176" s="10">
        <f>SUMIFS(trimestre!$D$43:$L$43,trimestre!$D$3:$L$3,data!$B176,trimestre!$D$2:$L$2,data!$A176)</f>
        <v>99.007450310635889</v>
      </c>
      <c r="V176" s="10">
        <f>SUMIFS(trimestre!$D$45:$L$45,trimestre!$D$3:$L$3,data!$B176,trimestre!$D$2:$L$2,data!$A176)</f>
        <v>100.10130251814837</v>
      </c>
    </row>
    <row r="177" spans="1:22" x14ac:dyDescent="0.3">
      <c r="A177">
        <f t="shared" si="6"/>
        <v>2019</v>
      </c>
      <c r="B177" t="str">
        <f t="shared" si="7"/>
        <v>T2</v>
      </c>
      <c r="C177">
        <f t="shared" si="8"/>
        <v>6</v>
      </c>
      <c r="D177" s="59">
        <v>43641</v>
      </c>
      <c r="E177" s="10">
        <f>SUMIFS(trimestre!$D$4:$L$4,trimestre!$D$3:$L$3,data!$B177,trimestre!$D$2:$L$2,data!$A177)</f>
        <v>99.800698006081873</v>
      </c>
      <c r="F177" s="10">
        <f>SUMIFS(trimestre!$D$8:$L$8,trimestre!$D$3:$L$3,data!$B177,trimestre!$D$2:$L$2,data!$A177)</f>
        <v>100.30130512058224</v>
      </c>
      <c r="G177" s="10">
        <f>SUMIFS(trimestre!$D$10:$L$10,trimestre!$D$3:$L$3,data!$B177,trimestre!$D$2:$L$2,data!$A177)</f>
        <v>103.28369863056143</v>
      </c>
      <c r="H177" s="10">
        <f>SUMIFS(trimestre!$D$14:$L$14,trimestre!$D$3:$L$3,data!$B177,trimestre!$D$2:$L$2,data!$A177)</f>
        <v>100.20040080160321</v>
      </c>
      <c r="I177" s="10">
        <f>SUMIFS(trimestre!$D$16:$L$16,trimestre!$D$3:$L$3,data!$B177,trimestre!$D$2:$L$2,data!$A177)</f>
        <v>123.42022116903634</v>
      </c>
      <c r="J177" s="10">
        <f>SUMIFS(trimestre!$D$18:$L$18,trimestre!$D$3:$L$3,data!$B177,trimestre!$D$2:$L$2,data!$A177)</f>
        <v>103.70227491680485</v>
      </c>
      <c r="K177" s="10">
        <f>SUMIFS(trimestre!$D$20:$L$20,trimestre!$D$3:$L$3,data!$B177,trimestre!$D$2:$L$2,data!$A177)</f>
        <v>102.65254167693192</v>
      </c>
      <c r="L177" s="10">
        <f>SUMIFS(trimestre!$D$22:$L$22,trimestre!$D$3:$L$3,data!$B177,trimestre!$D$2:$L$2,data!$A177)</f>
        <v>100.90735897187511</v>
      </c>
      <c r="M177" s="10">
        <f>SUMIFS(trimestre!$D$27:$L$27,trimestre!$D$3:$L$3,data!$B177,trimestre!$D$2:$L$2,data!$A177)</f>
        <v>99.90209594597296</v>
      </c>
      <c r="N177" s="10">
        <f>SUMIFS(trimestre!$D$29:$L$29,trimestre!$D$3:$L$3,data!$B177,trimestre!$D$2:$L$2,data!$A177)</f>
        <v>99.701891344878831</v>
      </c>
      <c r="O177" s="10">
        <f>SUMIFS(trimestre!$D$31:$L$31,trimestre!$D$3:$L$3,data!$B177,trimestre!$D$2:$L$2,data!$A177)</f>
        <v>101.42316992032195</v>
      </c>
      <c r="P177" s="10">
        <f>SUMIFS(trimestre!$D$33:$L$33,trimestre!$D$3:$L$3,data!$B177,trimestre!$D$2:$L$2,data!$A177)</f>
        <v>99.107241964384826</v>
      </c>
      <c r="Q177" s="10">
        <f>SUMIFS(trimestre!$D$35:$L$35,trimestre!$D$3:$L$3,data!$B177,trimestre!$D$2:$L$2,data!$A177)</f>
        <v>97.550126132313096</v>
      </c>
      <c r="R177" s="10">
        <f>SUMIFS(trimestre!$D$37:$L$37,trimestre!$D$3:$L$3,data!$B177,trimestre!$D$2:$L$2,data!$A177)</f>
        <v>98.42141886285863</v>
      </c>
      <c r="S177" s="10">
        <f>SUMIFS(trimestre!$D$39:$L$39,trimestre!$D$3:$L$3,data!$B177,trimestre!$D$2:$L$2,data!$A177)</f>
        <v>99.402788049399206</v>
      </c>
      <c r="T177" s="10">
        <f>SUMIFS(trimestre!$D$41:$L$41,trimestre!$D$3:$L$3,data!$B177,trimestre!$D$2:$L$2,data!$A177)</f>
        <v>99.007548335485097</v>
      </c>
      <c r="U177" s="10">
        <f>SUMIFS(trimestre!$D$43:$L$43,trimestre!$D$3:$L$3,data!$B177,trimestre!$D$2:$L$2,data!$A177)</f>
        <v>99.007450310635889</v>
      </c>
      <c r="V177" s="10">
        <f>SUMIFS(trimestre!$D$45:$L$45,trimestre!$D$3:$L$3,data!$B177,trimestre!$D$2:$L$2,data!$A177)</f>
        <v>100.10130251814837</v>
      </c>
    </row>
    <row r="178" spans="1:22" x14ac:dyDescent="0.3">
      <c r="A178">
        <f t="shared" si="6"/>
        <v>2019</v>
      </c>
      <c r="B178" t="str">
        <f t="shared" si="7"/>
        <v>T2</v>
      </c>
      <c r="C178">
        <f t="shared" si="8"/>
        <v>6</v>
      </c>
      <c r="D178" s="59">
        <v>43642</v>
      </c>
      <c r="E178" s="10">
        <f>SUMIFS(trimestre!$D$4:$L$4,trimestre!$D$3:$L$3,data!$B178,trimestre!$D$2:$L$2,data!$A178)</f>
        <v>99.800698006081873</v>
      </c>
      <c r="F178" s="10">
        <f>SUMIFS(trimestre!$D$8:$L$8,trimestre!$D$3:$L$3,data!$B178,trimestre!$D$2:$L$2,data!$A178)</f>
        <v>100.30130512058224</v>
      </c>
      <c r="G178" s="10">
        <f>SUMIFS(trimestre!$D$10:$L$10,trimestre!$D$3:$L$3,data!$B178,trimestre!$D$2:$L$2,data!$A178)</f>
        <v>103.28369863056143</v>
      </c>
      <c r="H178" s="10">
        <f>SUMIFS(trimestre!$D$14:$L$14,trimestre!$D$3:$L$3,data!$B178,trimestre!$D$2:$L$2,data!$A178)</f>
        <v>100.20040080160321</v>
      </c>
      <c r="I178" s="10">
        <f>SUMIFS(trimestre!$D$16:$L$16,trimestre!$D$3:$L$3,data!$B178,trimestre!$D$2:$L$2,data!$A178)</f>
        <v>123.42022116903634</v>
      </c>
      <c r="J178" s="10">
        <f>SUMIFS(trimestre!$D$18:$L$18,trimestre!$D$3:$L$3,data!$B178,trimestre!$D$2:$L$2,data!$A178)</f>
        <v>103.70227491680485</v>
      </c>
      <c r="K178" s="10">
        <f>SUMIFS(trimestre!$D$20:$L$20,trimestre!$D$3:$L$3,data!$B178,trimestre!$D$2:$L$2,data!$A178)</f>
        <v>102.65254167693192</v>
      </c>
      <c r="L178" s="10">
        <f>SUMIFS(trimestre!$D$22:$L$22,trimestre!$D$3:$L$3,data!$B178,trimestre!$D$2:$L$2,data!$A178)</f>
        <v>100.90735897187511</v>
      </c>
      <c r="M178" s="10">
        <f>SUMIFS(trimestre!$D$27:$L$27,trimestre!$D$3:$L$3,data!$B178,trimestre!$D$2:$L$2,data!$A178)</f>
        <v>99.90209594597296</v>
      </c>
      <c r="N178" s="10">
        <f>SUMIFS(trimestre!$D$29:$L$29,trimestre!$D$3:$L$3,data!$B178,trimestre!$D$2:$L$2,data!$A178)</f>
        <v>99.701891344878831</v>
      </c>
      <c r="O178" s="10">
        <f>SUMIFS(trimestre!$D$31:$L$31,trimestre!$D$3:$L$3,data!$B178,trimestre!$D$2:$L$2,data!$A178)</f>
        <v>101.42316992032195</v>
      </c>
      <c r="P178" s="10">
        <f>SUMIFS(trimestre!$D$33:$L$33,trimestre!$D$3:$L$3,data!$B178,trimestre!$D$2:$L$2,data!$A178)</f>
        <v>99.107241964384826</v>
      </c>
      <c r="Q178" s="10">
        <f>SUMIFS(trimestre!$D$35:$L$35,trimestre!$D$3:$L$3,data!$B178,trimestre!$D$2:$L$2,data!$A178)</f>
        <v>97.550126132313096</v>
      </c>
      <c r="R178" s="10">
        <f>SUMIFS(trimestre!$D$37:$L$37,trimestre!$D$3:$L$3,data!$B178,trimestre!$D$2:$L$2,data!$A178)</f>
        <v>98.42141886285863</v>
      </c>
      <c r="S178" s="10">
        <f>SUMIFS(trimestre!$D$39:$L$39,trimestre!$D$3:$L$3,data!$B178,trimestre!$D$2:$L$2,data!$A178)</f>
        <v>99.402788049399206</v>
      </c>
      <c r="T178" s="10">
        <f>SUMIFS(trimestre!$D$41:$L$41,trimestre!$D$3:$L$3,data!$B178,trimestre!$D$2:$L$2,data!$A178)</f>
        <v>99.007548335485097</v>
      </c>
      <c r="U178" s="10">
        <f>SUMIFS(trimestre!$D$43:$L$43,trimestre!$D$3:$L$3,data!$B178,trimestre!$D$2:$L$2,data!$A178)</f>
        <v>99.007450310635889</v>
      </c>
      <c r="V178" s="10">
        <f>SUMIFS(trimestre!$D$45:$L$45,trimestre!$D$3:$L$3,data!$B178,trimestre!$D$2:$L$2,data!$A178)</f>
        <v>100.10130251814837</v>
      </c>
    </row>
    <row r="179" spans="1:22" x14ac:dyDescent="0.3">
      <c r="A179">
        <f t="shared" si="6"/>
        <v>2019</v>
      </c>
      <c r="B179" t="str">
        <f t="shared" si="7"/>
        <v>T2</v>
      </c>
      <c r="C179">
        <f t="shared" si="8"/>
        <v>6</v>
      </c>
      <c r="D179" s="59">
        <v>43643</v>
      </c>
      <c r="E179" s="10">
        <f>SUMIFS(trimestre!$D$4:$L$4,trimestre!$D$3:$L$3,data!$B179,trimestre!$D$2:$L$2,data!$A179)</f>
        <v>99.800698006081873</v>
      </c>
      <c r="F179" s="10">
        <f>SUMIFS(trimestre!$D$8:$L$8,trimestre!$D$3:$L$3,data!$B179,trimestre!$D$2:$L$2,data!$A179)</f>
        <v>100.30130512058224</v>
      </c>
      <c r="G179" s="10">
        <f>SUMIFS(trimestre!$D$10:$L$10,trimestre!$D$3:$L$3,data!$B179,trimestre!$D$2:$L$2,data!$A179)</f>
        <v>103.28369863056143</v>
      </c>
      <c r="H179" s="10">
        <f>SUMIFS(trimestre!$D$14:$L$14,trimestre!$D$3:$L$3,data!$B179,trimestre!$D$2:$L$2,data!$A179)</f>
        <v>100.20040080160321</v>
      </c>
      <c r="I179" s="10">
        <f>SUMIFS(trimestre!$D$16:$L$16,trimestre!$D$3:$L$3,data!$B179,trimestre!$D$2:$L$2,data!$A179)</f>
        <v>123.42022116903634</v>
      </c>
      <c r="J179" s="10">
        <f>SUMIFS(trimestre!$D$18:$L$18,trimestre!$D$3:$L$3,data!$B179,trimestre!$D$2:$L$2,data!$A179)</f>
        <v>103.70227491680485</v>
      </c>
      <c r="K179" s="10">
        <f>SUMIFS(trimestre!$D$20:$L$20,trimestre!$D$3:$L$3,data!$B179,trimestre!$D$2:$L$2,data!$A179)</f>
        <v>102.65254167693192</v>
      </c>
      <c r="L179" s="10">
        <f>SUMIFS(trimestre!$D$22:$L$22,trimestre!$D$3:$L$3,data!$B179,trimestre!$D$2:$L$2,data!$A179)</f>
        <v>100.90735897187511</v>
      </c>
      <c r="M179" s="10">
        <f>SUMIFS(trimestre!$D$27:$L$27,trimestre!$D$3:$L$3,data!$B179,trimestre!$D$2:$L$2,data!$A179)</f>
        <v>99.90209594597296</v>
      </c>
      <c r="N179" s="10">
        <f>SUMIFS(trimestre!$D$29:$L$29,trimestre!$D$3:$L$3,data!$B179,trimestre!$D$2:$L$2,data!$A179)</f>
        <v>99.701891344878831</v>
      </c>
      <c r="O179" s="10">
        <f>SUMIFS(trimestre!$D$31:$L$31,trimestre!$D$3:$L$3,data!$B179,trimestre!$D$2:$L$2,data!$A179)</f>
        <v>101.42316992032195</v>
      </c>
      <c r="P179" s="10">
        <f>SUMIFS(trimestre!$D$33:$L$33,trimestre!$D$3:$L$3,data!$B179,trimestre!$D$2:$L$2,data!$A179)</f>
        <v>99.107241964384826</v>
      </c>
      <c r="Q179" s="10">
        <f>SUMIFS(trimestre!$D$35:$L$35,trimestre!$D$3:$L$3,data!$B179,trimestre!$D$2:$L$2,data!$A179)</f>
        <v>97.550126132313096</v>
      </c>
      <c r="R179" s="10">
        <f>SUMIFS(trimestre!$D$37:$L$37,trimestre!$D$3:$L$3,data!$B179,trimestre!$D$2:$L$2,data!$A179)</f>
        <v>98.42141886285863</v>
      </c>
      <c r="S179" s="10">
        <f>SUMIFS(trimestre!$D$39:$L$39,trimestre!$D$3:$L$3,data!$B179,trimestre!$D$2:$L$2,data!$A179)</f>
        <v>99.402788049399206</v>
      </c>
      <c r="T179" s="10">
        <f>SUMIFS(trimestre!$D$41:$L$41,trimestre!$D$3:$L$3,data!$B179,trimestre!$D$2:$L$2,data!$A179)</f>
        <v>99.007548335485097</v>
      </c>
      <c r="U179" s="10">
        <f>SUMIFS(trimestre!$D$43:$L$43,trimestre!$D$3:$L$3,data!$B179,trimestre!$D$2:$L$2,data!$A179)</f>
        <v>99.007450310635889</v>
      </c>
      <c r="V179" s="10">
        <f>SUMIFS(trimestre!$D$45:$L$45,trimestre!$D$3:$L$3,data!$B179,trimestre!$D$2:$L$2,data!$A179)</f>
        <v>100.10130251814837</v>
      </c>
    </row>
    <row r="180" spans="1:22" x14ac:dyDescent="0.3">
      <c r="A180">
        <f t="shared" si="6"/>
        <v>2019</v>
      </c>
      <c r="B180" t="str">
        <f t="shared" si="7"/>
        <v>T2</v>
      </c>
      <c r="C180">
        <f t="shared" si="8"/>
        <v>6</v>
      </c>
      <c r="D180" s="59">
        <v>43644</v>
      </c>
      <c r="E180" s="10">
        <f>SUMIFS(trimestre!$D$4:$L$4,trimestre!$D$3:$L$3,data!$B180,trimestre!$D$2:$L$2,data!$A180)</f>
        <v>99.800698006081873</v>
      </c>
      <c r="F180" s="10">
        <f>SUMIFS(trimestre!$D$8:$L$8,trimestre!$D$3:$L$3,data!$B180,trimestre!$D$2:$L$2,data!$A180)</f>
        <v>100.30130512058224</v>
      </c>
      <c r="G180" s="10">
        <f>SUMIFS(trimestre!$D$10:$L$10,trimestre!$D$3:$L$3,data!$B180,trimestre!$D$2:$L$2,data!$A180)</f>
        <v>103.28369863056143</v>
      </c>
      <c r="H180" s="10">
        <f>SUMIFS(trimestre!$D$14:$L$14,trimestre!$D$3:$L$3,data!$B180,trimestre!$D$2:$L$2,data!$A180)</f>
        <v>100.20040080160321</v>
      </c>
      <c r="I180" s="10">
        <f>SUMIFS(trimestre!$D$16:$L$16,trimestre!$D$3:$L$3,data!$B180,trimestre!$D$2:$L$2,data!$A180)</f>
        <v>123.42022116903634</v>
      </c>
      <c r="J180" s="10">
        <f>SUMIFS(trimestre!$D$18:$L$18,trimestre!$D$3:$L$3,data!$B180,trimestre!$D$2:$L$2,data!$A180)</f>
        <v>103.70227491680485</v>
      </c>
      <c r="K180" s="10">
        <f>SUMIFS(trimestre!$D$20:$L$20,trimestre!$D$3:$L$3,data!$B180,trimestre!$D$2:$L$2,data!$A180)</f>
        <v>102.65254167693192</v>
      </c>
      <c r="L180" s="10">
        <f>SUMIFS(trimestre!$D$22:$L$22,trimestre!$D$3:$L$3,data!$B180,trimestre!$D$2:$L$2,data!$A180)</f>
        <v>100.90735897187511</v>
      </c>
      <c r="M180" s="10">
        <f>SUMIFS(trimestre!$D$27:$L$27,trimestre!$D$3:$L$3,data!$B180,trimestre!$D$2:$L$2,data!$A180)</f>
        <v>99.90209594597296</v>
      </c>
      <c r="N180" s="10">
        <f>SUMIFS(trimestre!$D$29:$L$29,trimestre!$D$3:$L$3,data!$B180,trimestre!$D$2:$L$2,data!$A180)</f>
        <v>99.701891344878831</v>
      </c>
      <c r="O180" s="10">
        <f>SUMIFS(trimestre!$D$31:$L$31,trimestre!$D$3:$L$3,data!$B180,trimestre!$D$2:$L$2,data!$A180)</f>
        <v>101.42316992032195</v>
      </c>
      <c r="P180" s="10">
        <f>SUMIFS(trimestre!$D$33:$L$33,trimestre!$D$3:$L$3,data!$B180,trimestre!$D$2:$L$2,data!$A180)</f>
        <v>99.107241964384826</v>
      </c>
      <c r="Q180" s="10">
        <f>SUMIFS(trimestre!$D$35:$L$35,trimestre!$D$3:$L$3,data!$B180,trimestre!$D$2:$L$2,data!$A180)</f>
        <v>97.550126132313096</v>
      </c>
      <c r="R180" s="10">
        <f>SUMIFS(trimestre!$D$37:$L$37,trimestre!$D$3:$L$3,data!$B180,trimestre!$D$2:$L$2,data!$A180)</f>
        <v>98.42141886285863</v>
      </c>
      <c r="S180" s="10">
        <f>SUMIFS(trimestre!$D$39:$L$39,trimestre!$D$3:$L$3,data!$B180,trimestre!$D$2:$L$2,data!$A180)</f>
        <v>99.402788049399206</v>
      </c>
      <c r="T180" s="10">
        <f>SUMIFS(trimestre!$D$41:$L$41,trimestre!$D$3:$L$3,data!$B180,trimestre!$D$2:$L$2,data!$A180)</f>
        <v>99.007548335485097</v>
      </c>
      <c r="U180" s="10">
        <f>SUMIFS(trimestre!$D$43:$L$43,trimestre!$D$3:$L$3,data!$B180,trimestre!$D$2:$L$2,data!$A180)</f>
        <v>99.007450310635889</v>
      </c>
      <c r="V180" s="10">
        <f>SUMIFS(trimestre!$D$45:$L$45,trimestre!$D$3:$L$3,data!$B180,trimestre!$D$2:$L$2,data!$A180)</f>
        <v>100.10130251814837</v>
      </c>
    </row>
    <row r="181" spans="1:22" x14ac:dyDescent="0.3">
      <c r="A181">
        <f t="shared" si="6"/>
        <v>2019</v>
      </c>
      <c r="B181" t="str">
        <f t="shared" si="7"/>
        <v>T2</v>
      </c>
      <c r="C181">
        <f t="shared" si="8"/>
        <v>6</v>
      </c>
      <c r="D181" s="59">
        <v>43645</v>
      </c>
      <c r="E181" s="10">
        <f>SUMIFS(trimestre!$D$4:$L$4,trimestre!$D$3:$L$3,data!$B181,trimestre!$D$2:$L$2,data!$A181)</f>
        <v>99.800698006081873</v>
      </c>
      <c r="F181" s="10">
        <f>SUMIFS(trimestre!$D$8:$L$8,trimestre!$D$3:$L$3,data!$B181,trimestre!$D$2:$L$2,data!$A181)</f>
        <v>100.30130512058224</v>
      </c>
      <c r="G181" s="10">
        <f>SUMIFS(trimestre!$D$10:$L$10,trimestre!$D$3:$L$3,data!$B181,trimestre!$D$2:$L$2,data!$A181)</f>
        <v>103.28369863056143</v>
      </c>
      <c r="H181" s="10">
        <f>SUMIFS(trimestre!$D$14:$L$14,trimestre!$D$3:$L$3,data!$B181,trimestre!$D$2:$L$2,data!$A181)</f>
        <v>100.20040080160321</v>
      </c>
      <c r="I181" s="10">
        <f>SUMIFS(trimestre!$D$16:$L$16,trimestre!$D$3:$L$3,data!$B181,trimestre!$D$2:$L$2,data!$A181)</f>
        <v>123.42022116903634</v>
      </c>
      <c r="J181" s="10">
        <f>SUMIFS(trimestre!$D$18:$L$18,trimestre!$D$3:$L$3,data!$B181,trimestre!$D$2:$L$2,data!$A181)</f>
        <v>103.70227491680485</v>
      </c>
      <c r="K181" s="10">
        <f>SUMIFS(trimestre!$D$20:$L$20,trimestre!$D$3:$L$3,data!$B181,trimestre!$D$2:$L$2,data!$A181)</f>
        <v>102.65254167693192</v>
      </c>
      <c r="L181" s="10">
        <f>SUMIFS(trimestre!$D$22:$L$22,trimestre!$D$3:$L$3,data!$B181,trimestre!$D$2:$L$2,data!$A181)</f>
        <v>100.90735897187511</v>
      </c>
      <c r="M181" s="10">
        <f>SUMIFS(trimestre!$D$27:$L$27,trimestre!$D$3:$L$3,data!$B181,trimestre!$D$2:$L$2,data!$A181)</f>
        <v>99.90209594597296</v>
      </c>
      <c r="N181" s="10">
        <f>SUMIFS(trimestre!$D$29:$L$29,trimestre!$D$3:$L$3,data!$B181,trimestre!$D$2:$L$2,data!$A181)</f>
        <v>99.701891344878831</v>
      </c>
      <c r="O181" s="10">
        <f>SUMIFS(trimestre!$D$31:$L$31,trimestre!$D$3:$L$3,data!$B181,trimestre!$D$2:$L$2,data!$A181)</f>
        <v>101.42316992032195</v>
      </c>
      <c r="P181" s="10">
        <f>SUMIFS(trimestre!$D$33:$L$33,trimestre!$D$3:$L$3,data!$B181,trimestre!$D$2:$L$2,data!$A181)</f>
        <v>99.107241964384826</v>
      </c>
      <c r="Q181" s="10">
        <f>SUMIFS(trimestre!$D$35:$L$35,trimestre!$D$3:$L$3,data!$B181,trimestre!$D$2:$L$2,data!$A181)</f>
        <v>97.550126132313096</v>
      </c>
      <c r="R181" s="10">
        <f>SUMIFS(trimestre!$D$37:$L$37,trimestre!$D$3:$L$3,data!$B181,trimestre!$D$2:$L$2,data!$A181)</f>
        <v>98.42141886285863</v>
      </c>
      <c r="S181" s="10">
        <f>SUMIFS(trimestre!$D$39:$L$39,trimestre!$D$3:$L$3,data!$B181,trimestre!$D$2:$L$2,data!$A181)</f>
        <v>99.402788049399206</v>
      </c>
      <c r="T181" s="10">
        <f>SUMIFS(trimestre!$D$41:$L$41,trimestre!$D$3:$L$3,data!$B181,trimestre!$D$2:$L$2,data!$A181)</f>
        <v>99.007548335485097</v>
      </c>
      <c r="U181" s="10">
        <f>SUMIFS(trimestre!$D$43:$L$43,trimestre!$D$3:$L$3,data!$B181,trimestre!$D$2:$L$2,data!$A181)</f>
        <v>99.007450310635889</v>
      </c>
      <c r="V181" s="10">
        <f>SUMIFS(trimestre!$D$45:$L$45,trimestre!$D$3:$L$3,data!$B181,trimestre!$D$2:$L$2,data!$A181)</f>
        <v>100.10130251814837</v>
      </c>
    </row>
    <row r="182" spans="1:22" x14ac:dyDescent="0.3">
      <c r="A182">
        <f t="shared" si="6"/>
        <v>2019</v>
      </c>
      <c r="B182" t="str">
        <f t="shared" si="7"/>
        <v>T2</v>
      </c>
      <c r="C182">
        <f t="shared" si="8"/>
        <v>6</v>
      </c>
      <c r="D182" s="59">
        <v>43646</v>
      </c>
      <c r="E182" s="10">
        <f>SUMIFS(trimestre!$D$4:$L$4,trimestre!$D$3:$L$3,data!$B182,trimestre!$D$2:$L$2,data!$A182)</f>
        <v>99.800698006081873</v>
      </c>
      <c r="F182" s="10">
        <f>SUMIFS(trimestre!$D$8:$L$8,trimestre!$D$3:$L$3,data!$B182,trimestre!$D$2:$L$2,data!$A182)</f>
        <v>100.30130512058224</v>
      </c>
      <c r="G182" s="10">
        <f>SUMIFS(trimestre!$D$10:$L$10,trimestre!$D$3:$L$3,data!$B182,trimestre!$D$2:$L$2,data!$A182)</f>
        <v>103.28369863056143</v>
      </c>
      <c r="H182" s="10">
        <f>SUMIFS(trimestre!$D$14:$L$14,trimestre!$D$3:$L$3,data!$B182,trimestre!$D$2:$L$2,data!$A182)</f>
        <v>100.20040080160321</v>
      </c>
      <c r="I182" s="10">
        <f>SUMIFS(trimestre!$D$16:$L$16,trimestre!$D$3:$L$3,data!$B182,trimestre!$D$2:$L$2,data!$A182)</f>
        <v>123.42022116903634</v>
      </c>
      <c r="J182" s="10">
        <f>SUMIFS(trimestre!$D$18:$L$18,trimestre!$D$3:$L$3,data!$B182,trimestre!$D$2:$L$2,data!$A182)</f>
        <v>103.70227491680485</v>
      </c>
      <c r="K182" s="10">
        <f>SUMIFS(trimestre!$D$20:$L$20,trimestre!$D$3:$L$3,data!$B182,trimestre!$D$2:$L$2,data!$A182)</f>
        <v>102.65254167693192</v>
      </c>
      <c r="L182" s="10">
        <f>SUMIFS(trimestre!$D$22:$L$22,trimestre!$D$3:$L$3,data!$B182,trimestre!$D$2:$L$2,data!$A182)</f>
        <v>100.90735897187511</v>
      </c>
      <c r="M182" s="10">
        <f>SUMIFS(trimestre!$D$27:$L$27,trimestre!$D$3:$L$3,data!$B182,trimestre!$D$2:$L$2,data!$A182)</f>
        <v>99.90209594597296</v>
      </c>
      <c r="N182" s="10">
        <f>SUMIFS(trimestre!$D$29:$L$29,trimestre!$D$3:$L$3,data!$B182,trimestre!$D$2:$L$2,data!$A182)</f>
        <v>99.701891344878831</v>
      </c>
      <c r="O182" s="10">
        <f>SUMIFS(trimestre!$D$31:$L$31,trimestre!$D$3:$L$3,data!$B182,trimestre!$D$2:$L$2,data!$A182)</f>
        <v>101.42316992032195</v>
      </c>
      <c r="P182" s="10">
        <f>SUMIFS(trimestre!$D$33:$L$33,trimestre!$D$3:$L$3,data!$B182,trimestre!$D$2:$L$2,data!$A182)</f>
        <v>99.107241964384826</v>
      </c>
      <c r="Q182" s="10">
        <f>SUMIFS(trimestre!$D$35:$L$35,trimestre!$D$3:$L$3,data!$B182,trimestre!$D$2:$L$2,data!$A182)</f>
        <v>97.550126132313096</v>
      </c>
      <c r="R182" s="10">
        <f>SUMIFS(trimestre!$D$37:$L$37,trimestre!$D$3:$L$3,data!$B182,trimestre!$D$2:$L$2,data!$A182)</f>
        <v>98.42141886285863</v>
      </c>
      <c r="S182" s="10">
        <f>SUMIFS(trimestre!$D$39:$L$39,trimestre!$D$3:$L$3,data!$B182,trimestre!$D$2:$L$2,data!$A182)</f>
        <v>99.402788049399206</v>
      </c>
      <c r="T182" s="10">
        <f>SUMIFS(trimestre!$D$41:$L$41,trimestre!$D$3:$L$3,data!$B182,trimestre!$D$2:$L$2,data!$A182)</f>
        <v>99.007548335485097</v>
      </c>
      <c r="U182" s="10">
        <f>SUMIFS(trimestre!$D$43:$L$43,trimestre!$D$3:$L$3,data!$B182,trimestre!$D$2:$L$2,data!$A182)</f>
        <v>99.007450310635889</v>
      </c>
      <c r="V182" s="10">
        <f>SUMIFS(trimestre!$D$45:$L$45,trimestre!$D$3:$L$3,data!$B182,trimestre!$D$2:$L$2,data!$A182)</f>
        <v>100.10130251814837</v>
      </c>
    </row>
    <row r="183" spans="1:22" x14ac:dyDescent="0.3">
      <c r="A183">
        <f t="shared" si="6"/>
        <v>2019</v>
      </c>
      <c r="B183" t="str">
        <f t="shared" si="7"/>
        <v>T3</v>
      </c>
      <c r="C183">
        <f t="shared" si="8"/>
        <v>7</v>
      </c>
      <c r="D183" s="59">
        <v>43647</v>
      </c>
      <c r="E183" s="10">
        <f>SUMIFS(trimestre!$D$4:$L$4,trimestre!$D$3:$L$3,data!$B183,trimestre!$D$2:$L$2,data!$A183)</f>
        <v>100.10010010010011</v>
      </c>
      <c r="F183" s="10">
        <f>SUMIFS(trimestre!$D$8:$L$8,trimestre!$D$3:$L$3,data!$B183,trimestre!$D$2:$L$2,data!$A183)</f>
        <v>99.900099900099917</v>
      </c>
      <c r="G183" s="10">
        <f>SUMIFS(trimestre!$D$10:$L$10,trimestre!$D$3:$L$3,data!$B183,trimestre!$D$2:$L$2,data!$A183)</f>
        <v>102.35414534288638</v>
      </c>
      <c r="H183" s="10">
        <f>SUMIFS(trimestre!$D$14:$L$14,trimestre!$D$3:$L$3,data!$B183,trimestre!$D$2:$L$2,data!$A183)</f>
        <v>100.20040080160321</v>
      </c>
      <c r="I183" s="10">
        <f>SUMIFS(trimestre!$D$16:$L$16,trimestre!$D$3:$L$3,data!$B183,trimestre!$D$2:$L$2,data!$A183)</f>
        <v>118.48341232227489</v>
      </c>
      <c r="J183" s="10">
        <f>SUMIFS(trimestre!$D$18:$L$18,trimestre!$D$3:$L$3,data!$B183,trimestre!$D$2:$L$2,data!$A183)</f>
        <v>101.31712259371834</v>
      </c>
      <c r="K183" s="10">
        <f>SUMIFS(trimestre!$D$20:$L$20,trimestre!$D$3:$L$3,data!$B183,trimestre!$D$2:$L$2,data!$A183)</f>
        <v>101.6260162601626</v>
      </c>
      <c r="L183" s="10">
        <f>SUMIFS(trimestre!$D$22:$L$22,trimestre!$D$3:$L$3,data!$B183,trimestre!$D$2:$L$2,data!$A183)</f>
        <v>100.80645161290323</v>
      </c>
      <c r="M183" s="10">
        <f>SUMIFS(trimestre!$D$27:$L$27,trimestre!$D$3:$L$3,data!$B183,trimestre!$D$2:$L$2,data!$A183)</f>
        <v>100.40160642570281</v>
      </c>
      <c r="N183" s="10">
        <f>SUMIFS(trimestre!$D$29:$L$29,trimestre!$D$3:$L$3,data!$B183,trimestre!$D$2:$L$2,data!$A183)</f>
        <v>100.20040080160321</v>
      </c>
      <c r="O183" s="10">
        <f>SUMIFS(trimestre!$D$31:$L$31,trimestre!$D$3:$L$3,data!$B183,trimestre!$D$2:$L$2,data!$A183)</f>
        <v>101.6260162601626</v>
      </c>
      <c r="P183" s="10">
        <f>SUMIFS(trimestre!$D$33:$L$33,trimestre!$D$3:$L$3,data!$B183,trimestre!$D$2:$L$2,data!$A183)</f>
        <v>99.206349206349202</v>
      </c>
      <c r="Q183" s="10">
        <f>SUMIFS(trimestre!$D$35:$L$35,trimestre!$D$3:$L$3,data!$B183,trimestre!$D$2:$L$2,data!$A183)</f>
        <v>99.40357852882704</v>
      </c>
      <c r="R183" s="10">
        <f>SUMIFS(trimestre!$D$37:$L$37,trimestre!$D$3:$L$3,data!$B183,trimestre!$D$2:$L$2,data!$A183)</f>
        <v>99.700897308075781</v>
      </c>
      <c r="S183" s="10">
        <f>SUMIFS(trimestre!$D$39:$L$39,trimestre!$D$3:$L$3,data!$B183,trimestre!$D$2:$L$2,data!$A183)</f>
        <v>99.800399201596804</v>
      </c>
      <c r="T183" s="10">
        <f>SUMIFS(trimestre!$D$41:$L$41,trimestre!$D$3:$L$3,data!$B183,trimestre!$D$2:$L$2,data!$A183)</f>
        <v>99.40357852882704</v>
      </c>
      <c r="U183" s="10">
        <f>SUMIFS(trimestre!$D$43:$L$43,trimestre!$D$3:$L$3,data!$B183,trimestre!$D$2:$L$2,data!$A183)</f>
        <v>99.50248756218906</v>
      </c>
      <c r="V183" s="10">
        <f>SUMIFS(trimestre!$D$45:$L$45,trimestre!$D$3:$L$3,data!$B183,trimestre!$D$2:$L$2,data!$A183)</f>
        <v>100.40160642570281</v>
      </c>
    </row>
    <row r="184" spans="1:22" x14ac:dyDescent="0.3">
      <c r="A184">
        <f t="shared" si="6"/>
        <v>2019</v>
      </c>
      <c r="B184" t="str">
        <f t="shared" si="7"/>
        <v>T3</v>
      </c>
      <c r="C184">
        <f t="shared" si="8"/>
        <v>7</v>
      </c>
      <c r="D184" s="59">
        <v>43648</v>
      </c>
      <c r="E184" s="10">
        <f>SUMIFS(trimestre!$D$4:$L$4,trimestre!$D$3:$L$3,data!$B184,trimestre!$D$2:$L$2,data!$A184)</f>
        <v>100.10010010010011</v>
      </c>
      <c r="F184" s="10">
        <f>SUMIFS(trimestre!$D$8:$L$8,trimestre!$D$3:$L$3,data!$B184,trimestre!$D$2:$L$2,data!$A184)</f>
        <v>99.900099900099917</v>
      </c>
      <c r="G184" s="10">
        <f>SUMIFS(trimestre!$D$10:$L$10,trimestre!$D$3:$L$3,data!$B184,trimestre!$D$2:$L$2,data!$A184)</f>
        <v>102.35414534288638</v>
      </c>
      <c r="H184" s="10">
        <f>SUMIFS(trimestre!$D$14:$L$14,trimestre!$D$3:$L$3,data!$B184,trimestre!$D$2:$L$2,data!$A184)</f>
        <v>100.20040080160321</v>
      </c>
      <c r="I184" s="10">
        <f>SUMIFS(trimestre!$D$16:$L$16,trimestre!$D$3:$L$3,data!$B184,trimestre!$D$2:$L$2,data!$A184)</f>
        <v>118.48341232227489</v>
      </c>
      <c r="J184" s="10">
        <f>SUMIFS(trimestre!$D$18:$L$18,trimestre!$D$3:$L$3,data!$B184,trimestre!$D$2:$L$2,data!$A184)</f>
        <v>101.31712259371834</v>
      </c>
      <c r="K184" s="10">
        <f>SUMIFS(trimestre!$D$20:$L$20,trimestre!$D$3:$L$3,data!$B184,trimestre!$D$2:$L$2,data!$A184)</f>
        <v>101.6260162601626</v>
      </c>
      <c r="L184" s="10">
        <f>SUMIFS(trimestre!$D$22:$L$22,trimestre!$D$3:$L$3,data!$B184,trimestre!$D$2:$L$2,data!$A184)</f>
        <v>100.80645161290323</v>
      </c>
      <c r="M184" s="10">
        <f>SUMIFS(trimestre!$D$27:$L$27,trimestre!$D$3:$L$3,data!$B184,trimestre!$D$2:$L$2,data!$A184)</f>
        <v>100.40160642570281</v>
      </c>
      <c r="N184" s="10">
        <f>SUMIFS(trimestre!$D$29:$L$29,trimestre!$D$3:$L$3,data!$B184,trimestre!$D$2:$L$2,data!$A184)</f>
        <v>100.20040080160321</v>
      </c>
      <c r="O184" s="10">
        <f>SUMIFS(trimestre!$D$31:$L$31,trimestre!$D$3:$L$3,data!$B184,trimestre!$D$2:$L$2,data!$A184)</f>
        <v>101.6260162601626</v>
      </c>
      <c r="P184" s="10">
        <f>SUMIFS(trimestre!$D$33:$L$33,trimestre!$D$3:$L$3,data!$B184,trimestre!$D$2:$L$2,data!$A184)</f>
        <v>99.206349206349202</v>
      </c>
      <c r="Q184" s="10">
        <f>SUMIFS(trimestre!$D$35:$L$35,trimestre!$D$3:$L$3,data!$B184,trimestre!$D$2:$L$2,data!$A184)</f>
        <v>99.40357852882704</v>
      </c>
      <c r="R184" s="10">
        <f>SUMIFS(trimestre!$D$37:$L$37,trimestre!$D$3:$L$3,data!$B184,trimestre!$D$2:$L$2,data!$A184)</f>
        <v>99.700897308075781</v>
      </c>
      <c r="S184" s="10">
        <f>SUMIFS(trimestre!$D$39:$L$39,trimestre!$D$3:$L$3,data!$B184,trimestre!$D$2:$L$2,data!$A184)</f>
        <v>99.800399201596804</v>
      </c>
      <c r="T184" s="10">
        <f>SUMIFS(trimestre!$D$41:$L$41,trimestre!$D$3:$L$3,data!$B184,trimestre!$D$2:$L$2,data!$A184)</f>
        <v>99.40357852882704</v>
      </c>
      <c r="U184" s="10">
        <f>SUMIFS(trimestre!$D$43:$L$43,trimestre!$D$3:$L$3,data!$B184,trimestre!$D$2:$L$2,data!$A184)</f>
        <v>99.50248756218906</v>
      </c>
      <c r="V184" s="10">
        <f>SUMIFS(trimestre!$D$45:$L$45,trimestre!$D$3:$L$3,data!$B184,trimestre!$D$2:$L$2,data!$A184)</f>
        <v>100.40160642570281</v>
      </c>
    </row>
    <row r="185" spans="1:22" x14ac:dyDescent="0.3">
      <c r="A185">
        <f t="shared" si="6"/>
        <v>2019</v>
      </c>
      <c r="B185" t="str">
        <f t="shared" si="7"/>
        <v>T3</v>
      </c>
      <c r="C185">
        <f t="shared" si="8"/>
        <v>7</v>
      </c>
      <c r="D185" s="59">
        <v>43649</v>
      </c>
      <c r="E185" s="10">
        <f>SUMIFS(trimestre!$D$4:$L$4,trimestre!$D$3:$L$3,data!$B185,trimestre!$D$2:$L$2,data!$A185)</f>
        <v>100.10010010010011</v>
      </c>
      <c r="F185" s="10">
        <f>SUMIFS(trimestre!$D$8:$L$8,trimestre!$D$3:$L$3,data!$B185,trimestre!$D$2:$L$2,data!$A185)</f>
        <v>99.900099900099917</v>
      </c>
      <c r="G185" s="10">
        <f>SUMIFS(trimestre!$D$10:$L$10,trimestre!$D$3:$L$3,data!$B185,trimestre!$D$2:$L$2,data!$A185)</f>
        <v>102.35414534288638</v>
      </c>
      <c r="H185" s="10">
        <f>SUMIFS(trimestre!$D$14:$L$14,trimestre!$D$3:$L$3,data!$B185,trimestre!$D$2:$L$2,data!$A185)</f>
        <v>100.20040080160321</v>
      </c>
      <c r="I185" s="10">
        <f>SUMIFS(trimestre!$D$16:$L$16,trimestre!$D$3:$L$3,data!$B185,trimestre!$D$2:$L$2,data!$A185)</f>
        <v>118.48341232227489</v>
      </c>
      <c r="J185" s="10">
        <f>SUMIFS(trimestre!$D$18:$L$18,trimestre!$D$3:$L$3,data!$B185,trimestre!$D$2:$L$2,data!$A185)</f>
        <v>101.31712259371834</v>
      </c>
      <c r="K185" s="10">
        <f>SUMIFS(trimestre!$D$20:$L$20,trimestre!$D$3:$L$3,data!$B185,trimestre!$D$2:$L$2,data!$A185)</f>
        <v>101.6260162601626</v>
      </c>
      <c r="L185" s="10">
        <f>SUMIFS(trimestre!$D$22:$L$22,trimestre!$D$3:$L$3,data!$B185,trimestre!$D$2:$L$2,data!$A185)</f>
        <v>100.80645161290323</v>
      </c>
      <c r="M185" s="10">
        <f>SUMIFS(trimestre!$D$27:$L$27,trimestre!$D$3:$L$3,data!$B185,trimestre!$D$2:$L$2,data!$A185)</f>
        <v>100.40160642570281</v>
      </c>
      <c r="N185" s="10">
        <f>SUMIFS(trimestre!$D$29:$L$29,trimestre!$D$3:$L$3,data!$B185,trimestre!$D$2:$L$2,data!$A185)</f>
        <v>100.20040080160321</v>
      </c>
      <c r="O185" s="10">
        <f>SUMIFS(trimestre!$D$31:$L$31,trimestre!$D$3:$L$3,data!$B185,trimestre!$D$2:$L$2,data!$A185)</f>
        <v>101.6260162601626</v>
      </c>
      <c r="P185" s="10">
        <f>SUMIFS(trimestre!$D$33:$L$33,trimestre!$D$3:$L$3,data!$B185,trimestre!$D$2:$L$2,data!$A185)</f>
        <v>99.206349206349202</v>
      </c>
      <c r="Q185" s="10">
        <f>SUMIFS(trimestre!$D$35:$L$35,trimestre!$D$3:$L$3,data!$B185,trimestre!$D$2:$L$2,data!$A185)</f>
        <v>99.40357852882704</v>
      </c>
      <c r="R185" s="10">
        <f>SUMIFS(trimestre!$D$37:$L$37,trimestre!$D$3:$L$3,data!$B185,trimestre!$D$2:$L$2,data!$A185)</f>
        <v>99.700897308075781</v>
      </c>
      <c r="S185" s="10">
        <f>SUMIFS(trimestre!$D$39:$L$39,trimestre!$D$3:$L$3,data!$B185,trimestre!$D$2:$L$2,data!$A185)</f>
        <v>99.800399201596804</v>
      </c>
      <c r="T185" s="10">
        <f>SUMIFS(trimestre!$D$41:$L$41,trimestre!$D$3:$L$3,data!$B185,trimestre!$D$2:$L$2,data!$A185)</f>
        <v>99.40357852882704</v>
      </c>
      <c r="U185" s="10">
        <f>SUMIFS(trimestre!$D$43:$L$43,trimestre!$D$3:$L$3,data!$B185,trimestre!$D$2:$L$2,data!$A185)</f>
        <v>99.50248756218906</v>
      </c>
      <c r="V185" s="10">
        <f>SUMIFS(trimestre!$D$45:$L$45,trimestre!$D$3:$L$3,data!$B185,trimestre!$D$2:$L$2,data!$A185)</f>
        <v>100.40160642570281</v>
      </c>
    </row>
    <row r="186" spans="1:22" x14ac:dyDescent="0.3">
      <c r="A186">
        <f t="shared" si="6"/>
        <v>2019</v>
      </c>
      <c r="B186" t="str">
        <f t="shared" si="7"/>
        <v>T3</v>
      </c>
      <c r="C186">
        <f t="shared" si="8"/>
        <v>7</v>
      </c>
      <c r="D186" s="59">
        <v>43650</v>
      </c>
      <c r="E186" s="10">
        <f>SUMIFS(trimestre!$D$4:$L$4,trimestre!$D$3:$L$3,data!$B186,trimestre!$D$2:$L$2,data!$A186)</f>
        <v>100.10010010010011</v>
      </c>
      <c r="F186" s="10">
        <f>SUMIFS(trimestre!$D$8:$L$8,trimestre!$D$3:$L$3,data!$B186,trimestre!$D$2:$L$2,data!$A186)</f>
        <v>99.900099900099917</v>
      </c>
      <c r="G186" s="10">
        <f>SUMIFS(trimestre!$D$10:$L$10,trimestre!$D$3:$L$3,data!$B186,trimestre!$D$2:$L$2,data!$A186)</f>
        <v>102.35414534288638</v>
      </c>
      <c r="H186" s="10">
        <f>SUMIFS(trimestre!$D$14:$L$14,trimestre!$D$3:$L$3,data!$B186,trimestre!$D$2:$L$2,data!$A186)</f>
        <v>100.20040080160321</v>
      </c>
      <c r="I186" s="10">
        <f>SUMIFS(trimestre!$D$16:$L$16,trimestre!$D$3:$L$3,data!$B186,trimestre!$D$2:$L$2,data!$A186)</f>
        <v>118.48341232227489</v>
      </c>
      <c r="J186" s="10">
        <f>SUMIFS(trimestre!$D$18:$L$18,trimestre!$D$3:$L$3,data!$B186,trimestre!$D$2:$L$2,data!$A186)</f>
        <v>101.31712259371834</v>
      </c>
      <c r="K186" s="10">
        <f>SUMIFS(trimestre!$D$20:$L$20,trimestre!$D$3:$L$3,data!$B186,trimestre!$D$2:$L$2,data!$A186)</f>
        <v>101.6260162601626</v>
      </c>
      <c r="L186" s="10">
        <f>SUMIFS(trimestre!$D$22:$L$22,trimestre!$D$3:$L$3,data!$B186,trimestre!$D$2:$L$2,data!$A186)</f>
        <v>100.80645161290323</v>
      </c>
      <c r="M186" s="10">
        <f>SUMIFS(trimestre!$D$27:$L$27,trimestre!$D$3:$L$3,data!$B186,trimestre!$D$2:$L$2,data!$A186)</f>
        <v>100.40160642570281</v>
      </c>
      <c r="N186" s="10">
        <f>SUMIFS(trimestre!$D$29:$L$29,trimestre!$D$3:$L$3,data!$B186,trimestre!$D$2:$L$2,data!$A186)</f>
        <v>100.20040080160321</v>
      </c>
      <c r="O186" s="10">
        <f>SUMIFS(trimestre!$D$31:$L$31,trimestre!$D$3:$L$3,data!$B186,trimestre!$D$2:$L$2,data!$A186)</f>
        <v>101.6260162601626</v>
      </c>
      <c r="P186" s="10">
        <f>SUMIFS(trimestre!$D$33:$L$33,trimestre!$D$3:$L$3,data!$B186,trimestre!$D$2:$L$2,data!$A186)</f>
        <v>99.206349206349202</v>
      </c>
      <c r="Q186" s="10">
        <f>SUMIFS(trimestre!$D$35:$L$35,trimestre!$D$3:$L$3,data!$B186,trimestre!$D$2:$L$2,data!$A186)</f>
        <v>99.40357852882704</v>
      </c>
      <c r="R186" s="10">
        <f>SUMIFS(trimestre!$D$37:$L$37,trimestre!$D$3:$L$3,data!$B186,trimestre!$D$2:$L$2,data!$A186)</f>
        <v>99.700897308075781</v>
      </c>
      <c r="S186" s="10">
        <f>SUMIFS(trimestre!$D$39:$L$39,trimestre!$D$3:$L$3,data!$B186,trimestre!$D$2:$L$2,data!$A186)</f>
        <v>99.800399201596804</v>
      </c>
      <c r="T186" s="10">
        <f>SUMIFS(trimestre!$D$41:$L$41,trimestre!$D$3:$L$3,data!$B186,trimestre!$D$2:$L$2,data!$A186)</f>
        <v>99.40357852882704</v>
      </c>
      <c r="U186" s="10">
        <f>SUMIFS(trimestre!$D$43:$L$43,trimestre!$D$3:$L$3,data!$B186,trimestre!$D$2:$L$2,data!$A186)</f>
        <v>99.50248756218906</v>
      </c>
      <c r="V186" s="10">
        <f>SUMIFS(trimestre!$D$45:$L$45,trimestre!$D$3:$L$3,data!$B186,trimestre!$D$2:$L$2,data!$A186)</f>
        <v>100.40160642570281</v>
      </c>
    </row>
    <row r="187" spans="1:22" x14ac:dyDescent="0.3">
      <c r="A187">
        <f t="shared" si="6"/>
        <v>2019</v>
      </c>
      <c r="B187" t="str">
        <f t="shared" si="7"/>
        <v>T3</v>
      </c>
      <c r="C187">
        <f t="shared" si="8"/>
        <v>7</v>
      </c>
      <c r="D187" s="59">
        <v>43651</v>
      </c>
      <c r="E187" s="10">
        <f>SUMIFS(trimestre!$D$4:$L$4,trimestre!$D$3:$L$3,data!$B187,trimestre!$D$2:$L$2,data!$A187)</f>
        <v>100.10010010010011</v>
      </c>
      <c r="F187" s="10">
        <f>SUMIFS(trimestre!$D$8:$L$8,trimestre!$D$3:$L$3,data!$B187,trimestre!$D$2:$L$2,data!$A187)</f>
        <v>99.900099900099917</v>
      </c>
      <c r="G187" s="10">
        <f>SUMIFS(trimestre!$D$10:$L$10,trimestre!$D$3:$L$3,data!$B187,trimestre!$D$2:$L$2,data!$A187)</f>
        <v>102.35414534288638</v>
      </c>
      <c r="H187" s="10">
        <f>SUMIFS(trimestre!$D$14:$L$14,trimestre!$D$3:$L$3,data!$B187,trimestre!$D$2:$L$2,data!$A187)</f>
        <v>100.20040080160321</v>
      </c>
      <c r="I187" s="10">
        <f>SUMIFS(trimestre!$D$16:$L$16,trimestre!$D$3:$L$3,data!$B187,trimestre!$D$2:$L$2,data!$A187)</f>
        <v>118.48341232227489</v>
      </c>
      <c r="J187" s="10">
        <f>SUMIFS(trimestre!$D$18:$L$18,trimestre!$D$3:$L$3,data!$B187,trimestre!$D$2:$L$2,data!$A187)</f>
        <v>101.31712259371834</v>
      </c>
      <c r="K187" s="10">
        <f>SUMIFS(trimestre!$D$20:$L$20,trimestre!$D$3:$L$3,data!$B187,trimestre!$D$2:$L$2,data!$A187)</f>
        <v>101.6260162601626</v>
      </c>
      <c r="L187" s="10">
        <f>SUMIFS(trimestre!$D$22:$L$22,trimestre!$D$3:$L$3,data!$B187,trimestre!$D$2:$L$2,data!$A187)</f>
        <v>100.80645161290323</v>
      </c>
      <c r="M187" s="10">
        <f>SUMIFS(trimestre!$D$27:$L$27,trimestre!$D$3:$L$3,data!$B187,trimestre!$D$2:$L$2,data!$A187)</f>
        <v>100.40160642570281</v>
      </c>
      <c r="N187" s="10">
        <f>SUMIFS(trimestre!$D$29:$L$29,trimestre!$D$3:$L$3,data!$B187,trimestre!$D$2:$L$2,data!$A187)</f>
        <v>100.20040080160321</v>
      </c>
      <c r="O187" s="10">
        <f>SUMIFS(trimestre!$D$31:$L$31,trimestre!$D$3:$L$3,data!$B187,trimestre!$D$2:$L$2,data!$A187)</f>
        <v>101.6260162601626</v>
      </c>
      <c r="P187" s="10">
        <f>SUMIFS(trimestre!$D$33:$L$33,trimestre!$D$3:$L$3,data!$B187,trimestre!$D$2:$L$2,data!$A187)</f>
        <v>99.206349206349202</v>
      </c>
      <c r="Q187" s="10">
        <f>SUMIFS(trimestre!$D$35:$L$35,trimestre!$D$3:$L$3,data!$B187,trimestre!$D$2:$L$2,data!$A187)</f>
        <v>99.40357852882704</v>
      </c>
      <c r="R187" s="10">
        <f>SUMIFS(trimestre!$D$37:$L$37,trimestre!$D$3:$L$3,data!$B187,trimestre!$D$2:$L$2,data!$A187)</f>
        <v>99.700897308075781</v>
      </c>
      <c r="S187" s="10">
        <f>SUMIFS(trimestre!$D$39:$L$39,trimestre!$D$3:$L$3,data!$B187,trimestre!$D$2:$L$2,data!$A187)</f>
        <v>99.800399201596804</v>
      </c>
      <c r="T187" s="10">
        <f>SUMIFS(trimestre!$D$41:$L$41,trimestre!$D$3:$L$3,data!$B187,trimestre!$D$2:$L$2,data!$A187)</f>
        <v>99.40357852882704</v>
      </c>
      <c r="U187" s="10">
        <f>SUMIFS(trimestre!$D$43:$L$43,trimestre!$D$3:$L$3,data!$B187,trimestre!$D$2:$L$2,data!$A187)</f>
        <v>99.50248756218906</v>
      </c>
      <c r="V187" s="10">
        <f>SUMIFS(trimestre!$D$45:$L$45,trimestre!$D$3:$L$3,data!$B187,trimestre!$D$2:$L$2,data!$A187)</f>
        <v>100.40160642570281</v>
      </c>
    </row>
    <row r="188" spans="1:22" x14ac:dyDescent="0.3">
      <c r="A188">
        <f t="shared" si="6"/>
        <v>2019</v>
      </c>
      <c r="B188" t="str">
        <f t="shared" si="7"/>
        <v>T3</v>
      </c>
      <c r="C188">
        <f t="shared" si="8"/>
        <v>7</v>
      </c>
      <c r="D188" s="59">
        <v>43652</v>
      </c>
      <c r="E188" s="10">
        <f>SUMIFS(trimestre!$D$4:$L$4,trimestre!$D$3:$L$3,data!$B188,trimestre!$D$2:$L$2,data!$A188)</f>
        <v>100.10010010010011</v>
      </c>
      <c r="F188" s="10">
        <f>SUMIFS(trimestre!$D$8:$L$8,trimestre!$D$3:$L$3,data!$B188,trimestre!$D$2:$L$2,data!$A188)</f>
        <v>99.900099900099917</v>
      </c>
      <c r="G188" s="10">
        <f>SUMIFS(trimestre!$D$10:$L$10,trimestre!$D$3:$L$3,data!$B188,trimestre!$D$2:$L$2,data!$A188)</f>
        <v>102.35414534288638</v>
      </c>
      <c r="H188" s="10">
        <f>SUMIFS(trimestre!$D$14:$L$14,trimestre!$D$3:$L$3,data!$B188,trimestre!$D$2:$L$2,data!$A188)</f>
        <v>100.20040080160321</v>
      </c>
      <c r="I188" s="10">
        <f>SUMIFS(trimestre!$D$16:$L$16,trimestre!$D$3:$L$3,data!$B188,trimestre!$D$2:$L$2,data!$A188)</f>
        <v>118.48341232227489</v>
      </c>
      <c r="J188" s="10">
        <f>SUMIFS(trimestre!$D$18:$L$18,trimestre!$D$3:$L$3,data!$B188,trimestre!$D$2:$L$2,data!$A188)</f>
        <v>101.31712259371834</v>
      </c>
      <c r="K188" s="10">
        <f>SUMIFS(trimestre!$D$20:$L$20,trimestre!$D$3:$L$3,data!$B188,trimestre!$D$2:$L$2,data!$A188)</f>
        <v>101.6260162601626</v>
      </c>
      <c r="L188" s="10">
        <f>SUMIFS(trimestre!$D$22:$L$22,trimestre!$D$3:$L$3,data!$B188,trimestre!$D$2:$L$2,data!$A188)</f>
        <v>100.80645161290323</v>
      </c>
      <c r="M188" s="10">
        <f>SUMIFS(trimestre!$D$27:$L$27,trimestre!$D$3:$L$3,data!$B188,trimestre!$D$2:$L$2,data!$A188)</f>
        <v>100.40160642570281</v>
      </c>
      <c r="N188" s="10">
        <f>SUMIFS(trimestre!$D$29:$L$29,trimestre!$D$3:$L$3,data!$B188,trimestre!$D$2:$L$2,data!$A188)</f>
        <v>100.20040080160321</v>
      </c>
      <c r="O188" s="10">
        <f>SUMIFS(trimestre!$D$31:$L$31,trimestre!$D$3:$L$3,data!$B188,trimestre!$D$2:$L$2,data!$A188)</f>
        <v>101.6260162601626</v>
      </c>
      <c r="P188" s="10">
        <f>SUMIFS(trimestre!$D$33:$L$33,trimestre!$D$3:$L$3,data!$B188,trimestre!$D$2:$L$2,data!$A188)</f>
        <v>99.206349206349202</v>
      </c>
      <c r="Q188" s="10">
        <f>SUMIFS(trimestre!$D$35:$L$35,trimestre!$D$3:$L$3,data!$B188,trimestre!$D$2:$L$2,data!$A188)</f>
        <v>99.40357852882704</v>
      </c>
      <c r="R188" s="10">
        <f>SUMIFS(trimestre!$D$37:$L$37,trimestre!$D$3:$L$3,data!$B188,trimestre!$D$2:$L$2,data!$A188)</f>
        <v>99.700897308075781</v>
      </c>
      <c r="S188" s="10">
        <f>SUMIFS(trimestre!$D$39:$L$39,trimestre!$D$3:$L$3,data!$B188,trimestre!$D$2:$L$2,data!$A188)</f>
        <v>99.800399201596804</v>
      </c>
      <c r="T188" s="10">
        <f>SUMIFS(trimestre!$D$41:$L$41,trimestre!$D$3:$L$3,data!$B188,trimestre!$D$2:$L$2,data!$A188)</f>
        <v>99.40357852882704</v>
      </c>
      <c r="U188" s="10">
        <f>SUMIFS(trimestre!$D$43:$L$43,trimestre!$D$3:$L$3,data!$B188,trimestre!$D$2:$L$2,data!$A188)</f>
        <v>99.50248756218906</v>
      </c>
      <c r="V188" s="10">
        <f>SUMIFS(trimestre!$D$45:$L$45,trimestre!$D$3:$L$3,data!$B188,trimestre!$D$2:$L$2,data!$A188)</f>
        <v>100.40160642570281</v>
      </c>
    </row>
    <row r="189" spans="1:22" x14ac:dyDescent="0.3">
      <c r="A189">
        <f t="shared" si="6"/>
        <v>2019</v>
      </c>
      <c r="B189" t="str">
        <f t="shared" si="7"/>
        <v>T3</v>
      </c>
      <c r="C189">
        <f t="shared" si="8"/>
        <v>7</v>
      </c>
      <c r="D189" s="59">
        <v>43653</v>
      </c>
      <c r="E189" s="10">
        <f>SUMIFS(trimestre!$D$4:$L$4,trimestre!$D$3:$L$3,data!$B189,trimestre!$D$2:$L$2,data!$A189)</f>
        <v>100.10010010010011</v>
      </c>
      <c r="F189" s="10">
        <f>SUMIFS(trimestre!$D$8:$L$8,trimestre!$D$3:$L$3,data!$B189,trimestre!$D$2:$L$2,data!$A189)</f>
        <v>99.900099900099917</v>
      </c>
      <c r="G189" s="10">
        <f>SUMIFS(trimestre!$D$10:$L$10,trimestre!$D$3:$L$3,data!$B189,trimestre!$D$2:$L$2,data!$A189)</f>
        <v>102.35414534288638</v>
      </c>
      <c r="H189" s="10">
        <f>SUMIFS(trimestre!$D$14:$L$14,trimestre!$D$3:$L$3,data!$B189,trimestre!$D$2:$L$2,data!$A189)</f>
        <v>100.20040080160321</v>
      </c>
      <c r="I189" s="10">
        <f>SUMIFS(trimestre!$D$16:$L$16,trimestre!$D$3:$L$3,data!$B189,trimestre!$D$2:$L$2,data!$A189)</f>
        <v>118.48341232227489</v>
      </c>
      <c r="J189" s="10">
        <f>SUMIFS(trimestre!$D$18:$L$18,trimestre!$D$3:$L$3,data!$B189,trimestre!$D$2:$L$2,data!$A189)</f>
        <v>101.31712259371834</v>
      </c>
      <c r="K189" s="10">
        <f>SUMIFS(trimestre!$D$20:$L$20,trimestre!$D$3:$L$3,data!$B189,trimestre!$D$2:$L$2,data!$A189)</f>
        <v>101.6260162601626</v>
      </c>
      <c r="L189" s="10">
        <f>SUMIFS(trimestre!$D$22:$L$22,trimestre!$D$3:$L$3,data!$B189,trimestre!$D$2:$L$2,data!$A189)</f>
        <v>100.80645161290323</v>
      </c>
      <c r="M189" s="10">
        <f>SUMIFS(trimestre!$D$27:$L$27,trimestre!$D$3:$L$3,data!$B189,trimestre!$D$2:$L$2,data!$A189)</f>
        <v>100.40160642570281</v>
      </c>
      <c r="N189" s="10">
        <f>SUMIFS(trimestre!$D$29:$L$29,trimestre!$D$3:$L$3,data!$B189,trimestre!$D$2:$L$2,data!$A189)</f>
        <v>100.20040080160321</v>
      </c>
      <c r="O189" s="10">
        <f>SUMIFS(trimestre!$D$31:$L$31,trimestre!$D$3:$L$3,data!$B189,trimestre!$D$2:$L$2,data!$A189)</f>
        <v>101.6260162601626</v>
      </c>
      <c r="P189" s="10">
        <f>SUMIFS(trimestre!$D$33:$L$33,trimestre!$D$3:$L$3,data!$B189,trimestre!$D$2:$L$2,data!$A189)</f>
        <v>99.206349206349202</v>
      </c>
      <c r="Q189" s="10">
        <f>SUMIFS(trimestre!$D$35:$L$35,trimestre!$D$3:$L$3,data!$B189,trimestre!$D$2:$L$2,data!$A189)</f>
        <v>99.40357852882704</v>
      </c>
      <c r="R189" s="10">
        <f>SUMIFS(trimestre!$D$37:$L$37,trimestre!$D$3:$L$3,data!$B189,trimestre!$D$2:$L$2,data!$A189)</f>
        <v>99.700897308075781</v>
      </c>
      <c r="S189" s="10">
        <f>SUMIFS(trimestre!$D$39:$L$39,trimestre!$D$3:$L$3,data!$B189,trimestre!$D$2:$L$2,data!$A189)</f>
        <v>99.800399201596804</v>
      </c>
      <c r="T189" s="10">
        <f>SUMIFS(trimestre!$D$41:$L$41,trimestre!$D$3:$L$3,data!$B189,trimestre!$D$2:$L$2,data!$A189)</f>
        <v>99.40357852882704</v>
      </c>
      <c r="U189" s="10">
        <f>SUMIFS(trimestre!$D$43:$L$43,trimestre!$D$3:$L$3,data!$B189,trimestre!$D$2:$L$2,data!$A189)</f>
        <v>99.50248756218906</v>
      </c>
      <c r="V189" s="10">
        <f>SUMIFS(trimestre!$D$45:$L$45,trimestre!$D$3:$L$3,data!$B189,trimestre!$D$2:$L$2,data!$A189)</f>
        <v>100.40160642570281</v>
      </c>
    </row>
    <row r="190" spans="1:22" x14ac:dyDescent="0.3">
      <c r="A190">
        <f t="shared" si="6"/>
        <v>2019</v>
      </c>
      <c r="B190" t="str">
        <f t="shared" si="7"/>
        <v>T3</v>
      </c>
      <c r="C190">
        <f t="shared" si="8"/>
        <v>7</v>
      </c>
      <c r="D190" s="59">
        <v>43654</v>
      </c>
      <c r="E190" s="10">
        <f>SUMIFS(trimestre!$D$4:$L$4,trimestre!$D$3:$L$3,data!$B190,trimestre!$D$2:$L$2,data!$A190)</f>
        <v>100.10010010010011</v>
      </c>
      <c r="F190" s="10">
        <f>SUMIFS(trimestre!$D$8:$L$8,trimestre!$D$3:$L$3,data!$B190,trimestre!$D$2:$L$2,data!$A190)</f>
        <v>99.900099900099917</v>
      </c>
      <c r="G190" s="10">
        <f>SUMIFS(trimestre!$D$10:$L$10,trimestre!$D$3:$L$3,data!$B190,trimestre!$D$2:$L$2,data!$A190)</f>
        <v>102.35414534288638</v>
      </c>
      <c r="H190" s="10">
        <f>SUMIFS(trimestre!$D$14:$L$14,trimestre!$D$3:$L$3,data!$B190,trimestre!$D$2:$L$2,data!$A190)</f>
        <v>100.20040080160321</v>
      </c>
      <c r="I190" s="10">
        <f>SUMIFS(trimestre!$D$16:$L$16,trimestre!$D$3:$L$3,data!$B190,trimestre!$D$2:$L$2,data!$A190)</f>
        <v>118.48341232227489</v>
      </c>
      <c r="J190" s="10">
        <f>SUMIFS(trimestre!$D$18:$L$18,trimestre!$D$3:$L$3,data!$B190,trimestre!$D$2:$L$2,data!$A190)</f>
        <v>101.31712259371834</v>
      </c>
      <c r="K190" s="10">
        <f>SUMIFS(trimestre!$D$20:$L$20,trimestre!$D$3:$L$3,data!$B190,trimestre!$D$2:$L$2,data!$A190)</f>
        <v>101.6260162601626</v>
      </c>
      <c r="L190" s="10">
        <f>SUMIFS(trimestre!$D$22:$L$22,trimestre!$D$3:$L$3,data!$B190,trimestre!$D$2:$L$2,data!$A190)</f>
        <v>100.80645161290323</v>
      </c>
      <c r="M190" s="10">
        <f>SUMIFS(trimestre!$D$27:$L$27,trimestre!$D$3:$L$3,data!$B190,trimestre!$D$2:$L$2,data!$A190)</f>
        <v>100.40160642570281</v>
      </c>
      <c r="N190" s="10">
        <f>SUMIFS(trimestre!$D$29:$L$29,trimestre!$D$3:$L$3,data!$B190,trimestre!$D$2:$L$2,data!$A190)</f>
        <v>100.20040080160321</v>
      </c>
      <c r="O190" s="10">
        <f>SUMIFS(trimestre!$D$31:$L$31,trimestre!$D$3:$L$3,data!$B190,trimestre!$D$2:$L$2,data!$A190)</f>
        <v>101.6260162601626</v>
      </c>
      <c r="P190" s="10">
        <f>SUMIFS(trimestre!$D$33:$L$33,trimestre!$D$3:$L$3,data!$B190,trimestre!$D$2:$L$2,data!$A190)</f>
        <v>99.206349206349202</v>
      </c>
      <c r="Q190" s="10">
        <f>SUMIFS(trimestre!$D$35:$L$35,trimestre!$D$3:$L$3,data!$B190,trimestre!$D$2:$L$2,data!$A190)</f>
        <v>99.40357852882704</v>
      </c>
      <c r="R190" s="10">
        <f>SUMIFS(trimestre!$D$37:$L$37,trimestre!$D$3:$L$3,data!$B190,trimestre!$D$2:$L$2,data!$A190)</f>
        <v>99.700897308075781</v>
      </c>
      <c r="S190" s="10">
        <f>SUMIFS(trimestre!$D$39:$L$39,trimestre!$D$3:$L$3,data!$B190,trimestre!$D$2:$L$2,data!$A190)</f>
        <v>99.800399201596804</v>
      </c>
      <c r="T190" s="10">
        <f>SUMIFS(trimestre!$D$41:$L$41,trimestre!$D$3:$L$3,data!$B190,trimestre!$D$2:$L$2,data!$A190)</f>
        <v>99.40357852882704</v>
      </c>
      <c r="U190" s="10">
        <f>SUMIFS(trimestre!$D$43:$L$43,trimestre!$D$3:$L$3,data!$B190,trimestre!$D$2:$L$2,data!$A190)</f>
        <v>99.50248756218906</v>
      </c>
      <c r="V190" s="10">
        <f>SUMIFS(trimestre!$D$45:$L$45,trimestre!$D$3:$L$3,data!$B190,trimestre!$D$2:$L$2,data!$A190)</f>
        <v>100.40160642570281</v>
      </c>
    </row>
    <row r="191" spans="1:22" x14ac:dyDescent="0.3">
      <c r="A191">
        <f t="shared" si="6"/>
        <v>2019</v>
      </c>
      <c r="B191" t="str">
        <f t="shared" si="7"/>
        <v>T3</v>
      </c>
      <c r="C191">
        <f t="shared" si="8"/>
        <v>7</v>
      </c>
      <c r="D191" s="59">
        <v>43655</v>
      </c>
      <c r="E191" s="10">
        <f>SUMIFS(trimestre!$D$4:$L$4,trimestre!$D$3:$L$3,data!$B191,trimestre!$D$2:$L$2,data!$A191)</f>
        <v>100.10010010010011</v>
      </c>
      <c r="F191" s="10">
        <f>SUMIFS(trimestre!$D$8:$L$8,trimestre!$D$3:$L$3,data!$B191,trimestre!$D$2:$L$2,data!$A191)</f>
        <v>99.900099900099917</v>
      </c>
      <c r="G191" s="10">
        <f>SUMIFS(trimestre!$D$10:$L$10,trimestre!$D$3:$L$3,data!$B191,trimestre!$D$2:$L$2,data!$A191)</f>
        <v>102.35414534288638</v>
      </c>
      <c r="H191" s="10">
        <f>SUMIFS(trimestre!$D$14:$L$14,trimestre!$D$3:$L$3,data!$B191,trimestre!$D$2:$L$2,data!$A191)</f>
        <v>100.20040080160321</v>
      </c>
      <c r="I191" s="10">
        <f>SUMIFS(trimestre!$D$16:$L$16,trimestre!$D$3:$L$3,data!$B191,trimestre!$D$2:$L$2,data!$A191)</f>
        <v>118.48341232227489</v>
      </c>
      <c r="J191" s="10">
        <f>SUMIFS(trimestre!$D$18:$L$18,trimestre!$D$3:$L$3,data!$B191,trimestre!$D$2:$L$2,data!$A191)</f>
        <v>101.31712259371834</v>
      </c>
      <c r="K191" s="10">
        <f>SUMIFS(trimestre!$D$20:$L$20,trimestre!$D$3:$L$3,data!$B191,trimestre!$D$2:$L$2,data!$A191)</f>
        <v>101.6260162601626</v>
      </c>
      <c r="L191" s="10">
        <f>SUMIFS(trimestre!$D$22:$L$22,trimestre!$D$3:$L$3,data!$B191,trimestre!$D$2:$L$2,data!$A191)</f>
        <v>100.80645161290323</v>
      </c>
      <c r="M191" s="10">
        <f>SUMIFS(trimestre!$D$27:$L$27,trimestre!$D$3:$L$3,data!$B191,trimestre!$D$2:$L$2,data!$A191)</f>
        <v>100.40160642570281</v>
      </c>
      <c r="N191" s="10">
        <f>SUMIFS(trimestre!$D$29:$L$29,trimestre!$D$3:$L$3,data!$B191,trimestre!$D$2:$L$2,data!$A191)</f>
        <v>100.20040080160321</v>
      </c>
      <c r="O191" s="10">
        <f>SUMIFS(trimestre!$D$31:$L$31,trimestre!$D$3:$L$3,data!$B191,trimestre!$D$2:$L$2,data!$A191)</f>
        <v>101.6260162601626</v>
      </c>
      <c r="P191" s="10">
        <f>SUMIFS(trimestre!$D$33:$L$33,trimestre!$D$3:$L$3,data!$B191,trimestre!$D$2:$L$2,data!$A191)</f>
        <v>99.206349206349202</v>
      </c>
      <c r="Q191" s="10">
        <f>SUMIFS(trimestre!$D$35:$L$35,trimestre!$D$3:$L$3,data!$B191,trimestre!$D$2:$L$2,data!$A191)</f>
        <v>99.40357852882704</v>
      </c>
      <c r="R191" s="10">
        <f>SUMIFS(trimestre!$D$37:$L$37,trimestre!$D$3:$L$3,data!$B191,trimestre!$D$2:$L$2,data!$A191)</f>
        <v>99.700897308075781</v>
      </c>
      <c r="S191" s="10">
        <f>SUMIFS(trimestre!$D$39:$L$39,trimestre!$D$3:$L$3,data!$B191,trimestre!$D$2:$L$2,data!$A191)</f>
        <v>99.800399201596804</v>
      </c>
      <c r="T191" s="10">
        <f>SUMIFS(trimestre!$D$41:$L$41,trimestre!$D$3:$L$3,data!$B191,trimestre!$D$2:$L$2,data!$A191)</f>
        <v>99.40357852882704</v>
      </c>
      <c r="U191" s="10">
        <f>SUMIFS(trimestre!$D$43:$L$43,trimestre!$D$3:$L$3,data!$B191,trimestre!$D$2:$L$2,data!$A191)</f>
        <v>99.50248756218906</v>
      </c>
      <c r="V191" s="10">
        <f>SUMIFS(trimestre!$D$45:$L$45,trimestre!$D$3:$L$3,data!$B191,trimestre!$D$2:$L$2,data!$A191)</f>
        <v>100.40160642570281</v>
      </c>
    </row>
    <row r="192" spans="1:22" x14ac:dyDescent="0.3">
      <c r="A192">
        <f t="shared" si="6"/>
        <v>2019</v>
      </c>
      <c r="B192" t="str">
        <f t="shared" si="7"/>
        <v>T3</v>
      </c>
      <c r="C192">
        <f t="shared" si="8"/>
        <v>7</v>
      </c>
      <c r="D192" s="59">
        <v>43656</v>
      </c>
      <c r="E192" s="10">
        <f>SUMIFS(trimestre!$D$4:$L$4,trimestre!$D$3:$L$3,data!$B192,trimestre!$D$2:$L$2,data!$A192)</f>
        <v>100.10010010010011</v>
      </c>
      <c r="F192" s="10">
        <f>SUMIFS(trimestre!$D$8:$L$8,trimestre!$D$3:$L$3,data!$B192,trimestre!$D$2:$L$2,data!$A192)</f>
        <v>99.900099900099917</v>
      </c>
      <c r="G192" s="10">
        <f>SUMIFS(trimestre!$D$10:$L$10,trimestre!$D$3:$L$3,data!$B192,trimestre!$D$2:$L$2,data!$A192)</f>
        <v>102.35414534288638</v>
      </c>
      <c r="H192" s="10">
        <f>SUMIFS(trimestre!$D$14:$L$14,trimestre!$D$3:$L$3,data!$B192,trimestre!$D$2:$L$2,data!$A192)</f>
        <v>100.20040080160321</v>
      </c>
      <c r="I192" s="10">
        <f>SUMIFS(trimestre!$D$16:$L$16,trimestre!$D$3:$L$3,data!$B192,trimestre!$D$2:$L$2,data!$A192)</f>
        <v>118.48341232227489</v>
      </c>
      <c r="J192" s="10">
        <f>SUMIFS(trimestre!$D$18:$L$18,trimestre!$D$3:$L$3,data!$B192,trimestre!$D$2:$L$2,data!$A192)</f>
        <v>101.31712259371834</v>
      </c>
      <c r="K192" s="10">
        <f>SUMIFS(trimestre!$D$20:$L$20,trimestre!$D$3:$L$3,data!$B192,trimestre!$D$2:$L$2,data!$A192)</f>
        <v>101.6260162601626</v>
      </c>
      <c r="L192" s="10">
        <f>SUMIFS(trimestre!$D$22:$L$22,trimestre!$D$3:$L$3,data!$B192,trimestre!$D$2:$L$2,data!$A192)</f>
        <v>100.80645161290323</v>
      </c>
      <c r="M192" s="10">
        <f>SUMIFS(trimestre!$D$27:$L$27,trimestre!$D$3:$L$3,data!$B192,trimestre!$D$2:$L$2,data!$A192)</f>
        <v>100.40160642570281</v>
      </c>
      <c r="N192" s="10">
        <f>SUMIFS(trimestre!$D$29:$L$29,trimestre!$D$3:$L$3,data!$B192,trimestre!$D$2:$L$2,data!$A192)</f>
        <v>100.20040080160321</v>
      </c>
      <c r="O192" s="10">
        <f>SUMIFS(trimestre!$D$31:$L$31,trimestre!$D$3:$L$3,data!$B192,trimestre!$D$2:$L$2,data!$A192)</f>
        <v>101.6260162601626</v>
      </c>
      <c r="P192" s="10">
        <f>SUMIFS(trimestre!$D$33:$L$33,trimestre!$D$3:$L$3,data!$B192,trimestre!$D$2:$L$2,data!$A192)</f>
        <v>99.206349206349202</v>
      </c>
      <c r="Q192" s="10">
        <f>SUMIFS(trimestre!$D$35:$L$35,trimestre!$D$3:$L$3,data!$B192,trimestre!$D$2:$L$2,data!$A192)</f>
        <v>99.40357852882704</v>
      </c>
      <c r="R192" s="10">
        <f>SUMIFS(trimestre!$D$37:$L$37,trimestre!$D$3:$L$3,data!$B192,trimestre!$D$2:$L$2,data!$A192)</f>
        <v>99.700897308075781</v>
      </c>
      <c r="S192" s="10">
        <f>SUMIFS(trimestre!$D$39:$L$39,trimestre!$D$3:$L$3,data!$B192,trimestre!$D$2:$L$2,data!$A192)</f>
        <v>99.800399201596804</v>
      </c>
      <c r="T192" s="10">
        <f>SUMIFS(trimestre!$D$41:$L$41,trimestre!$D$3:$L$3,data!$B192,trimestre!$D$2:$L$2,data!$A192)</f>
        <v>99.40357852882704</v>
      </c>
      <c r="U192" s="10">
        <f>SUMIFS(trimestre!$D$43:$L$43,trimestre!$D$3:$L$3,data!$B192,trimestre!$D$2:$L$2,data!$A192)</f>
        <v>99.50248756218906</v>
      </c>
      <c r="V192" s="10">
        <f>SUMIFS(trimestre!$D$45:$L$45,trimestre!$D$3:$L$3,data!$B192,trimestre!$D$2:$L$2,data!$A192)</f>
        <v>100.40160642570281</v>
      </c>
    </row>
    <row r="193" spans="1:22" x14ac:dyDescent="0.3">
      <c r="A193">
        <f t="shared" si="6"/>
        <v>2019</v>
      </c>
      <c r="B193" t="str">
        <f t="shared" si="7"/>
        <v>T3</v>
      </c>
      <c r="C193">
        <f t="shared" si="8"/>
        <v>7</v>
      </c>
      <c r="D193" s="59">
        <v>43657</v>
      </c>
      <c r="E193" s="10">
        <f>SUMIFS(trimestre!$D$4:$L$4,trimestre!$D$3:$L$3,data!$B193,trimestre!$D$2:$L$2,data!$A193)</f>
        <v>100.10010010010011</v>
      </c>
      <c r="F193" s="10">
        <f>SUMIFS(trimestre!$D$8:$L$8,trimestre!$D$3:$L$3,data!$B193,trimestre!$D$2:$L$2,data!$A193)</f>
        <v>99.900099900099917</v>
      </c>
      <c r="G193" s="10">
        <f>SUMIFS(trimestre!$D$10:$L$10,trimestre!$D$3:$L$3,data!$B193,trimestre!$D$2:$L$2,data!$A193)</f>
        <v>102.35414534288638</v>
      </c>
      <c r="H193" s="10">
        <f>SUMIFS(trimestre!$D$14:$L$14,trimestre!$D$3:$L$3,data!$B193,trimestre!$D$2:$L$2,data!$A193)</f>
        <v>100.20040080160321</v>
      </c>
      <c r="I193" s="10">
        <f>SUMIFS(trimestre!$D$16:$L$16,trimestre!$D$3:$L$3,data!$B193,trimestre!$D$2:$L$2,data!$A193)</f>
        <v>118.48341232227489</v>
      </c>
      <c r="J193" s="10">
        <f>SUMIFS(trimestre!$D$18:$L$18,trimestre!$D$3:$L$3,data!$B193,trimestre!$D$2:$L$2,data!$A193)</f>
        <v>101.31712259371834</v>
      </c>
      <c r="K193" s="10">
        <f>SUMIFS(trimestre!$D$20:$L$20,trimestre!$D$3:$L$3,data!$B193,trimestre!$D$2:$L$2,data!$A193)</f>
        <v>101.6260162601626</v>
      </c>
      <c r="L193" s="10">
        <f>SUMIFS(trimestre!$D$22:$L$22,trimestre!$D$3:$L$3,data!$B193,trimestre!$D$2:$L$2,data!$A193)</f>
        <v>100.80645161290323</v>
      </c>
      <c r="M193" s="10">
        <f>SUMIFS(trimestre!$D$27:$L$27,trimestre!$D$3:$L$3,data!$B193,trimestre!$D$2:$L$2,data!$A193)</f>
        <v>100.40160642570281</v>
      </c>
      <c r="N193" s="10">
        <f>SUMIFS(trimestre!$D$29:$L$29,trimestre!$D$3:$L$3,data!$B193,trimestre!$D$2:$L$2,data!$A193)</f>
        <v>100.20040080160321</v>
      </c>
      <c r="O193" s="10">
        <f>SUMIFS(trimestre!$D$31:$L$31,trimestre!$D$3:$L$3,data!$B193,trimestre!$D$2:$L$2,data!$A193)</f>
        <v>101.6260162601626</v>
      </c>
      <c r="P193" s="10">
        <f>SUMIFS(trimestre!$D$33:$L$33,trimestre!$D$3:$L$3,data!$B193,trimestre!$D$2:$L$2,data!$A193)</f>
        <v>99.206349206349202</v>
      </c>
      <c r="Q193" s="10">
        <f>SUMIFS(trimestre!$D$35:$L$35,trimestre!$D$3:$L$3,data!$B193,trimestre!$D$2:$L$2,data!$A193)</f>
        <v>99.40357852882704</v>
      </c>
      <c r="R193" s="10">
        <f>SUMIFS(trimestre!$D$37:$L$37,trimestre!$D$3:$L$3,data!$B193,trimestre!$D$2:$L$2,data!$A193)</f>
        <v>99.700897308075781</v>
      </c>
      <c r="S193" s="10">
        <f>SUMIFS(trimestre!$D$39:$L$39,trimestre!$D$3:$L$3,data!$B193,trimestre!$D$2:$L$2,data!$A193)</f>
        <v>99.800399201596804</v>
      </c>
      <c r="T193" s="10">
        <f>SUMIFS(trimestre!$D$41:$L$41,trimestre!$D$3:$L$3,data!$B193,trimestre!$D$2:$L$2,data!$A193)</f>
        <v>99.40357852882704</v>
      </c>
      <c r="U193" s="10">
        <f>SUMIFS(trimestre!$D$43:$L$43,trimestre!$D$3:$L$3,data!$B193,trimestre!$D$2:$L$2,data!$A193)</f>
        <v>99.50248756218906</v>
      </c>
      <c r="V193" s="10">
        <f>SUMIFS(trimestre!$D$45:$L$45,trimestre!$D$3:$L$3,data!$B193,trimestre!$D$2:$L$2,data!$A193)</f>
        <v>100.40160642570281</v>
      </c>
    </row>
    <row r="194" spans="1:22" x14ac:dyDescent="0.3">
      <c r="A194">
        <f t="shared" ref="A194:A257" si="9">YEAR(D194)</f>
        <v>2019</v>
      </c>
      <c r="B194" t="str">
        <f t="shared" ref="B194:B257" si="10">_xlfn.IFS(  C194&lt;4, "T1", C194&lt;7, "T2", C194&lt;10, "T3", C194&gt;9, "T4")</f>
        <v>T3</v>
      </c>
      <c r="C194">
        <f t="shared" ref="C194:C257" si="11">MONTH(D194)</f>
        <v>7</v>
      </c>
      <c r="D194" s="59">
        <v>43658</v>
      </c>
      <c r="E194" s="10">
        <f>SUMIFS(trimestre!$D$4:$L$4,trimestre!$D$3:$L$3,data!$B194,trimestre!$D$2:$L$2,data!$A194)</f>
        <v>100.10010010010011</v>
      </c>
      <c r="F194" s="10">
        <f>SUMIFS(trimestre!$D$8:$L$8,trimestre!$D$3:$L$3,data!$B194,trimestre!$D$2:$L$2,data!$A194)</f>
        <v>99.900099900099917</v>
      </c>
      <c r="G194" s="10">
        <f>SUMIFS(trimestre!$D$10:$L$10,trimestre!$D$3:$L$3,data!$B194,trimestre!$D$2:$L$2,data!$A194)</f>
        <v>102.35414534288638</v>
      </c>
      <c r="H194" s="10">
        <f>SUMIFS(trimestre!$D$14:$L$14,trimestre!$D$3:$L$3,data!$B194,trimestre!$D$2:$L$2,data!$A194)</f>
        <v>100.20040080160321</v>
      </c>
      <c r="I194" s="10">
        <f>SUMIFS(trimestre!$D$16:$L$16,trimestre!$D$3:$L$3,data!$B194,trimestre!$D$2:$L$2,data!$A194)</f>
        <v>118.48341232227489</v>
      </c>
      <c r="J194" s="10">
        <f>SUMIFS(trimestre!$D$18:$L$18,trimestre!$D$3:$L$3,data!$B194,trimestre!$D$2:$L$2,data!$A194)</f>
        <v>101.31712259371834</v>
      </c>
      <c r="K194" s="10">
        <f>SUMIFS(trimestre!$D$20:$L$20,trimestre!$D$3:$L$3,data!$B194,trimestre!$D$2:$L$2,data!$A194)</f>
        <v>101.6260162601626</v>
      </c>
      <c r="L194" s="10">
        <f>SUMIFS(trimestre!$D$22:$L$22,trimestre!$D$3:$L$3,data!$B194,trimestre!$D$2:$L$2,data!$A194)</f>
        <v>100.80645161290323</v>
      </c>
      <c r="M194" s="10">
        <f>SUMIFS(trimestre!$D$27:$L$27,trimestre!$D$3:$L$3,data!$B194,trimestre!$D$2:$L$2,data!$A194)</f>
        <v>100.40160642570281</v>
      </c>
      <c r="N194" s="10">
        <f>SUMIFS(trimestre!$D$29:$L$29,trimestre!$D$3:$L$3,data!$B194,trimestre!$D$2:$L$2,data!$A194)</f>
        <v>100.20040080160321</v>
      </c>
      <c r="O194" s="10">
        <f>SUMIFS(trimestre!$D$31:$L$31,trimestre!$D$3:$L$3,data!$B194,trimestre!$D$2:$L$2,data!$A194)</f>
        <v>101.6260162601626</v>
      </c>
      <c r="P194" s="10">
        <f>SUMIFS(trimestre!$D$33:$L$33,trimestre!$D$3:$L$3,data!$B194,trimestre!$D$2:$L$2,data!$A194)</f>
        <v>99.206349206349202</v>
      </c>
      <c r="Q194" s="10">
        <f>SUMIFS(trimestre!$D$35:$L$35,trimestre!$D$3:$L$3,data!$B194,trimestre!$D$2:$L$2,data!$A194)</f>
        <v>99.40357852882704</v>
      </c>
      <c r="R194" s="10">
        <f>SUMIFS(trimestre!$D$37:$L$37,trimestre!$D$3:$L$3,data!$B194,trimestre!$D$2:$L$2,data!$A194)</f>
        <v>99.700897308075781</v>
      </c>
      <c r="S194" s="10">
        <f>SUMIFS(trimestre!$D$39:$L$39,trimestre!$D$3:$L$3,data!$B194,trimestre!$D$2:$L$2,data!$A194)</f>
        <v>99.800399201596804</v>
      </c>
      <c r="T194" s="10">
        <f>SUMIFS(trimestre!$D$41:$L$41,trimestre!$D$3:$L$3,data!$B194,trimestre!$D$2:$L$2,data!$A194)</f>
        <v>99.40357852882704</v>
      </c>
      <c r="U194" s="10">
        <f>SUMIFS(trimestre!$D$43:$L$43,trimestre!$D$3:$L$3,data!$B194,trimestre!$D$2:$L$2,data!$A194)</f>
        <v>99.50248756218906</v>
      </c>
      <c r="V194" s="10">
        <f>SUMIFS(trimestre!$D$45:$L$45,trimestre!$D$3:$L$3,data!$B194,trimestre!$D$2:$L$2,data!$A194)</f>
        <v>100.40160642570281</v>
      </c>
    </row>
    <row r="195" spans="1:22" x14ac:dyDescent="0.3">
      <c r="A195">
        <f t="shared" si="9"/>
        <v>2019</v>
      </c>
      <c r="B195" t="str">
        <f t="shared" si="10"/>
        <v>T3</v>
      </c>
      <c r="C195">
        <f t="shared" si="11"/>
        <v>7</v>
      </c>
      <c r="D195" s="59">
        <v>43659</v>
      </c>
      <c r="E195" s="10">
        <f>SUMIFS(trimestre!$D$4:$L$4,trimestre!$D$3:$L$3,data!$B195,trimestre!$D$2:$L$2,data!$A195)</f>
        <v>100.10010010010011</v>
      </c>
      <c r="F195" s="10">
        <f>SUMIFS(trimestre!$D$8:$L$8,trimestre!$D$3:$L$3,data!$B195,trimestre!$D$2:$L$2,data!$A195)</f>
        <v>99.900099900099917</v>
      </c>
      <c r="G195" s="10">
        <f>SUMIFS(trimestre!$D$10:$L$10,trimestre!$D$3:$L$3,data!$B195,trimestre!$D$2:$L$2,data!$A195)</f>
        <v>102.35414534288638</v>
      </c>
      <c r="H195" s="10">
        <f>SUMIFS(trimestre!$D$14:$L$14,trimestre!$D$3:$L$3,data!$B195,trimestre!$D$2:$L$2,data!$A195)</f>
        <v>100.20040080160321</v>
      </c>
      <c r="I195" s="10">
        <f>SUMIFS(trimestre!$D$16:$L$16,trimestre!$D$3:$L$3,data!$B195,trimestre!$D$2:$L$2,data!$A195)</f>
        <v>118.48341232227489</v>
      </c>
      <c r="J195" s="10">
        <f>SUMIFS(trimestre!$D$18:$L$18,trimestre!$D$3:$L$3,data!$B195,trimestre!$D$2:$L$2,data!$A195)</f>
        <v>101.31712259371834</v>
      </c>
      <c r="K195" s="10">
        <f>SUMIFS(trimestre!$D$20:$L$20,trimestre!$D$3:$L$3,data!$B195,trimestre!$D$2:$L$2,data!$A195)</f>
        <v>101.6260162601626</v>
      </c>
      <c r="L195" s="10">
        <f>SUMIFS(trimestre!$D$22:$L$22,trimestre!$D$3:$L$3,data!$B195,trimestre!$D$2:$L$2,data!$A195)</f>
        <v>100.80645161290323</v>
      </c>
      <c r="M195" s="10">
        <f>SUMIFS(trimestre!$D$27:$L$27,trimestre!$D$3:$L$3,data!$B195,trimestre!$D$2:$L$2,data!$A195)</f>
        <v>100.40160642570281</v>
      </c>
      <c r="N195" s="10">
        <f>SUMIFS(trimestre!$D$29:$L$29,trimestre!$D$3:$L$3,data!$B195,trimestre!$D$2:$L$2,data!$A195)</f>
        <v>100.20040080160321</v>
      </c>
      <c r="O195" s="10">
        <f>SUMIFS(trimestre!$D$31:$L$31,trimestre!$D$3:$L$3,data!$B195,trimestre!$D$2:$L$2,data!$A195)</f>
        <v>101.6260162601626</v>
      </c>
      <c r="P195" s="10">
        <f>SUMIFS(trimestre!$D$33:$L$33,trimestre!$D$3:$L$3,data!$B195,trimestre!$D$2:$L$2,data!$A195)</f>
        <v>99.206349206349202</v>
      </c>
      <c r="Q195" s="10">
        <f>SUMIFS(trimestre!$D$35:$L$35,trimestre!$D$3:$L$3,data!$B195,trimestre!$D$2:$L$2,data!$A195)</f>
        <v>99.40357852882704</v>
      </c>
      <c r="R195" s="10">
        <f>SUMIFS(trimestre!$D$37:$L$37,trimestre!$D$3:$L$3,data!$B195,trimestre!$D$2:$L$2,data!$A195)</f>
        <v>99.700897308075781</v>
      </c>
      <c r="S195" s="10">
        <f>SUMIFS(trimestre!$D$39:$L$39,trimestre!$D$3:$L$3,data!$B195,trimestre!$D$2:$L$2,data!$A195)</f>
        <v>99.800399201596804</v>
      </c>
      <c r="T195" s="10">
        <f>SUMIFS(trimestre!$D$41:$L$41,trimestre!$D$3:$L$3,data!$B195,trimestre!$D$2:$L$2,data!$A195)</f>
        <v>99.40357852882704</v>
      </c>
      <c r="U195" s="10">
        <f>SUMIFS(trimestre!$D$43:$L$43,trimestre!$D$3:$L$3,data!$B195,trimestre!$D$2:$L$2,data!$A195)</f>
        <v>99.50248756218906</v>
      </c>
      <c r="V195" s="10">
        <f>SUMIFS(trimestre!$D$45:$L$45,trimestre!$D$3:$L$3,data!$B195,trimestre!$D$2:$L$2,data!$A195)</f>
        <v>100.40160642570281</v>
      </c>
    </row>
    <row r="196" spans="1:22" x14ac:dyDescent="0.3">
      <c r="A196">
        <f t="shared" si="9"/>
        <v>2019</v>
      </c>
      <c r="B196" t="str">
        <f t="shared" si="10"/>
        <v>T3</v>
      </c>
      <c r="C196">
        <f t="shared" si="11"/>
        <v>7</v>
      </c>
      <c r="D196" s="59">
        <v>43660</v>
      </c>
      <c r="E196" s="10">
        <f>SUMIFS(trimestre!$D$4:$L$4,trimestre!$D$3:$L$3,data!$B196,trimestre!$D$2:$L$2,data!$A196)</f>
        <v>100.10010010010011</v>
      </c>
      <c r="F196" s="10">
        <f>SUMIFS(trimestre!$D$8:$L$8,trimestre!$D$3:$L$3,data!$B196,trimestre!$D$2:$L$2,data!$A196)</f>
        <v>99.900099900099917</v>
      </c>
      <c r="G196" s="10">
        <f>SUMIFS(trimestre!$D$10:$L$10,trimestre!$D$3:$L$3,data!$B196,trimestre!$D$2:$L$2,data!$A196)</f>
        <v>102.35414534288638</v>
      </c>
      <c r="H196" s="10">
        <f>SUMIFS(trimestre!$D$14:$L$14,trimestre!$D$3:$L$3,data!$B196,trimestre!$D$2:$L$2,data!$A196)</f>
        <v>100.20040080160321</v>
      </c>
      <c r="I196" s="10">
        <f>SUMIFS(trimestre!$D$16:$L$16,trimestre!$D$3:$L$3,data!$B196,trimestre!$D$2:$L$2,data!$A196)</f>
        <v>118.48341232227489</v>
      </c>
      <c r="J196" s="10">
        <f>SUMIFS(trimestre!$D$18:$L$18,trimestre!$D$3:$L$3,data!$B196,trimestre!$D$2:$L$2,data!$A196)</f>
        <v>101.31712259371834</v>
      </c>
      <c r="K196" s="10">
        <f>SUMIFS(trimestre!$D$20:$L$20,trimestre!$D$3:$L$3,data!$B196,trimestre!$D$2:$L$2,data!$A196)</f>
        <v>101.6260162601626</v>
      </c>
      <c r="L196" s="10">
        <f>SUMIFS(trimestre!$D$22:$L$22,trimestre!$D$3:$L$3,data!$B196,trimestre!$D$2:$L$2,data!$A196)</f>
        <v>100.80645161290323</v>
      </c>
      <c r="M196" s="10">
        <f>SUMIFS(trimestre!$D$27:$L$27,trimestre!$D$3:$L$3,data!$B196,trimestre!$D$2:$L$2,data!$A196)</f>
        <v>100.40160642570281</v>
      </c>
      <c r="N196" s="10">
        <f>SUMIFS(trimestre!$D$29:$L$29,trimestre!$D$3:$L$3,data!$B196,trimestre!$D$2:$L$2,data!$A196)</f>
        <v>100.20040080160321</v>
      </c>
      <c r="O196" s="10">
        <f>SUMIFS(trimestre!$D$31:$L$31,trimestre!$D$3:$L$3,data!$B196,trimestre!$D$2:$L$2,data!$A196)</f>
        <v>101.6260162601626</v>
      </c>
      <c r="P196" s="10">
        <f>SUMIFS(trimestre!$D$33:$L$33,trimestre!$D$3:$L$3,data!$B196,trimestre!$D$2:$L$2,data!$A196)</f>
        <v>99.206349206349202</v>
      </c>
      <c r="Q196" s="10">
        <f>SUMIFS(trimestre!$D$35:$L$35,trimestre!$D$3:$L$3,data!$B196,trimestre!$D$2:$L$2,data!$A196)</f>
        <v>99.40357852882704</v>
      </c>
      <c r="R196" s="10">
        <f>SUMIFS(trimestre!$D$37:$L$37,trimestre!$D$3:$L$3,data!$B196,trimestre!$D$2:$L$2,data!$A196)</f>
        <v>99.700897308075781</v>
      </c>
      <c r="S196" s="10">
        <f>SUMIFS(trimestre!$D$39:$L$39,trimestre!$D$3:$L$3,data!$B196,trimestre!$D$2:$L$2,data!$A196)</f>
        <v>99.800399201596804</v>
      </c>
      <c r="T196" s="10">
        <f>SUMIFS(trimestre!$D$41:$L$41,trimestre!$D$3:$L$3,data!$B196,trimestre!$D$2:$L$2,data!$A196)</f>
        <v>99.40357852882704</v>
      </c>
      <c r="U196" s="10">
        <f>SUMIFS(trimestre!$D$43:$L$43,trimestre!$D$3:$L$3,data!$B196,trimestre!$D$2:$L$2,data!$A196)</f>
        <v>99.50248756218906</v>
      </c>
      <c r="V196" s="10">
        <f>SUMIFS(trimestre!$D$45:$L$45,trimestre!$D$3:$L$3,data!$B196,trimestre!$D$2:$L$2,data!$A196)</f>
        <v>100.40160642570281</v>
      </c>
    </row>
    <row r="197" spans="1:22" x14ac:dyDescent="0.3">
      <c r="A197">
        <f t="shared" si="9"/>
        <v>2019</v>
      </c>
      <c r="B197" t="str">
        <f t="shared" si="10"/>
        <v>T3</v>
      </c>
      <c r="C197">
        <f t="shared" si="11"/>
        <v>7</v>
      </c>
      <c r="D197" s="59">
        <v>43661</v>
      </c>
      <c r="E197" s="10">
        <f>SUMIFS(trimestre!$D$4:$L$4,trimestre!$D$3:$L$3,data!$B197,trimestre!$D$2:$L$2,data!$A197)</f>
        <v>100.10010010010011</v>
      </c>
      <c r="F197" s="10">
        <f>SUMIFS(trimestre!$D$8:$L$8,trimestre!$D$3:$L$3,data!$B197,trimestre!$D$2:$L$2,data!$A197)</f>
        <v>99.900099900099917</v>
      </c>
      <c r="G197" s="10">
        <f>SUMIFS(trimestre!$D$10:$L$10,trimestre!$D$3:$L$3,data!$B197,trimestre!$D$2:$L$2,data!$A197)</f>
        <v>102.35414534288638</v>
      </c>
      <c r="H197" s="10">
        <f>SUMIFS(trimestre!$D$14:$L$14,trimestre!$D$3:$L$3,data!$B197,trimestre!$D$2:$L$2,data!$A197)</f>
        <v>100.20040080160321</v>
      </c>
      <c r="I197" s="10">
        <f>SUMIFS(trimestre!$D$16:$L$16,trimestre!$D$3:$L$3,data!$B197,trimestre!$D$2:$L$2,data!$A197)</f>
        <v>118.48341232227489</v>
      </c>
      <c r="J197" s="10">
        <f>SUMIFS(trimestre!$D$18:$L$18,trimestre!$D$3:$L$3,data!$B197,trimestre!$D$2:$L$2,data!$A197)</f>
        <v>101.31712259371834</v>
      </c>
      <c r="K197" s="10">
        <f>SUMIFS(trimestre!$D$20:$L$20,trimestre!$D$3:$L$3,data!$B197,trimestre!$D$2:$L$2,data!$A197)</f>
        <v>101.6260162601626</v>
      </c>
      <c r="L197" s="10">
        <f>SUMIFS(trimestre!$D$22:$L$22,trimestre!$D$3:$L$3,data!$B197,trimestre!$D$2:$L$2,data!$A197)</f>
        <v>100.80645161290323</v>
      </c>
      <c r="M197" s="10">
        <f>SUMIFS(trimestre!$D$27:$L$27,trimestre!$D$3:$L$3,data!$B197,trimestre!$D$2:$L$2,data!$A197)</f>
        <v>100.40160642570281</v>
      </c>
      <c r="N197" s="10">
        <f>SUMIFS(trimestre!$D$29:$L$29,trimestre!$D$3:$L$3,data!$B197,trimestre!$D$2:$L$2,data!$A197)</f>
        <v>100.20040080160321</v>
      </c>
      <c r="O197" s="10">
        <f>SUMIFS(trimestre!$D$31:$L$31,trimestre!$D$3:$L$3,data!$B197,trimestre!$D$2:$L$2,data!$A197)</f>
        <v>101.6260162601626</v>
      </c>
      <c r="P197" s="10">
        <f>SUMIFS(trimestre!$D$33:$L$33,trimestre!$D$3:$L$3,data!$B197,trimestre!$D$2:$L$2,data!$A197)</f>
        <v>99.206349206349202</v>
      </c>
      <c r="Q197" s="10">
        <f>SUMIFS(trimestre!$D$35:$L$35,trimestre!$D$3:$L$3,data!$B197,trimestre!$D$2:$L$2,data!$A197)</f>
        <v>99.40357852882704</v>
      </c>
      <c r="R197" s="10">
        <f>SUMIFS(trimestre!$D$37:$L$37,trimestre!$D$3:$L$3,data!$B197,trimestre!$D$2:$L$2,data!$A197)</f>
        <v>99.700897308075781</v>
      </c>
      <c r="S197" s="10">
        <f>SUMIFS(trimestre!$D$39:$L$39,trimestre!$D$3:$L$3,data!$B197,trimestre!$D$2:$L$2,data!$A197)</f>
        <v>99.800399201596804</v>
      </c>
      <c r="T197" s="10">
        <f>SUMIFS(trimestre!$D$41:$L$41,trimestre!$D$3:$L$3,data!$B197,trimestre!$D$2:$L$2,data!$A197)</f>
        <v>99.40357852882704</v>
      </c>
      <c r="U197" s="10">
        <f>SUMIFS(trimestre!$D$43:$L$43,trimestre!$D$3:$L$3,data!$B197,trimestre!$D$2:$L$2,data!$A197)</f>
        <v>99.50248756218906</v>
      </c>
      <c r="V197" s="10">
        <f>SUMIFS(trimestre!$D$45:$L$45,trimestre!$D$3:$L$3,data!$B197,trimestre!$D$2:$L$2,data!$A197)</f>
        <v>100.40160642570281</v>
      </c>
    </row>
    <row r="198" spans="1:22" x14ac:dyDescent="0.3">
      <c r="A198">
        <f t="shared" si="9"/>
        <v>2019</v>
      </c>
      <c r="B198" t="str">
        <f t="shared" si="10"/>
        <v>T3</v>
      </c>
      <c r="C198">
        <f t="shared" si="11"/>
        <v>7</v>
      </c>
      <c r="D198" s="59">
        <v>43662</v>
      </c>
      <c r="E198" s="10">
        <f>SUMIFS(trimestre!$D$4:$L$4,trimestre!$D$3:$L$3,data!$B198,trimestre!$D$2:$L$2,data!$A198)</f>
        <v>100.10010010010011</v>
      </c>
      <c r="F198" s="10">
        <f>SUMIFS(trimestre!$D$8:$L$8,trimestre!$D$3:$L$3,data!$B198,trimestre!$D$2:$L$2,data!$A198)</f>
        <v>99.900099900099917</v>
      </c>
      <c r="G198" s="10">
        <f>SUMIFS(trimestre!$D$10:$L$10,trimestre!$D$3:$L$3,data!$B198,trimestre!$D$2:$L$2,data!$A198)</f>
        <v>102.35414534288638</v>
      </c>
      <c r="H198" s="10">
        <f>SUMIFS(trimestre!$D$14:$L$14,trimestre!$D$3:$L$3,data!$B198,trimestre!$D$2:$L$2,data!$A198)</f>
        <v>100.20040080160321</v>
      </c>
      <c r="I198" s="10">
        <f>SUMIFS(trimestre!$D$16:$L$16,trimestre!$D$3:$L$3,data!$B198,trimestre!$D$2:$L$2,data!$A198)</f>
        <v>118.48341232227489</v>
      </c>
      <c r="J198" s="10">
        <f>SUMIFS(trimestre!$D$18:$L$18,trimestre!$D$3:$L$3,data!$B198,trimestre!$D$2:$L$2,data!$A198)</f>
        <v>101.31712259371834</v>
      </c>
      <c r="K198" s="10">
        <f>SUMIFS(trimestre!$D$20:$L$20,trimestre!$D$3:$L$3,data!$B198,trimestre!$D$2:$L$2,data!$A198)</f>
        <v>101.6260162601626</v>
      </c>
      <c r="L198" s="10">
        <f>SUMIFS(trimestre!$D$22:$L$22,trimestre!$D$3:$L$3,data!$B198,trimestre!$D$2:$L$2,data!$A198)</f>
        <v>100.80645161290323</v>
      </c>
      <c r="M198" s="10">
        <f>SUMIFS(trimestre!$D$27:$L$27,trimestre!$D$3:$L$3,data!$B198,trimestre!$D$2:$L$2,data!$A198)</f>
        <v>100.40160642570281</v>
      </c>
      <c r="N198" s="10">
        <f>SUMIFS(trimestre!$D$29:$L$29,trimestre!$D$3:$L$3,data!$B198,trimestre!$D$2:$L$2,data!$A198)</f>
        <v>100.20040080160321</v>
      </c>
      <c r="O198" s="10">
        <f>SUMIFS(trimestre!$D$31:$L$31,trimestre!$D$3:$L$3,data!$B198,trimestre!$D$2:$L$2,data!$A198)</f>
        <v>101.6260162601626</v>
      </c>
      <c r="P198" s="10">
        <f>SUMIFS(trimestre!$D$33:$L$33,trimestre!$D$3:$L$3,data!$B198,trimestre!$D$2:$L$2,data!$A198)</f>
        <v>99.206349206349202</v>
      </c>
      <c r="Q198" s="10">
        <f>SUMIFS(trimestre!$D$35:$L$35,trimestre!$D$3:$L$3,data!$B198,trimestre!$D$2:$L$2,data!$A198)</f>
        <v>99.40357852882704</v>
      </c>
      <c r="R198" s="10">
        <f>SUMIFS(trimestre!$D$37:$L$37,trimestre!$D$3:$L$3,data!$B198,trimestre!$D$2:$L$2,data!$A198)</f>
        <v>99.700897308075781</v>
      </c>
      <c r="S198" s="10">
        <f>SUMIFS(trimestre!$D$39:$L$39,trimestre!$D$3:$L$3,data!$B198,trimestre!$D$2:$L$2,data!$A198)</f>
        <v>99.800399201596804</v>
      </c>
      <c r="T198" s="10">
        <f>SUMIFS(trimestre!$D$41:$L$41,trimestre!$D$3:$L$3,data!$B198,trimestre!$D$2:$L$2,data!$A198)</f>
        <v>99.40357852882704</v>
      </c>
      <c r="U198" s="10">
        <f>SUMIFS(trimestre!$D$43:$L$43,trimestre!$D$3:$L$3,data!$B198,trimestre!$D$2:$L$2,data!$A198)</f>
        <v>99.50248756218906</v>
      </c>
      <c r="V198" s="10">
        <f>SUMIFS(trimestre!$D$45:$L$45,trimestre!$D$3:$L$3,data!$B198,trimestre!$D$2:$L$2,data!$A198)</f>
        <v>100.40160642570281</v>
      </c>
    </row>
    <row r="199" spans="1:22" x14ac:dyDescent="0.3">
      <c r="A199">
        <f t="shared" si="9"/>
        <v>2019</v>
      </c>
      <c r="B199" t="str">
        <f t="shared" si="10"/>
        <v>T3</v>
      </c>
      <c r="C199">
        <f t="shared" si="11"/>
        <v>7</v>
      </c>
      <c r="D199" s="59">
        <v>43663</v>
      </c>
      <c r="E199" s="10">
        <f>SUMIFS(trimestre!$D$4:$L$4,trimestre!$D$3:$L$3,data!$B199,trimestre!$D$2:$L$2,data!$A199)</f>
        <v>100.10010010010011</v>
      </c>
      <c r="F199" s="10">
        <f>SUMIFS(trimestre!$D$8:$L$8,trimestre!$D$3:$L$3,data!$B199,trimestre!$D$2:$L$2,data!$A199)</f>
        <v>99.900099900099917</v>
      </c>
      <c r="G199" s="10">
        <f>SUMIFS(trimestre!$D$10:$L$10,trimestre!$D$3:$L$3,data!$B199,trimestre!$D$2:$L$2,data!$A199)</f>
        <v>102.35414534288638</v>
      </c>
      <c r="H199" s="10">
        <f>SUMIFS(trimestre!$D$14:$L$14,trimestre!$D$3:$L$3,data!$B199,trimestre!$D$2:$L$2,data!$A199)</f>
        <v>100.20040080160321</v>
      </c>
      <c r="I199" s="10">
        <f>SUMIFS(trimestre!$D$16:$L$16,trimestre!$D$3:$L$3,data!$B199,trimestre!$D$2:$L$2,data!$A199)</f>
        <v>118.48341232227489</v>
      </c>
      <c r="J199" s="10">
        <f>SUMIFS(trimestre!$D$18:$L$18,trimestre!$D$3:$L$3,data!$B199,trimestre!$D$2:$L$2,data!$A199)</f>
        <v>101.31712259371834</v>
      </c>
      <c r="K199" s="10">
        <f>SUMIFS(trimestre!$D$20:$L$20,trimestre!$D$3:$L$3,data!$B199,trimestre!$D$2:$L$2,data!$A199)</f>
        <v>101.6260162601626</v>
      </c>
      <c r="L199" s="10">
        <f>SUMIFS(trimestre!$D$22:$L$22,trimestre!$D$3:$L$3,data!$B199,trimestre!$D$2:$L$2,data!$A199)</f>
        <v>100.80645161290323</v>
      </c>
      <c r="M199" s="10">
        <f>SUMIFS(trimestre!$D$27:$L$27,trimestre!$D$3:$L$3,data!$B199,trimestre!$D$2:$L$2,data!$A199)</f>
        <v>100.40160642570281</v>
      </c>
      <c r="N199" s="10">
        <f>SUMIFS(trimestre!$D$29:$L$29,trimestre!$D$3:$L$3,data!$B199,trimestre!$D$2:$L$2,data!$A199)</f>
        <v>100.20040080160321</v>
      </c>
      <c r="O199" s="10">
        <f>SUMIFS(trimestre!$D$31:$L$31,trimestre!$D$3:$L$3,data!$B199,trimestre!$D$2:$L$2,data!$A199)</f>
        <v>101.6260162601626</v>
      </c>
      <c r="P199" s="10">
        <f>SUMIFS(trimestre!$D$33:$L$33,trimestre!$D$3:$L$3,data!$B199,trimestre!$D$2:$L$2,data!$A199)</f>
        <v>99.206349206349202</v>
      </c>
      <c r="Q199" s="10">
        <f>SUMIFS(trimestre!$D$35:$L$35,trimestre!$D$3:$L$3,data!$B199,trimestre!$D$2:$L$2,data!$A199)</f>
        <v>99.40357852882704</v>
      </c>
      <c r="R199" s="10">
        <f>SUMIFS(trimestre!$D$37:$L$37,trimestre!$D$3:$L$3,data!$B199,trimestre!$D$2:$L$2,data!$A199)</f>
        <v>99.700897308075781</v>
      </c>
      <c r="S199" s="10">
        <f>SUMIFS(trimestre!$D$39:$L$39,trimestre!$D$3:$L$3,data!$B199,trimestre!$D$2:$L$2,data!$A199)</f>
        <v>99.800399201596804</v>
      </c>
      <c r="T199" s="10">
        <f>SUMIFS(trimestre!$D$41:$L$41,trimestre!$D$3:$L$3,data!$B199,trimestre!$D$2:$L$2,data!$A199)</f>
        <v>99.40357852882704</v>
      </c>
      <c r="U199" s="10">
        <f>SUMIFS(trimestre!$D$43:$L$43,trimestre!$D$3:$L$3,data!$B199,trimestre!$D$2:$L$2,data!$A199)</f>
        <v>99.50248756218906</v>
      </c>
      <c r="V199" s="10">
        <f>SUMIFS(trimestre!$D$45:$L$45,trimestre!$D$3:$L$3,data!$B199,trimestre!$D$2:$L$2,data!$A199)</f>
        <v>100.40160642570281</v>
      </c>
    </row>
    <row r="200" spans="1:22" x14ac:dyDescent="0.3">
      <c r="A200">
        <f t="shared" si="9"/>
        <v>2019</v>
      </c>
      <c r="B200" t="str">
        <f t="shared" si="10"/>
        <v>T3</v>
      </c>
      <c r="C200">
        <f t="shared" si="11"/>
        <v>7</v>
      </c>
      <c r="D200" s="59">
        <v>43664</v>
      </c>
      <c r="E200" s="10">
        <f>SUMIFS(trimestre!$D$4:$L$4,trimestre!$D$3:$L$3,data!$B200,trimestre!$D$2:$L$2,data!$A200)</f>
        <v>100.10010010010011</v>
      </c>
      <c r="F200" s="10">
        <f>SUMIFS(trimestre!$D$8:$L$8,trimestre!$D$3:$L$3,data!$B200,trimestre!$D$2:$L$2,data!$A200)</f>
        <v>99.900099900099917</v>
      </c>
      <c r="G200" s="10">
        <f>SUMIFS(trimestre!$D$10:$L$10,trimestre!$D$3:$L$3,data!$B200,trimestre!$D$2:$L$2,data!$A200)</f>
        <v>102.35414534288638</v>
      </c>
      <c r="H200" s="10">
        <f>SUMIFS(trimestre!$D$14:$L$14,trimestre!$D$3:$L$3,data!$B200,trimestre!$D$2:$L$2,data!$A200)</f>
        <v>100.20040080160321</v>
      </c>
      <c r="I200" s="10">
        <f>SUMIFS(trimestre!$D$16:$L$16,trimestre!$D$3:$L$3,data!$B200,trimestre!$D$2:$L$2,data!$A200)</f>
        <v>118.48341232227489</v>
      </c>
      <c r="J200" s="10">
        <f>SUMIFS(trimestre!$D$18:$L$18,trimestre!$D$3:$L$3,data!$B200,trimestre!$D$2:$L$2,data!$A200)</f>
        <v>101.31712259371834</v>
      </c>
      <c r="K200" s="10">
        <f>SUMIFS(trimestre!$D$20:$L$20,trimestre!$D$3:$L$3,data!$B200,trimestre!$D$2:$L$2,data!$A200)</f>
        <v>101.6260162601626</v>
      </c>
      <c r="L200" s="10">
        <f>SUMIFS(trimestre!$D$22:$L$22,trimestre!$D$3:$L$3,data!$B200,trimestre!$D$2:$L$2,data!$A200)</f>
        <v>100.80645161290323</v>
      </c>
      <c r="M200" s="10">
        <f>SUMIFS(trimestre!$D$27:$L$27,trimestre!$D$3:$L$3,data!$B200,trimestre!$D$2:$L$2,data!$A200)</f>
        <v>100.40160642570281</v>
      </c>
      <c r="N200" s="10">
        <f>SUMIFS(trimestre!$D$29:$L$29,trimestre!$D$3:$L$3,data!$B200,trimestre!$D$2:$L$2,data!$A200)</f>
        <v>100.20040080160321</v>
      </c>
      <c r="O200" s="10">
        <f>SUMIFS(trimestre!$D$31:$L$31,trimestre!$D$3:$L$3,data!$B200,trimestre!$D$2:$L$2,data!$A200)</f>
        <v>101.6260162601626</v>
      </c>
      <c r="P200" s="10">
        <f>SUMIFS(trimestre!$D$33:$L$33,trimestre!$D$3:$L$3,data!$B200,trimestre!$D$2:$L$2,data!$A200)</f>
        <v>99.206349206349202</v>
      </c>
      <c r="Q200" s="10">
        <f>SUMIFS(trimestre!$D$35:$L$35,trimestre!$D$3:$L$3,data!$B200,trimestre!$D$2:$L$2,data!$A200)</f>
        <v>99.40357852882704</v>
      </c>
      <c r="R200" s="10">
        <f>SUMIFS(trimestre!$D$37:$L$37,trimestre!$D$3:$L$3,data!$B200,trimestre!$D$2:$L$2,data!$A200)</f>
        <v>99.700897308075781</v>
      </c>
      <c r="S200" s="10">
        <f>SUMIFS(trimestre!$D$39:$L$39,trimestre!$D$3:$L$3,data!$B200,trimestre!$D$2:$L$2,data!$A200)</f>
        <v>99.800399201596804</v>
      </c>
      <c r="T200" s="10">
        <f>SUMIFS(trimestre!$D$41:$L$41,trimestre!$D$3:$L$3,data!$B200,trimestre!$D$2:$L$2,data!$A200)</f>
        <v>99.40357852882704</v>
      </c>
      <c r="U200" s="10">
        <f>SUMIFS(trimestre!$D$43:$L$43,trimestre!$D$3:$L$3,data!$B200,trimestre!$D$2:$L$2,data!$A200)</f>
        <v>99.50248756218906</v>
      </c>
      <c r="V200" s="10">
        <f>SUMIFS(trimestre!$D$45:$L$45,trimestre!$D$3:$L$3,data!$B200,trimestre!$D$2:$L$2,data!$A200)</f>
        <v>100.40160642570281</v>
      </c>
    </row>
    <row r="201" spans="1:22" x14ac:dyDescent="0.3">
      <c r="A201">
        <f t="shared" si="9"/>
        <v>2019</v>
      </c>
      <c r="B201" t="str">
        <f t="shared" si="10"/>
        <v>T3</v>
      </c>
      <c r="C201">
        <f t="shared" si="11"/>
        <v>7</v>
      </c>
      <c r="D201" s="59">
        <v>43665</v>
      </c>
      <c r="E201" s="10">
        <f>SUMIFS(trimestre!$D$4:$L$4,trimestre!$D$3:$L$3,data!$B201,trimestre!$D$2:$L$2,data!$A201)</f>
        <v>100.10010010010011</v>
      </c>
      <c r="F201" s="10">
        <f>SUMIFS(trimestre!$D$8:$L$8,trimestre!$D$3:$L$3,data!$B201,trimestre!$D$2:$L$2,data!$A201)</f>
        <v>99.900099900099917</v>
      </c>
      <c r="G201" s="10">
        <f>SUMIFS(trimestre!$D$10:$L$10,trimestre!$D$3:$L$3,data!$B201,trimestre!$D$2:$L$2,data!$A201)</f>
        <v>102.35414534288638</v>
      </c>
      <c r="H201" s="10">
        <f>SUMIFS(trimestre!$D$14:$L$14,trimestre!$D$3:$L$3,data!$B201,trimestre!$D$2:$L$2,data!$A201)</f>
        <v>100.20040080160321</v>
      </c>
      <c r="I201" s="10">
        <f>SUMIFS(trimestre!$D$16:$L$16,trimestre!$D$3:$L$3,data!$B201,trimestre!$D$2:$L$2,data!$A201)</f>
        <v>118.48341232227489</v>
      </c>
      <c r="J201" s="10">
        <f>SUMIFS(trimestre!$D$18:$L$18,trimestre!$D$3:$L$3,data!$B201,trimestre!$D$2:$L$2,data!$A201)</f>
        <v>101.31712259371834</v>
      </c>
      <c r="K201" s="10">
        <f>SUMIFS(trimestre!$D$20:$L$20,trimestre!$D$3:$L$3,data!$B201,trimestre!$D$2:$L$2,data!$A201)</f>
        <v>101.6260162601626</v>
      </c>
      <c r="L201" s="10">
        <f>SUMIFS(trimestre!$D$22:$L$22,trimestre!$D$3:$L$3,data!$B201,trimestre!$D$2:$L$2,data!$A201)</f>
        <v>100.80645161290323</v>
      </c>
      <c r="M201" s="10">
        <f>SUMIFS(trimestre!$D$27:$L$27,trimestre!$D$3:$L$3,data!$B201,trimestre!$D$2:$L$2,data!$A201)</f>
        <v>100.40160642570281</v>
      </c>
      <c r="N201" s="10">
        <f>SUMIFS(trimestre!$D$29:$L$29,trimestre!$D$3:$L$3,data!$B201,trimestre!$D$2:$L$2,data!$A201)</f>
        <v>100.20040080160321</v>
      </c>
      <c r="O201" s="10">
        <f>SUMIFS(trimestre!$D$31:$L$31,trimestre!$D$3:$L$3,data!$B201,trimestre!$D$2:$L$2,data!$A201)</f>
        <v>101.6260162601626</v>
      </c>
      <c r="P201" s="10">
        <f>SUMIFS(trimestre!$D$33:$L$33,trimestre!$D$3:$L$3,data!$B201,trimestre!$D$2:$L$2,data!$A201)</f>
        <v>99.206349206349202</v>
      </c>
      <c r="Q201" s="10">
        <f>SUMIFS(trimestre!$D$35:$L$35,trimestre!$D$3:$L$3,data!$B201,trimestre!$D$2:$L$2,data!$A201)</f>
        <v>99.40357852882704</v>
      </c>
      <c r="R201" s="10">
        <f>SUMIFS(trimestre!$D$37:$L$37,trimestre!$D$3:$L$3,data!$B201,trimestre!$D$2:$L$2,data!$A201)</f>
        <v>99.700897308075781</v>
      </c>
      <c r="S201" s="10">
        <f>SUMIFS(trimestre!$D$39:$L$39,trimestre!$D$3:$L$3,data!$B201,trimestre!$D$2:$L$2,data!$A201)</f>
        <v>99.800399201596804</v>
      </c>
      <c r="T201" s="10">
        <f>SUMIFS(trimestre!$D$41:$L$41,trimestre!$D$3:$L$3,data!$B201,trimestre!$D$2:$L$2,data!$A201)</f>
        <v>99.40357852882704</v>
      </c>
      <c r="U201" s="10">
        <f>SUMIFS(trimestre!$D$43:$L$43,trimestre!$D$3:$L$3,data!$B201,trimestre!$D$2:$L$2,data!$A201)</f>
        <v>99.50248756218906</v>
      </c>
      <c r="V201" s="10">
        <f>SUMIFS(trimestre!$D$45:$L$45,trimestre!$D$3:$L$3,data!$B201,trimestre!$D$2:$L$2,data!$A201)</f>
        <v>100.40160642570281</v>
      </c>
    </row>
    <row r="202" spans="1:22" x14ac:dyDescent="0.3">
      <c r="A202">
        <f t="shared" si="9"/>
        <v>2019</v>
      </c>
      <c r="B202" t="str">
        <f t="shared" si="10"/>
        <v>T3</v>
      </c>
      <c r="C202">
        <f t="shared" si="11"/>
        <v>7</v>
      </c>
      <c r="D202" s="59">
        <v>43666</v>
      </c>
      <c r="E202" s="10">
        <f>SUMIFS(trimestre!$D$4:$L$4,trimestre!$D$3:$L$3,data!$B202,trimestre!$D$2:$L$2,data!$A202)</f>
        <v>100.10010010010011</v>
      </c>
      <c r="F202" s="10">
        <f>SUMIFS(trimestre!$D$8:$L$8,trimestre!$D$3:$L$3,data!$B202,trimestre!$D$2:$L$2,data!$A202)</f>
        <v>99.900099900099917</v>
      </c>
      <c r="G202" s="10">
        <f>SUMIFS(trimestre!$D$10:$L$10,trimestre!$D$3:$L$3,data!$B202,trimestre!$D$2:$L$2,data!$A202)</f>
        <v>102.35414534288638</v>
      </c>
      <c r="H202" s="10">
        <f>SUMIFS(trimestre!$D$14:$L$14,trimestre!$D$3:$L$3,data!$B202,trimestre!$D$2:$L$2,data!$A202)</f>
        <v>100.20040080160321</v>
      </c>
      <c r="I202" s="10">
        <f>SUMIFS(trimestre!$D$16:$L$16,trimestre!$D$3:$L$3,data!$B202,trimestre!$D$2:$L$2,data!$A202)</f>
        <v>118.48341232227489</v>
      </c>
      <c r="J202" s="10">
        <f>SUMIFS(trimestre!$D$18:$L$18,trimestre!$D$3:$L$3,data!$B202,trimestre!$D$2:$L$2,data!$A202)</f>
        <v>101.31712259371834</v>
      </c>
      <c r="K202" s="10">
        <f>SUMIFS(trimestre!$D$20:$L$20,trimestre!$D$3:$L$3,data!$B202,trimestre!$D$2:$L$2,data!$A202)</f>
        <v>101.6260162601626</v>
      </c>
      <c r="L202" s="10">
        <f>SUMIFS(trimestre!$D$22:$L$22,trimestre!$D$3:$L$3,data!$B202,trimestre!$D$2:$L$2,data!$A202)</f>
        <v>100.80645161290323</v>
      </c>
      <c r="M202" s="10">
        <f>SUMIFS(trimestre!$D$27:$L$27,trimestre!$D$3:$L$3,data!$B202,trimestre!$D$2:$L$2,data!$A202)</f>
        <v>100.40160642570281</v>
      </c>
      <c r="N202" s="10">
        <f>SUMIFS(trimestre!$D$29:$L$29,trimestre!$D$3:$L$3,data!$B202,trimestre!$D$2:$L$2,data!$A202)</f>
        <v>100.20040080160321</v>
      </c>
      <c r="O202" s="10">
        <f>SUMIFS(trimestre!$D$31:$L$31,trimestre!$D$3:$L$3,data!$B202,trimestre!$D$2:$L$2,data!$A202)</f>
        <v>101.6260162601626</v>
      </c>
      <c r="P202" s="10">
        <f>SUMIFS(trimestre!$D$33:$L$33,trimestre!$D$3:$L$3,data!$B202,trimestre!$D$2:$L$2,data!$A202)</f>
        <v>99.206349206349202</v>
      </c>
      <c r="Q202" s="10">
        <f>SUMIFS(trimestre!$D$35:$L$35,trimestre!$D$3:$L$3,data!$B202,trimestre!$D$2:$L$2,data!$A202)</f>
        <v>99.40357852882704</v>
      </c>
      <c r="R202" s="10">
        <f>SUMIFS(trimestre!$D$37:$L$37,trimestre!$D$3:$L$3,data!$B202,trimestre!$D$2:$L$2,data!$A202)</f>
        <v>99.700897308075781</v>
      </c>
      <c r="S202" s="10">
        <f>SUMIFS(trimestre!$D$39:$L$39,trimestre!$D$3:$L$3,data!$B202,trimestre!$D$2:$L$2,data!$A202)</f>
        <v>99.800399201596804</v>
      </c>
      <c r="T202" s="10">
        <f>SUMIFS(trimestre!$D$41:$L$41,trimestre!$D$3:$L$3,data!$B202,trimestre!$D$2:$L$2,data!$A202)</f>
        <v>99.40357852882704</v>
      </c>
      <c r="U202" s="10">
        <f>SUMIFS(trimestre!$D$43:$L$43,trimestre!$D$3:$L$3,data!$B202,trimestre!$D$2:$L$2,data!$A202)</f>
        <v>99.50248756218906</v>
      </c>
      <c r="V202" s="10">
        <f>SUMIFS(trimestre!$D$45:$L$45,trimestre!$D$3:$L$3,data!$B202,trimestre!$D$2:$L$2,data!$A202)</f>
        <v>100.40160642570281</v>
      </c>
    </row>
    <row r="203" spans="1:22" x14ac:dyDescent="0.3">
      <c r="A203">
        <f t="shared" si="9"/>
        <v>2019</v>
      </c>
      <c r="B203" t="str">
        <f t="shared" si="10"/>
        <v>T3</v>
      </c>
      <c r="C203">
        <f t="shared" si="11"/>
        <v>7</v>
      </c>
      <c r="D203" s="59">
        <v>43667</v>
      </c>
      <c r="E203" s="10">
        <f>SUMIFS(trimestre!$D$4:$L$4,trimestre!$D$3:$L$3,data!$B203,trimestre!$D$2:$L$2,data!$A203)</f>
        <v>100.10010010010011</v>
      </c>
      <c r="F203" s="10">
        <f>SUMIFS(trimestre!$D$8:$L$8,trimestre!$D$3:$L$3,data!$B203,trimestre!$D$2:$L$2,data!$A203)</f>
        <v>99.900099900099917</v>
      </c>
      <c r="G203" s="10">
        <f>SUMIFS(trimestre!$D$10:$L$10,trimestre!$D$3:$L$3,data!$B203,trimestre!$D$2:$L$2,data!$A203)</f>
        <v>102.35414534288638</v>
      </c>
      <c r="H203" s="10">
        <f>SUMIFS(trimestre!$D$14:$L$14,trimestre!$D$3:$L$3,data!$B203,trimestre!$D$2:$L$2,data!$A203)</f>
        <v>100.20040080160321</v>
      </c>
      <c r="I203" s="10">
        <f>SUMIFS(trimestre!$D$16:$L$16,trimestre!$D$3:$L$3,data!$B203,trimestre!$D$2:$L$2,data!$A203)</f>
        <v>118.48341232227489</v>
      </c>
      <c r="J203" s="10">
        <f>SUMIFS(trimestre!$D$18:$L$18,trimestre!$D$3:$L$3,data!$B203,trimestre!$D$2:$L$2,data!$A203)</f>
        <v>101.31712259371834</v>
      </c>
      <c r="K203" s="10">
        <f>SUMIFS(trimestre!$D$20:$L$20,trimestre!$D$3:$L$3,data!$B203,trimestre!$D$2:$L$2,data!$A203)</f>
        <v>101.6260162601626</v>
      </c>
      <c r="L203" s="10">
        <f>SUMIFS(trimestre!$D$22:$L$22,trimestre!$D$3:$L$3,data!$B203,trimestre!$D$2:$L$2,data!$A203)</f>
        <v>100.80645161290323</v>
      </c>
      <c r="M203" s="10">
        <f>SUMIFS(trimestre!$D$27:$L$27,trimestre!$D$3:$L$3,data!$B203,trimestre!$D$2:$L$2,data!$A203)</f>
        <v>100.40160642570281</v>
      </c>
      <c r="N203" s="10">
        <f>SUMIFS(trimestre!$D$29:$L$29,trimestre!$D$3:$L$3,data!$B203,trimestre!$D$2:$L$2,data!$A203)</f>
        <v>100.20040080160321</v>
      </c>
      <c r="O203" s="10">
        <f>SUMIFS(trimestre!$D$31:$L$31,trimestre!$D$3:$L$3,data!$B203,trimestre!$D$2:$L$2,data!$A203)</f>
        <v>101.6260162601626</v>
      </c>
      <c r="P203" s="10">
        <f>SUMIFS(trimestre!$D$33:$L$33,trimestre!$D$3:$L$3,data!$B203,trimestre!$D$2:$L$2,data!$A203)</f>
        <v>99.206349206349202</v>
      </c>
      <c r="Q203" s="10">
        <f>SUMIFS(trimestre!$D$35:$L$35,trimestre!$D$3:$L$3,data!$B203,trimestre!$D$2:$L$2,data!$A203)</f>
        <v>99.40357852882704</v>
      </c>
      <c r="R203" s="10">
        <f>SUMIFS(trimestre!$D$37:$L$37,trimestre!$D$3:$L$3,data!$B203,trimestre!$D$2:$L$2,data!$A203)</f>
        <v>99.700897308075781</v>
      </c>
      <c r="S203" s="10">
        <f>SUMIFS(trimestre!$D$39:$L$39,trimestre!$D$3:$L$3,data!$B203,trimestre!$D$2:$L$2,data!$A203)</f>
        <v>99.800399201596804</v>
      </c>
      <c r="T203" s="10">
        <f>SUMIFS(trimestre!$D$41:$L$41,trimestre!$D$3:$L$3,data!$B203,trimestre!$D$2:$L$2,data!$A203)</f>
        <v>99.40357852882704</v>
      </c>
      <c r="U203" s="10">
        <f>SUMIFS(trimestre!$D$43:$L$43,trimestre!$D$3:$L$3,data!$B203,trimestre!$D$2:$L$2,data!$A203)</f>
        <v>99.50248756218906</v>
      </c>
      <c r="V203" s="10">
        <f>SUMIFS(trimestre!$D$45:$L$45,trimestre!$D$3:$L$3,data!$B203,trimestre!$D$2:$L$2,data!$A203)</f>
        <v>100.40160642570281</v>
      </c>
    </row>
    <row r="204" spans="1:22" x14ac:dyDescent="0.3">
      <c r="A204">
        <f t="shared" si="9"/>
        <v>2019</v>
      </c>
      <c r="B204" t="str">
        <f t="shared" si="10"/>
        <v>T3</v>
      </c>
      <c r="C204">
        <f t="shared" si="11"/>
        <v>7</v>
      </c>
      <c r="D204" s="59">
        <v>43668</v>
      </c>
      <c r="E204" s="10">
        <f>SUMIFS(trimestre!$D$4:$L$4,trimestre!$D$3:$L$3,data!$B204,trimestre!$D$2:$L$2,data!$A204)</f>
        <v>100.10010010010011</v>
      </c>
      <c r="F204" s="10">
        <f>SUMIFS(trimestre!$D$8:$L$8,trimestre!$D$3:$L$3,data!$B204,trimestre!$D$2:$L$2,data!$A204)</f>
        <v>99.900099900099917</v>
      </c>
      <c r="G204" s="10">
        <f>SUMIFS(trimestre!$D$10:$L$10,trimestre!$D$3:$L$3,data!$B204,trimestre!$D$2:$L$2,data!$A204)</f>
        <v>102.35414534288638</v>
      </c>
      <c r="H204" s="10">
        <f>SUMIFS(trimestre!$D$14:$L$14,trimestre!$D$3:$L$3,data!$B204,trimestre!$D$2:$L$2,data!$A204)</f>
        <v>100.20040080160321</v>
      </c>
      <c r="I204" s="10">
        <f>SUMIFS(trimestre!$D$16:$L$16,trimestre!$D$3:$L$3,data!$B204,trimestre!$D$2:$L$2,data!$A204)</f>
        <v>118.48341232227489</v>
      </c>
      <c r="J204" s="10">
        <f>SUMIFS(trimestre!$D$18:$L$18,trimestre!$D$3:$L$3,data!$B204,trimestre!$D$2:$L$2,data!$A204)</f>
        <v>101.31712259371834</v>
      </c>
      <c r="K204" s="10">
        <f>SUMIFS(trimestre!$D$20:$L$20,trimestre!$D$3:$L$3,data!$B204,trimestre!$D$2:$L$2,data!$A204)</f>
        <v>101.6260162601626</v>
      </c>
      <c r="L204" s="10">
        <f>SUMIFS(trimestre!$D$22:$L$22,trimestre!$D$3:$L$3,data!$B204,trimestre!$D$2:$L$2,data!$A204)</f>
        <v>100.80645161290323</v>
      </c>
      <c r="M204" s="10">
        <f>SUMIFS(trimestre!$D$27:$L$27,trimestre!$D$3:$L$3,data!$B204,trimestre!$D$2:$L$2,data!$A204)</f>
        <v>100.40160642570281</v>
      </c>
      <c r="N204" s="10">
        <f>SUMIFS(trimestre!$D$29:$L$29,trimestre!$D$3:$L$3,data!$B204,trimestre!$D$2:$L$2,data!$A204)</f>
        <v>100.20040080160321</v>
      </c>
      <c r="O204" s="10">
        <f>SUMIFS(trimestre!$D$31:$L$31,trimestre!$D$3:$L$3,data!$B204,trimestre!$D$2:$L$2,data!$A204)</f>
        <v>101.6260162601626</v>
      </c>
      <c r="P204" s="10">
        <f>SUMIFS(trimestre!$D$33:$L$33,trimestre!$D$3:$L$3,data!$B204,trimestre!$D$2:$L$2,data!$A204)</f>
        <v>99.206349206349202</v>
      </c>
      <c r="Q204" s="10">
        <f>SUMIFS(trimestre!$D$35:$L$35,trimestre!$D$3:$L$3,data!$B204,trimestre!$D$2:$L$2,data!$A204)</f>
        <v>99.40357852882704</v>
      </c>
      <c r="R204" s="10">
        <f>SUMIFS(trimestre!$D$37:$L$37,trimestre!$D$3:$L$3,data!$B204,trimestre!$D$2:$L$2,data!$A204)</f>
        <v>99.700897308075781</v>
      </c>
      <c r="S204" s="10">
        <f>SUMIFS(trimestre!$D$39:$L$39,trimestre!$D$3:$L$3,data!$B204,trimestre!$D$2:$L$2,data!$A204)</f>
        <v>99.800399201596804</v>
      </c>
      <c r="T204" s="10">
        <f>SUMIFS(trimestre!$D$41:$L$41,trimestre!$D$3:$L$3,data!$B204,trimestre!$D$2:$L$2,data!$A204)</f>
        <v>99.40357852882704</v>
      </c>
      <c r="U204" s="10">
        <f>SUMIFS(trimestre!$D$43:$L$43,trimestre!$D$3:$L$3,data!$B204,trimestre!$D$2:$L$2,data!$A204)</f>
        <v>99.50248756218906</v>
      </c>
      <c r="V204" s="10">
        <f>SUMIFS(trimestre!$D$45:$L$45,trimestre!$D$3:$L$3,data!$B204,trimestre!$D$2:$L$2,data!$A204)</f>
        <v>100.40160642570281</v>
      </c>
    </row>
    <row r="205" spans="1:22" x14ac:dyDescent="0.3">
      <c r="A205">
        <f t="shared" si="9"/>
        <v>2019</v>
      </c>
      <c r="B205" t="str">
        <f t="shared" si="10"/>
        <v>T3</v>
      </c>
      <c r="C205">
        <f t="shared" si="11"/>
        <v>7</v>
      </c>
      <c r="D205" s="59">
        <v>43669</v>
      </c>
      <c r="E205" s="10">
        <f>SUMIFS(trimestre!$D$4:$L$4,trimestre!$D$3:$L$3,data!$B205,trimestre!$D$2:$L$2,data!$A205)</f>
        <v>100.10010010010011</v>
      </c>
      <c r="F205" s="10">
        <f>SUMIFS(trimestre!$D$8:$L$8,trimestre!$D$3:$L$3,data!$B205,trimestre!$D$2:$L$2,data!$A205)</f>
        <v>99.900099900099917</v>
      </c>
      <c r="G205" s="10">
        <f>SUMIFS(trimestre!$D$10:$L$10,trimestre!$D$3:$L$3,data!$B205,trimestre!$D$2:$L$2,data!$A205)</f>
        <v>102.35414534288638</v>
      </c>
      <c r="H205" s="10">
        <f>SUMIFS(trimestre!$D$14:$L$14,trimestre!$D$3:$L$3,data!$B205,trimestre!$D$2:$L$2,data!$A205)</f>
        <v>100.20040080160321</v>
      </c>
      <c r="I205" s="10">
        <f>SUMIFS(trimestre!$D$16:$L$16,trimestre!$D$3:$L$3,data!$B205,trimestre!$D$2:$L$2,data!$A205)</f>
        <v>118.48341232227489</v>
      </c>
      <c r="J205" s="10">
        <f>SUMIFS(trimestre!$D$18:$L$18,trimestre!$D$3:$L$3,data!$B205,trimestre!$D$2:$L$2,data!$A205)</f>
        <v>101.31712259371834</v>
      </c>
      <c r="K205" s="10">
        <f>SUMIFS(trimestre!$D$20:$L$20,trimestre!$D$3:$L$3,data!$B205,trimestre!$D$2:$L$2,data!$A205)</f>
        <v>101.6260162601626</v>
      </c>
      <c r="L205" s="10">
        <f>SUMIFS(trimestre!$D$22:$L$22,trimestre!$D$3:$L$3,data!$B205,trimestre!$D$2:$L$2,data!$A205)</f>
        <v>100.80645161290323</v>
      </c>
      <c r="M205" s="10">
        <f>SUMIFS(trimestre!$D$27:$L$27,trimestre!$D$3:$L$3,data!$B205,trimestre!$D$2:$L$2,data!$A205)</f>
        <v>100.40160642570281</v>
      </c>
      <c r="N205" s="10">
        <f>SUMIFS(trimestre!$D$29:$L$29,trimestre!$D$3:$L$3,data!$B205,trimestre!$D$2:$L$2,data!$A205)</f>
        <v>100.20040080160321</v>
      </c>
      <c r="O205" s="10">
        <f>SUMIFS(trimestre!$D$31:$L$31,trimestre!$D$3:$L$3,data!$B205,trimestre!$D$2:$L$2,data!$A205)</f>
        <v>101.6260162601626</v>
      </c>
      <c r="P205" s="10">
        <f>SUMIFS(trimestre!$D$33:$L$33,trimestre!$D$3:$L$3,data!$B205,trimestre!$D$2:$L$2,data!$A205)</f>
        <v>99.206349206349202</v>
      </c>
      <c r="Q205" s="10">
        <f>SUMIFS(trimestre!$D$35:$L$35,trimestre!$D$3:$L$3,data!$B205,trimestre!$D$2:$L$2,data!$A205)</f>
        <v>99.40357852882704</v>
      </c>
      <c r="R205" s="10">
        <f>SUMIFS(trimestre!$D$37:$L$37,trimestre!$D$3:$L$3,data!$B205,trimestre!$D$2:$L$2,data!$A205)</f>
        <v>99.700897308075781</v>
      </c>
      <c r="S205" s="10">
        <f>SUMIFS(trimestre!$D$39:$L$39,trimestre!$D$3:$L$3,data!$B205,trimestre!$D$2:$L$2,data!$A205)</f>
        <v>99.800399201596804</v>
      </c>
      <c r="T205" s="10">
        <f>SUMIFS(trimestre!$D$41:$L$41,trimestre!$D$3:$L$3,data!$B205,trimestre!$D$2:$L$2,data!$A205)</f>
        <v>99.40357852882704</v>
      </c>
      <c r="U205" s="10">
        <f>SUMIFS(trimestre!$D$43:$L$43,trimestre!$D$3:$L$3,data!$B205,trimestre!$D$2:$L$2,data!$A205)</f>
        <v>99.50248756218906</v>
      </c>
      <c r="V205" s="10">
        <f>SUMIFS(trimestre!$D$45:$L$45,trimestre!$D$3:$L$3,data!$B205,trimestre!$D$2:$L$2,data!$A205)</f>
        <v>100.40160642570281</v>
      </c>
    </row>
    <row r="206" spans="1:22" x14ac:dyDescent="0.3">
      <c r="A206">
        <f t="shared" si="9"/>
        <v>2019</v>
      </c>
      <c r="B206" t="str">
        <f t="shared" si="10"/>
        <v>T3</v>
      </c>
      <c r="C206">
        <f t="shared" si="11"/>
        <v>7</v>
      </c>
      <c r="D206" s="59">
        <v>43670</v>
      </c>
      <c r="E206" s="10">
        <f>SUMIFS(trimestre!$D$4:$L$4,trimestre!$D$3:$L$3,data!$B206,trimestre!$D$2:$L$2,data!$A206)</f>
        <v>100.10010010010011</v>
      </c>
      <c r="F206" s="10">
        <f>SUMIFS(trimestre!$D$8:$L$8,trimestre!$D$3:$L$3,data!$B206,trimestre!$D$2:$L$2,data!$A206)</f>
        <v>99.900099900099917</v>
      </c>
      <c r="G206" s="10">
        <f>SUMIFS(trimestre!$D$10:$L$10,trimestre!$D$3:$L$3,data!$B206,trimestre!$D$2:$L$2,data!$A206)</f>
        <v>102.35414534288638</v>
      </c>
      <c r="H206" s="10">
        <f>SUMIFS(trimestre!$D$14:$L$14,trimestre!$D$3:$L$3,data!$B206,trimestre!$D$2:$L$2,data!$A206)</f>
        <v>100.20040080160321</v>
      </c>
      <c r="I206" s="10">
        <f>SUMIFS(trimestre!$D$16:$L$16,trimestre!$D$3:$L$3,data!$B206,trimestre!$D$2:$L$2,data!$A206)</f>
        <v>118.48341232227489</v>
      </c>
      <c r="J206" s="10">
        <f>SUMIFS(trimestre!$D$18:$L$18,trimestre!$D$3:$L$3,data!$B206,trimestre!$D$2:$L$2,data!$A206)</f>
        <v>101.31712259371834</v>
      </c>
      <c r="K206" s="10">
        <f>SUMIFS(trimestre!$D$20:$L$20,trimestre!$D$3:$L$3,data!$B206,trimestre!$D$2:$L$2,data!$A206)</f>
        <v>101.6260162601626</v>
      </c>
      <c r="L206" s="10">
        <f>SUMIFS(trimestre!$D$22:$L$22,trimestre!$D$3:$L$3,data!$B206,trimestre!$D$2:$L$2,data!$A206)</f>
        <v>100.80645161290323</v>
      </c>
      <c r="M206" s="10">
        <f>SUMIFS(trimestre!$D$27:$L$27,trimestre!$D$3:$L$3,data!$B206,trimestre!$D$2:$L$2,data!$A206)</f>
        <v>100.40160642570281</v>
      </c>
      <c r="N206" s="10">
        <f>SUMIFS(trimestre!$D$29:$L$29,trimestre!$D$3:$L$3,data!$B206,trimestre!$D$2:$L$2,data!$A206)</f>
        <v>100.20040080160321</v>
      </c>
      <c r="O206" s="10">
        <f>SUMIFS(trimestre!$D$31:$L$31,trimestre!$D$3:$L$3,data!$B206,trimestre!$D$2:$L$2,data!$A206)</f>
        <v>101.6260162601626</v>
      </c>
      <c r="P206" s="10">
        <f>SUMIFS(trimestre!$D$33:$L$33,trimestre!$D$3:$L$3,data!$B206,trimestre!$D$2:$L$2,data!$A206)</f>
        <v>99.206349206349202</v>
      </c>
      <c r="Q206" s="10">
        <f>SUMIFS(trimestre!$D$35:$L$35,trimestre!$D$3:$L$3,data!$B206,trimestre!$D$2:$L$2,data!$A206)</f>
        <v>99.40357852882704</v>
      </c>
      <c r="R206" s="10">
        <f>SUMIFS(trimestre!$D$37:$L$37,trimestre!$D$3:$L$3,data!$B206,trimestre!$D$2:$L$2,data!$A206)</f>
        <v>99.700897308075781</v>
      </c>
      <c r="S206" s="10">
        <f>SUMIFS(trimestre!$D$39:$L$39,trimestre!$D$3:$L$3,data!$B206,trimestre!$D$2:$L$2,data!$A206)</f>
        <v>99.800399201596804</v>
      </c>
      <c r="T206" s="10">
        <f>SUMIFS(trimestre!$D$41:$L$41,trimestre!$D$3:$L$3,data!$B206,trimestre!$D$2:$L$2,data!$A206)</f>
        <v>99.40357852882704</v>
      </c>
      <c r="U206" s="10">
        <f>SUMIFS(trimestre!$D$43:$L$43,trimestre!$D$3:$L$3,data!$B206,trimestre!$D$2:$L$2,data!$A206)</f>
        <v>99.50248756218906</v>
      </c>
      <c r="V206" s="10">
        <f>SUMIFS(trimestre!$D$45:$L$45,trimestre!$D$3:$L$3,data!$B206,trimestre!$D$2:$L$2,data!$A206)</f>
        <v>100.40160642570281</v>
      </c>
    </row>
    <row r="207" spans="1:22" x14ac:dyDescent="0.3">
      <c r="A207">
        <f t="shared" si="9"/>
        <v>2019</v>
      </c>
      <c r="B207" t="str">
        <f t="shared" si="10"/>
        <v>T3</v>
      </c>
      <c r="C207">
        <f t="shared" si="11"/>
        <v>7</v>
      </c>
      <c r="D207" s="59">
        <v>43671</v>
      </c>
      <c r="E207" s="10">
        <f>SUMIFS(trimestre!$D$4:$L$4,trimestre!$D$3:$L$3,data!$B207,trimestre!$D$2:$L$2,data!$A207)</f>
        <v>100.10010010010011</v>
      </c>
      <c r="F207" s="10">
        <f>SUMIFS(trimestre!$D$8:$L$8,trimestre!$D$3:$L$3,data!$B207,trimestre!$D$2:$L$2,data!$A207)</f>
        <v>99.900099900099917</v>
      </c>
      <c r="G207" s="10">
        <f>SUMIFS(trimestre!$D$10:$L$10,trimestre!$D$3:$L$3,data!$B207,trimestre!$D$2:$L$2,data!$A207)</f>
        <v>102.35414534288638</v>
      </c>
      <c r="H207" s="10">
        <f>SUMIFS(trimestre!$D$14:$L$14,trimestre!$D$3:$L$3,data!$B207,trimestre!$D$2:$L$2,data!$A207)</f>
        <v>100.20040080160321</v>
      </c>
      <c r="I207" s="10">
        <f>SUMIFS(trimestre!$D$16:$L$16,trimestre!$D$3:$L$3,data!$B207,trimestre!$D$2:$L$2,data!$A207)</f>
        <v>118.48341232227489</v>
      </c>
      <c r="J207" s="10">
        <f>SUMIFS(trimestre!$D$18:$L$18,trimestre!$D$3:$L$3,data!$B207,trimestre!$D$2:$L$2,data!$A207)</f>
        <v>101.31712259371834</v>
      </c>
      <c r="K207" s="10">
        <f>SUMIFS(trimestre!$D$20:$L$20,trimestre!$D$3:$L$3,data!$B207,trimestre!$D$2:$L$2,data!$A207)</f>
        <v>101.6260162601626</v>
      </c>
      <c r="L207" s="10">
        <f>SUMIFS(trimestre!$D$22:$L$22,trimestre!$D$3:$L$3,data!$B207,trimestre!$D$2:$L$2,data!$A207)</f>
        <v>100.80645161290323</v>
      </c>
      <c r="M207" s="10">
        <f>SUMIFS(trimestre!$D$27:$L$27,trimestre!$D$3:$L$3,data!$B207,trimestre!$D$2:$L$2,data!$A207)</f>
        <v>100.40160642570281</v>
      </c>
      <c r="N207" s="10">
        <f>SUMIFS(trimestre!$D$29:$L$29,trimestre!$D$3:$L$3,data!$B207,trimestre!$D$2:$L$2,data!$A207)</f>
        <v>100.20040080160321</v>
      </c>
      <c r="O207" s="10">
        <f>SUMIFS(trimestre!$D$31:$L$31,trimestre!$D$3:$L$3,data!$B207,trimestre!$D$2:$L$2,data!$A207)</f>
        <v>101.6260162601626</v>
      </c>
      <c r="P207" s="10">
        <f>SUMIFS(trimestre!$D$33:$L$33,trimestre!$D$3:$L$3,data!$B207,trimestre!$D$2:$L$2,data!$A207)</f>
        <v>99.206349206349202</v>
      </c>
      <c r="Q207" s="10">
        <f>SUMIFS(trimestre!$D$35:$L$35,trimestre!$D$3:$L$3,data!$B207,trimestre!$D$2:$L$2,data!$A207)</f>
        <v>99.40357852882704</v>
      </c>
      <c r="R207" s="10">
        <f>SUMIFS(trimestre!$D$37:$L$37,trimestre!$D$3:$L$3,data!$B207,trimestre!$D$2:$L$2,data!$A207)</f>
        <v>99.700897308075781</v>
      </c>
      <c r="S207" s="10">
        <f>SUMIFS(trimestre!$D$39:$L$39,trimestre!$D$3:$L$3,data!$B207,trimestre!$D$2:$L$2,data!$A207)</f>
        <v>99.800399201596804</v>
      </c>
      <c r="T207" s="10">
        <f>SUMIFS(trimestre!$D$41:$L$41,trimestre!$D$3:$L$3,data!$B207,trimestre!$D$2:$L$2,data!$A207)</f>
        <v>99.40357852882704</v>
      </c>
      <c r="U207" s="10">
        <f>SUMIFS(trimestre!$D$43:$L$43,trimestre!$D$3:$L$3,data!$B207,trimestre!$D$2:$L$2,data!$A207)</f>
        <v>99.50248756218906</v>
      </c>
      <c r="V207" s="10">
        <f>SUMIFS(trimestre!$D$45:$L$45,trimestre!$D$3:$L$3,data!$B207,trimestre!$D$2:$L$2,data!$A207)</f>
        <v>100.40160642570281</v>
      </c>
    </row>
    <row r="208" spans="1:22" x14ac:dyDescent="0.3">
      <c r="A208">
        <f t="shared" si="9"/>
        <v>2019</v>
      </c>
      <c r="B208" t="str">
        <f t="shared" si="10"/>
        <v>T3</v>
      </c>
      <c r="C208">
        <f t="shared" si="11"/>
        <v>7</v>
      </c>
      <c r="D208" s="59">
        <v>43672</v>
      </c>
      <c r="E208" s="10">
        <f>SUMIFS(trimestre!$D$4:$L$4,trimestre!$D$3:$L$3,data!$B208,trimestre!$D$2:$L$2,data!$A208)</f>
        <v>100.10010010010011</v>
      </c>
      <c r="F208" s="10">
        <f>SUMIFS(trimestre!$D$8:$L$8,trimestre!$D$3:$L$3,data!$B208,trimestre!$D$2:$L$2,data!$A208)</f>
        <v>99.900099900099917</v>
      </c>
      <c r="G208" s="10">
        <f>SUMIFS(trimestre!$D$10:$L$10,trimestre!$D$3:$L$3,data!$B208,trimestre!$D$2:$L$2,data!$A208)</f>
        <v>102.35414534288638</v>
      </c>
      <c r="H208" s="10">
        <f>SUMIFS(trimestre!$D$14:$L$14,trimestre!$D$3:$L$3,data!$B208,trimestre!$D$2:$L$2,data!$A208)</f>
        <v>100.20040080160321</v>
      </c>
      <c r="I208" s="10">
        <f>SUMIFS(trimestre!$D$16:$L$16,trimestre!$D$3:$L$3,data!$B208,trimestre!$D$2:$L$2,data!$A208)</f>
        <v>118.48341232227489</v>
      </c>
      <c r="J208" s="10">
        <f>SUMIFS(trimestre!$D$18:$L$18,trimestre!$D$3:$L$3,data!$B208,trimestre!$D$2:$L$2,data!$A208)</f>
        <v>101.31712259371834</v>
      </c>
      <c r="K208" s="10">
        <f>SUMIFS(trimestre!$D$20:$L$20,trimestre!$D$3:$L$3,data!$B208,trimestre!$D$2:$L$2,data!$A208)</f>
        <v>101.6260162601626</v>
      </c>
      <c r="L208" s="10">
        <f>SUMIFS(trimestre!$D$22:$L$22,trimestre!$D$3:$L$3,data!$B208,trimestre!$D$2:$L$2,data!$A208)</f>
        <v>100.80645161290323</v>
      </c>
      <c r="M208" s="10">
        <f>SUMIFS(trimestre!$D$27:$L$27,trimestre!$D$3:$L$3,data!$B208,trimestre!$D$2:$L$2,data!$A208)</f>
        <v>100.40160642570281</v>
      </c>
      <c r="N208" s="10">
        <f>SUMIFS(trimestre!$D$29:$L$29,trimestre!$D$3:$L$3,data!$B208,trimestre!$D$2:$L$2,data!$A208)</f>
        <v>100.20040080160321</v>
      </c>
      <c r="O208" s="10">
        <f>SUMIFS(trimestre!$D$31:$L$31,trimestre!$D$3:$L$3,data!$B208,trimestre!$D$2:$L$2,data!$A208)</f>
        <v>101.6260162601626</v>
      </c>
      <c r="P208" s="10">
        <f>SUMIFS(trimestre!$D$33:$L$33,trimestre!$D$3:$L$3,data!$B208,trimestre!$D$2:$L$2,data!$A208)</f>
        <v>99.206349206349202</v>
      </c>
      <c r="Q208" s="10">
        <f>SUMIFS(trimestre!$D$35:$L$35,trimestre!$D$3:$L$3,data!$B208,trimestre!$D$2:$L$2,data!$A208)</f>
        <v>99.40357852882704</v>
      </c>
      <c r="R208" s="10">
        <f>SUMIFS(trimestre!$D$37:$L$37,trimestre!$D$3:$L$3,data!$B208,trimestre!$D$2:$L$2,data!$A208)</f>
        <v>99.700897308075781</v>
      </c>
      <c r="S208" s="10">
        <f>SUMIFS(trimestre!$D$39:$L$39,trimestre!$D$3:$L$3,data!$B208,trimestre!$D$2:$L$2,data!$A208)</f>
        <v>99.800399201596804</v>
      </c>
      <c r="T208" s="10">
        <f>SUMIFS(trimestre!$D$41:$L$41,trimestre!$D$3:$L$3,data!$B208,trimestre!$D$2:$L$2,data!$A208)</f>
        <v>99.40357852882704</v>
      </c>
      <c r="U208" s="10">
        <f>SUMIFS(trimestre!$D$43:$L$43,trimestre!$D$3:$L$3,data!$B208,trimestre!$D$2:$L$2,data!$A208)</f>
        <v>99.50248756218906</v>
      </c>
      <c r="V208" s="10">
        <f>SUMIFS(trimestre!$D$45:$L$45,trimestre!$D$3:$L$3,data!$B208,trimestre!$D$2:$L$2,data!$A208)</f>
        <v>100.40160642570281</v>
      </c>
    </row>
    <row r="209" spans="1:22" x14ac:dyDescent="0.3">
      <c r="A209">
        <f t="shared" si="9"/>
        <v>2019</v>
      </c>
      <c r="B209" t="str">
        <f t="shared" si="10"/>
        <v>T3</v>
      </c>
      <c r="C209">
        <f t="shared" si="11"/>
        <v>7</v>
      </c>
      <c r="D209" s="59">
        <v>43673</v>
      </c>
      <c r="E209" s="10">
        <f>SUMIFS(trimestre!$D$4:$L$4,trimestre!$D$3:$L$3,data!$B209,trimestre!$D$2:$L$2,data!$A209)</f>
        <v>100.10010010010011</v>
      </c>
      <c r="F209" s="10">
        <f>SUMIFS(trimestre!$D$8:$L$8,trimestre!$D$3:$L$3,data!$B209,trimestre!$D$2:$L$2,data!$A209)</f>
        <v>99.900099900099917</v>
      </c>
      <c r="G209" s="10">
        <f>SUMIFS(trimestre!$D$10:$L$10,trimestre!$D$3:$L$3,data!$B209,trimestre!$D$2:$L$2,data!$A209)</f>
        <v>102.35414534288638</v>
      </c>
      <c r="H209" s="10">
        <f>SUMIFS(trimestre!$D$14:$L$14,trimestre!$D$3:$L$3,data!$B209,trimestre!$D$2:$L$2,data!$A209)</f>
        <v>100.20040080160321</v>
      </c>
      <c r="I209" s="10">
        <f>SUMIFS(trimestre!$D$16:$L$16,trimestre!$D$3:$L$3,data!$B209,trimestre!$D$2:$L$2,data!$A209)</f>
        <v>118.48341232227489</v>
      </c>
      <c r="J209" s="10">
        <f>SUMIFS(trimestre!$D$18:$L$18,trimestre!$D$3:$L$3,data!$B209,trimestre!$D$2:$L$2,data!$A209)</f>
        <v>101.31712259371834</v>
      </c>
      <c r="K209" s="10">
        <f>SUMIFS(trimestre!$D$20:$L$20,trimestre!$D$3:$L$3,data!$B209,trimestre!$D$2:$L$2,data!$A209)</f>
        <v>101.6260162601626</v>
      </c>
      <c r="L209" s="10">
        <f>SUMIFS(trimestre!$D$22:$L$22,trimestre!$D$3:$L$3,data!$B209,trimestre!$D$2:$L$2,data!$A209)</f>
        <v>100.80645161290323</v>
      </c>
      <c r="M209" s="10">
        <f>SUMIFS(trimestre!$D$27:$L$27,trimestre!$D$3:$L$3,data!$B209,trimestre!$D$2:$L$2,data!$A209)</f>
        <v>100.40160642570281</v>
      </c>
      <c r="N209" s="10">
        <f>SUMIFS(trimestre!$D$29:$L$29,trimestre!$D$3:$L$3,data!$B209,trimestre!$D$2:$L$2,data!$A209)</f>
        <v>100.20040080160321</v>
      </c>
      <c r="O209" s="10">
        <f>SUMIFS(trimestre!$D$31:$L$31,trimestre!$D$3:$L$3,data!$B209,trimestre!$D$2:$L$2,data!$A209)</f>
        <v>101.6260162601626</v>
      </c>
      <c r="P209" s="10">
        <f>SUMIFS(trimestre!$D$33:$L$33,trimestre!$D$3:$L$3,data!$B209,trimestre!$D$2:$L$2,data!$A209)</f>
        <v>99.206349206349202</v>
      </c>
      <c r="Q209" s="10">
        <f>SUMIFS(trimestre!$D$35:$L$35,trimestre!$D$3:$L$3,data!$B209,trimestre!$D$2:$L$2,data!$A209)</f>
        <v>99.40357852882704</v>
      </c>
      <c r="R209" s="10">
        <f>SUMIFS(trimestre!$D$37:$L$37,trimestre!$D$3:$L$3,data!$B209,trimestre!$D$2:$L$2,data!$A209)</f>
        <v>99.700897308075781</v>
      </c>
      <c r="S209" s="10">
        <f>SUMIFS(trimestre!$D$39:$L$39,trimestre!$D$3:$L$3,data!$B209,trimestre!$D$2:$L$2,data!$A209)</f>
        <v>99.800399201596804</v>
      </c>
      <c r="T209" s="10">
        <f>SUMIFS(trimestre!$D$41:$L$41,trimestre!$D$3:$L$3,data!$B209,trimestre!$D$2:$L$2,data!$A209)</f>
        <v>99.40357852882704</v>
      </c>
      <c r="U209" s="10">
        <f>SUMIFS(trimestre!$D$43:$L$43,trimestre!$D$3:$L$3,data!$B209,trimestre!$D$2:$L$2,data!$A209)</f>
        <v>99.50248756218906</v>
      </c>
      <c r="V209" s="10">
        <f>SUMIFS(trimestre!$D$45:$L$45,trimestre!$D$3:$L$3,data!$B209,trimestre!$D$2:$L$2,data!$A209)</f>
        <v>100.40160642570281</v>
      </c>
    </row>
    <row r="210" spans="1:22" x14ac:dyDescent="0.3">
      <c r="A210">
        <f t="shared" si="9"/>
        <v>2019</v>
      </c>
      <c r="B210" t="str">
        <f t="shared" si="10"/>
        <v>T3</v>
      </c>
      <c r="C210">
        <f t="shared" si="11"/>
        <v>7</v>
      </c>
      <c r="D210" s="59">
        <v>43674</v>
      </c>
      <c r="E210" s="10">
        <f>SUMIFS(trimestre!$D$4:$L$4,trimestre!$D$3:$L$3,data!$B210,trimestre!$D$2:$L$2,data!$A210)</f>
        <v>100.10010010010011</v>
      </c>
      <c r="F210" s="10">
        <f>SUMIFS(trimestre!$D$8:$L$8,trimestre!$D$3:$L$3,data!$B210,trimestre!$D$2:$L$2,data!$A210)</f>
        <v>99.900099900099917</v>
      </c>
      <c r="G210" s="10">
        <f>SUMIFS(trimestre!$D$10:$L$10,trimestre!$D$3:$L$3,data!$B210,trimestre!$D$2:$L$2,data!$A210)</f>
        <v>102.35414534288638</v>
      </c>
      <c r="H210" s="10">
        <f>SUMIFS(trimestre!$D$14:$L$14,trimestre!$D$3:$L$3,data!$B210,trimestre!$D$2:$L$2,data!$A210)</f>
        <v>100.20040080160321</v>
      </c>
      <c r="I210" s="10">
        <f>SUMIFS(trimestre!$D$16:$L$16,trimestre!$D$3:$L$3,data!$B210,trimestre!$D$2:$L$2,data!$A210)</f>
        <v>118.48341232227489</v>
      </c>
      <c r="J210" s="10">
        <f>SUMIFS(trimestre!$D$18:$L$18,trimestre!$D$3:$L$3,data!$B210,trimestre!$D$2:$L$2,data!$A210)</f>
        <v>101.31712259371834</v>
      </c>
      <c r="K210" s="10">
        <f>SUMIFS(trimestre!$D$20:$L$20,trimestre!$D$3:$L$3,data!$B210,trimestre!$D$2:$L$2,data!$A210)</f>
        <v>101.6260162601626</v>
      </c>
      <c r="L210" s="10">
        <f>SUMIFS(trimestre!$D$22:$L$22,trimestre!$D$3:$L$3,data!$B210,trimestre!$D$2:$L$2,data!$A210)</f>
        <v>100.80645161290323</v>
      </c>
      <c r="M210" s="10">
        <f>SUMIFS(trimestre!$D$27:$L$27,trimestre!$D$3:$L$3,data!$B210,trimestre!$D$2:$L$2,data!$A210)</f>
        <v>100.40160642570281</v>
      </c>
      <c r="N210" s="10">
        <f>SUMIFS(trimestre!$D$29:$L$29,trimestre!$D$3:$L$3,data!$B210,trimestre!$D$2:$L$2,data!$A210)</f>
        <v>100.20040080160321</v>
      </c>
      <c r="O210" s="10">
        <f>SUMIFS(trimestre!$D$31:$L$31,trimestre!$D$3:$L$3,data!$B210,trimestre!$D$2:$L$2,data!$A210)</f>
        <v>101.6260162601626</v>
      </c>
      <c r="P210" s="10">
        <f>SUMIFS(trimestre!$D$33:$L$33,trimestre!$D$3:$L$3,data!$B210,trimestre!$D$2:$L$2,data!$A210)</f>
        <v>99.206349206349202</v>
      </c>
      <c r="Q210" s="10">
        <f>SUMIFS(trimestre!$D$35:$L$35,trimestre!$D$3:$L$3,data!$B210,trimestre!$D$2:$L$2,data!$A210)</f>
        <v>99.40357852882704</v>
      </c>
      <c r="R210" s="10">
        <f>SUMIFS(trimestre!$D$37:$L$37,trimestre!$D$3:$L$3,data!$B210,trimestre!$D$2:$L$2,data!$A210)</f>
        <v>99.700897308075781</v>
      </c>
      <c r="S210" s="10">
        <f>SUMIFS(trimestre!$D$39:$L$39,trimestre!$D$3:$L$3,data!$B210,trimestre!$D$2:$L$2,data!$A210)</f>
        <v>99.800399201596804</v>
      </c>
      <c r="T210" s="10">
        <f>SUMIFS(trimestre!$D$41:$L$41,trimestre!$D$3:$L$3,data!$B210,trimestre!$D$2:$L$2,data!$A210)</f>
        <v>99.40357852882704</v>
      </c>
      <c r="U210" s="10">
        <f>SUMIFS(trimestre!$D$43:$L$43,trimestre!$D$3:$L$3,data!$B210,trimestre!$D$2:$L$2,data!$A210)</f>
        <v>99.50248756218906</v>
      </c>
      <c r="V210" s="10">
        <f>SUMIFS(trimestre!$D$45:$L$45,trimestre!$D$3:$L$3,data!$B210,trimestre!$D$2:$L$2,data!$A210)</f>
        <v>100.40160642570281</v>
      </c>
    </row>
    <row r="211" spans="1:22" x14ac:dyDescent="0.3">
      <c r="A211">
        <f t="shared" si="9"/>
        <v>2019</v>
      </c>
      <c r="B211" t="str">
        <f t="shared" si="10"/>
        <v>T3</v>
      </c>
      <c r="C211">
        <f t="shared" si="11"/>
        <v>7</v>
      </c>
      <c r="D211" s="59">
        <v>43675</v>
      </c>
      <c r="E211" s="10">
        <f>SUMIFS(trimestre!$D$4:$L$4,trimestre!$D$3:$L$3,data!$B211,trimestre!$D$2:$L$2,data!$A211)</f>
        <v>100.10010010010011</v>
      </c>
      <c r="F211" s="10">
        <f>SUMIFS(trimestre!$D$8:$L$8,trimestre!$D$3:$L$3,data!$B211,trimestre!$D$2:$L$2,data!$A211)</f>
        <v>99.900099900099917</v>
      </c>
      <c r="G211" s="10">
        <f>SUMIFS(trimestre!$D$10:$L$10,trimestre!$D$3:$L$3,data!$B211,trimestre!$D$2:$L$2,data!$A211)</f>
        <v>102.35414534288638</v>
      </c>
      <c r="H211" s="10">
        <f>SUMIFS(trimestre!$D$14:$L$14,trimestre!$D$3:$L$3,data!$B211,trimestre!$D$2:$L$2,data!$A211)</f>
        <v>100.20040080160321</v>
      </c>
      <c r="I211" s="10">
        <f>SUMIFS(trimestre!$D$16:$L$16,trimestre!$D$3:$L$3,data!$B211,trimestre!$D$2:$L$2,data!$A211)</f>
        <v>118.48341232227489</v>
      </c>
      <c r="J211" s="10">
        <f>SUMIFS(trimestre!$D$18:$L$18,trimestre!$D$3:$L$3,data!$B211,trimestre!$D$2:$L$2,data!$A211)</f>
        <v>101.31712259371834</v>
      </c>
      <c r="K211" s="10">
        <f>SUMIFS(trimestre!$D$20:$L$20,trimestre!$D$3:$L$3,data!$B211,trimestre!$D$2:$L$2,data!$A211)</f>
        <v>101.6260162601626</v>
      </c>
      <c r="L211" s="10">
        <f>SUMIFS(trimestre!$D$22:$L$22,trimestre!$D$3:$L$3,data!$B211,trimestre!$D$2:$L$2,data!$A211)</f>
        <v>100.80645161290323</v>
      </c>
      <c r="M211" s="10">
        <f>SUMIFS(trimestre!$D$27:$L$27,trimestre!$D$3:$L$3,data!$B211,trimestre!$D$2:$L$2,data!$A211)</f>
        <v>100.40160642570281</v>
      </c>
      <c r="N211" s="10">
        <f>SUMIFS(trimestre!$D$29:$L$29,trimestre!$D$3:$L$3,data!$B211,trimestre!$D$2:$L$2,data!$A211)</f>
        <v>100.20040080160321</v>
      </c>
      <c r="O211" s="10">
        <f>SUMIFS(trimestre!$D$31:$L$31,trimestre!$D$3:$L$3,data!$B211,trimestre!$D$2:$L$2,data!$A211)</f>
        <v>101.6260162601626</v>
      </c>
      <c r="P211" s="10">
        <f>SUMIFS(trimestre!$D$33:$L$33,trimestre!$D$3:$L$3,data!$B211,trimestre!$D$2:$L$2,data!$A211)</f>
        <v>99.206349206349202</v>
      </c>
      <c r="Q211" s="10">
        <f>SUMIFS(trimestre!$D$35:$L$35,trimestre!$D$3:$L$3,data!$B211,trimestre!$D$2:$L$2,data!$A211)</f>
        <v>99.40357852882704</v>
      </c>
      <c r="R211" s="10">
        <f>SUMIFS(trimestre!$D$37:$L$37,trimestre!$D$3:$L$3,data!$B211,trimestre!$D$2:$L$2,data!$A211)</f>
        <v>99.700897308075781</v>
      </c>
      <c r="S211" s="10">
        <f>SUMIFS(trimestre!$D$39:$L$39,trimestre!$D$3:$L$3,data!$B211,trimestre!$D$2:$L$2,data!$A211)</f>
        <v>99.800399201596804</v>
      </c>
      <c r="T211" s="10">
        <f>SUMIFS(trimestre!$D$41:$L$41,trimestre!$D$3:$L$3,data!$B211,trimestre!$D$2:$L$2,data!$A211)</f>
        <v>99.40357852882704</v>
      </c>
      <c r="U211" s="10">
        <f>SUMIFS(trimestre!$D$43:$L$43,trimestre!$D$3:$L$3,data!$B211,trimestre!$D$2:$L$2,data!$A211)</f>
        <v>99.50248756218906</v>
      </c>
      <c r="V211" s="10">
        <f>SUMIFS(trimestre!$D$45:$L$45,trimestre!$D$3:$L$3,data!$B211,trimestre!$D$2:$L$2,data!$A211)</f>
        <v>100.40160642570281</v>
      </c>
    </row>
    <row r="212" spans="1:22" x14ac:dyDescent="0.3">
      <c r="A212">
        <f t="shared" si="9"/>
        <v>2019</v>
      </c>
      <c r="B212" t="str">
        <f t="shared" si="10"/>
        <v>T3</v>
      </c>
      <c r="C212">
        <f t="shared" si="11"/>
        <v>7</v>
      </c>
      <c r="D212" s="59">
        <v>43676</v>
      </c>
      <c r="E212" s="10">
        <f>SUMIFS(trimestre!$D$4:$L$4,trimestre!$D$3:$L$3,data!$B212,trimestre!$D$2:$L$2,data!$A212)</f>
        <v>100.10010010010011</v>
      </c>
      <c r="F212" s="10">
        <f>SUMIFS(trimestre!$D$8:$L$8,trimestre!$D$3:$L$3,data!$B212,trimestre!$D$2:$L$2,data!$A212)</f>
        <v>99.900099900099917</v>
      </c>
      <c r="G212" s="10">
        <f>SUMIFS(trimestre!$D$10:$L$10,trimestre!$D$3:$L$3,data!$B212,trimestre!$D$2:$L$2,data!$A212)</f>
        <v>102.35414534288638</v>
      </c>
      <c r="H212" s="10">
        <f>SUMIFS(trimestre!$D$14:$L$14,trimestre!$D$3:$L$3,data!$B212,trimestre!$D$2:$L$2,data!$A212)</f>
        <v>100.20040080160321</v>
      </c>
      <c r="I212" s="10">
        <f>SUMIFS(trimestre!$D$16:$L$16,trimestre!$D$3:$L$3,data!$B212,trimestre!$D$2:$L$2,data!$A212)</f>
        <v>118.48341232227489</v>
      </c>
      <c r="J212" s="10">
        <f>SUMIFS(trimestre!$D$18:$L$18,trimestre!$D$3:$L$3,data!$B212,trimestre!$D$2:$L$2,data!$A212)</f>
        <v>101.31712259371834</v>
      </c>
      <c r="K212" s="10">
        <f>SUMIFS(trimestre!$D$20:$L$20,trimestre!$D$3:$L$3,data!$B212,trimestre!$D$2:$L$2,data!$A212)</f>
        <v>101.6260162601626</v>
      </c>
      <c r="L212" s="10">
        <f>SUMIFS(trimestre!$D$22:$L$22,trimestre!$D$3:$L$3,data!$B212,trimestre!$D$2:$L$2,data!$A212)</f>
        <v>100.80645161290323</v>
      </c>
      <c r="M212" s="10">
        <f>SUMIFS(trimestre!$D$27:$L$27,trimestre!$D$3:$L$3,data!$B212,trimestre!$D$2:$L$2,data!$A212)</f>
        <v>100.40160642570281</v>
      </c>
      <c r="N212" s="10">
        <f>SUMIFS(trimestre!$D$29:$L$29,trimestre!$D$3:$L$3,data!$B212,trimestre!$D$2:$L$2,data!$A212)</f>
        <v>100.20040080160321</v>
      </c>
      <c r="O212" s="10">
        <f>SUMIFS(trimestre!$D$31:$L$31,trimestre!$D$3:$L$3,data!$B212,trimestre!$D$2:$L$2,data!$A212)</f>
        <v>101.6260162601626</v>
      </c>
      <c r="P212" s="10">
        <f>SUMIFS(trimestre!$D$33:$L$33,trimestre!$D$3:$L$3,data!$B212,trimestre!$D$2:$L$2,data!$A212)</f>
        <v>99.206349206349202</v>
      </c>
      <c r="Q212" s="10">
        <f>SUMIFS(trimestre!$D$35:$L$35,trimestre!$D$3:$L$3,data!$B212,trimestre!$D$2:$L$2,data!$A212)</f>
        <v>99.40357852882704</v>
      </c>
      <c r="R212" s="10">
        <f>SUMIFS(trimestre!$D$37:$L$37,trimestre!$D$3:$L$3,data!$B212,trimestre!$D$2:$L$2,data!$A212)</f>
        <v>99.700897308075781</v>
      </c>
      <c r="S212" s="10">
        <f>SUMIFS(trimestre!$D$39:$L$39,trimestre!$D$3:$L$3,data!$B212,trimestre!$D$2:$L$2,data!$A212)</f>
        <v>99.800399201596804</v>
      </c>
      <c r="T212" s="10">
        <f>SUMIFS(trimestre!$D$41:$L$41,trimestre!$D$3:$L$3,data!$B212,trimestre!$D$2:$L$2,data!$A212)</f>
        <v>99.40357852882704</v>
      </c>
      <c r="U212" s="10">
        <f>SUMIFS(trimestre!$D$43:$L$43,trimestre!$D$3:$L$3,data!$B212,trimestre!$D$2:$L$2,data!$A212)</f>
        <v>99.50248756218906</v>
      </c>
      <c r="V212" s="10">
        <f>SUMIFS(trimestre!$D$45:$L$45,trimestre!$D$3:$L$3,data!$B212,trimestre!$D$2:$L$2,data!$A212)</f>
        <v>100.40160642570281</v>
      </c>
    </row>
    <row r="213" spans="1:22" x14ac:dyDescent="0.3">
      <c r="A213">
        <f t="shared" si="9"/>
        <v>2019</v>
      </c>
      <c r="B213" t="str">
        <f t="shared" si="10"/>
        <v>T3</v>
      </c>
      <c r="C213">
        <f t="shared" si="11"/>
        <v>7</v>
      </c>
      <c r="D213" s="59">
        <v>43677</v>
      </c>
      <c r="E213" s="10">
        <f>SUMIFS(trimestre!$D$4:$L$4,trimestre!$D$3:$L$3,data!$B213,trimestre!$D$2:$L$2,data!$A213)</f>
        <v>100.10010010010011</v>
      </c>
      <c r="F213" s="10">
        <f>SUMIFS(trimestre!$D$8:$L$8,trimestre!$D$3:$L$3,data!$B213,trimestre!$D$2:$L$2,data!$A213)</f>
        <v>99.900099900099917</v>
      </c>
      <c r="G213" s="10">
        <f>SUMIFS(trimestre!$D$10:$L$10,trimestre!$D$3:$L$3,data!$B213,trimestre!$D$2:$L$2,data!$A213)</f>
        <v>102.35414534288638</v>
      </c>
      <c r="H213" s="10">
        <f>SUMIFS(trimestre!$D$14:$L$14,trimestre!$D$3:$L$3,data!$B213,trimestre!$D$2:$L$2,data!$A213)</f>
        <v>100.20040080160321</v>
      </c>
      <c r="I213" s="10">
        <f>SUMIFS(trimestre!$D$16:$L$16,trimestre!$D$3:$L$3,data!$B213,trimestre!$D$2:$L$2,data!$A213)</f>
        <v>118.48341232227489</v>
      </c>
      <c r="J213" s="10">
        <f>SUMIFS(trimestre!$D$18:$L$18,trimestre!$D$3:$L$3,data!$B213,trimestre!$D$2:$L$2,data!$A213)</f>
        <v>101.31712259371834</v>
      </c>
      <c r="K213" s="10">
        <f>SUMIFS(trimestre!$D$20:$L$20,trimestre!$D$3:$L$3,data!$B213,trimestre!$D$2:$L$2,data!$A213)</f>
        <v>101.6260162601626</v>
      </c>
      <c r="L213" s="10">
        <f>SUMIFS(trimestre!$D$22:$L$22,trimestre!$D$3:$L$3,data!$B213,trimestre!$D$2:$L$2,data!$A213)</f>
        <v>100.80645161290323</v>
      </c>
      <c r="M213" s="10">
        <f>SUMIFS(trimestre!$D$27:$L$27,trimestre!$D$3:$L$3,data!$B213,trimestre!$D$2:$L$2,data!$A213)</f>
        <v>100.40160642570281</v>
      </c>
      <c r="N213" s="10">
        <f>SUMIFS(trimestre!$D$29:$L$29,trimestre!$D$3:$L$3,data!$B213,trimestre!$D$2:$L$2,data!$A213)</f>
        <v>100.20040080160321</v>
      </c>
      <c r="O213" s="10">
        <f>SUMIFS(trimestre!$D$31:$L$31,trimestre!$D$3:$L$3,data!$B213,trimestre!$D$2:$L$2,data!$A213)</f>
        <v>101.6260162601626</v>
      </c>
      <c r="P213" s="10">
        <f>SUMIFS(trimestre!$D$33:$L$33,trimestre!$D$3:$L$3,data!$B213,trimestre!$D$2:$L$2,data!$A213)</f>
        <v>99.206349206349202</v>
      </c>
      <c r="Q213" s="10">
        <f>SUMIFS(trimestre!$D$35:$L$35,trimestre!$D$3:$L$3,data!$B213,trimestre!$D$2:$L$2,data!$A213)</f>
        <v>99.40357852882704</v>
      </c>
      <c r="R213" s="10">
        <f>SUMIFS(trimestre!$D$37:$L$37,trimestre!$D$3:$L$3,data!$B213,trimestre!$D$2:$L$2,data!$A213)</f>
        <v>99.700897308075781</v>
      </c>
      <c r="S213" s="10">
        <f>SUMIFS(trimestre!$D$39:$L$39,trimestre!$D$3:$L$3,data!$B213,trimestre!$D$2:$L$2,data!$A213)</f>
        <v>99.800399201596804</v>
      </c>
      <c r="T213" s="10">
        <f>SUMIFS(trimestre!$D$41:$L$41,trimestre!$D$3:$L$3,data!$B213,trimestre!$D$2:$L$2,data!$A213)</f>
        <v>99.40357852882704</v>
      </c>
      <c r="U213" s="10">
        <f>SUMIFS(trimestre!$D$43:$L$43,trimestre!$D$3:$L$3,data!$B213,trimestre!$D$2:$L$2,data!$A213)</f>
        <v>99.50248756218906</v>
      </c>
      <c r="V213" s="10">
        <f>SUMIFS(trimestre!$D$45:$L$45,trimestre!$D$3:$L$3,data!$B213,trimestre!$D$2:$L$2,data!$A213)</f>
        <v>100.40160642570281</v>
      </c>
    </row>
    <row r="214" spans="1:22" x14ac:dyDescent="0.3">
      <c r="A214">
        <f t="shared" si="9"/>
        <v>2019</v>
      </c>
      <c r="B214" t="str">
        <f t="shared" si="10"/>
        <v>T3</v>
      </c>
      <c r="C214">
        <f t="shared" si="11"/>
        <v>8</v>
      </c>
      <c r="D214" s="59">
        <v>43678</v>
      </c>
      <c r="E214" s="10">
        <f>SUMIFS(trimestre!$D$4:$L$4,trimestre!$D$3:$L$3,data!$B214,trimestre!$D$2:$L$2,data!$A214)</f>
        <v>100.10010010010011</v>
      </c>
      <c r="F214" s="10">
        <f>SUMIFS(trimestre!$D$8:$L$8,trimestre!$D$3:$L$3,data!$B214,trimestre!$D$2:$L$2,data!$A214)</f>
        <v>99.900099900099917</v>
      </c>
      <c r="G214" s="10">
        <f>SUMIFS(trimestre!$D$10:$L$10,trimestre!$D$3:$L$3,data!$B214,trimestre!$D$2:$L$2,data!$A214)</f>
        <v>102.35414534288638</v>
      </c>
      <c r="H214" s="10">
        <f>SUMIFS(trimestre!$D$14:$L$14,trimestre!$D$3:$L$3,data!$B214,trimestre!$D$2:$L$2,data!$A214)</f>
        <v>100.20040080160321</v>
      </c>
      <c r="I214" s="10">
        <f>SUMIFS(trimestre!$D$16:$L$16,trimestre!$D$3:$L$3,data!$B214,trimestre!$D$2:$L$2,data!$A214)</f>
        <v>118.48341232227489</v>
      </c>
      <c r="J214" s="10">
        <f>SUMIFS(trimestre!$D$18:$L$18,trimestre!$D$3:$L$3,data!$B214,trimestre!$D$2:$L$2,data!$A214)</f>
        <v>101.31712259371834</v>
      </c>
      <c r="K214" s="10">
        <f>SUMIFS(trimestre!$D$20:$L$20,trimestre!$D$3:$L$3,data!$B214,trimestre!$D$2:$L$2,data!$A214)</f>
        <v>101.6260162601626</v>
      </c>
      <c r="L214" s="10">
        <f>SUMIFS(trimestre!$D$22:$L$22,trimestre!$D$3:$L$3,data!$B214,trimestre!$D$2:$L$2,data!$A214)</f>
        <v>100.80645161290323</v>
      </c>
      <c r="M214" s="10">
        <f>SUMIFS(trimestre!$D$27:$L$27,trimestre!$D$3:$L$3,data!$B214,trimestre!$D$2:$L$2,data!$A214)</f>
        <v>100.40160642570281</v>
      </c>
      <c r="N214" s="10">
        <f>SUMIFS(trimestre!$D$29:$L$29,trimestre!$D$3:$L$3,data!$B214,trimestre!$D$2:$L$2,data!$A214)</f>
        <v>100.20040080160321</v>
      </c>
      <c r="O214" s="10">
        <f>SUMIFS(trimestre!$D$31:$L$31,trimestre!$D$3:$L$3,data!$B214,trimestre!$D$2:$L$2,data!$A214)</f>
        <v>101.6260162601626</v>
      </c>
      <c r="P214" s="10">
        <f>SUMIFS(trimestre!$D$33:$L$33,trimestre!$D$3:$L$3,data!$B214,trimestre!$D$2:$L$2,data!$A214)</f>
        <v>99.206349206349202</v>
      </c>
      <c r="Q214" s="10">
        <f>SUMIFS(trimestre!$D$35:$L$35,trimestre!$D$3:$L$3,data!$B214,trimestre!$D$2:$L$2,data!$A214)</f>
        <v>99.40357852882704</v>
      </c>
      <c r="R214" s="10">
        <f>SUMIFS(trimestre!$D$37:$L$37,trimestre!$D$3:$L$3,data!$B214,trimestre!$D$2:$L$2,data!$A214)</f>
        <v>99.700897308075781</v>
      </c>
      <c r="S214" s="10">
        <f>SUMIFS(trimestre!$D$39:$L$39,trimestre!$D$3:$L$3,data!$B214,trimestre!$D$2:$L$2,data!$A214)</f>
        <v>99.800399201596804</v>
      </c>
      <c r="T214" s="10">
        <f>SUMIFS(trimestre!$D$41:$L$41,trimestre!$D$3:$L$3,data!$B214,trimestre!$D$2:$L$2,data!$A214)</f>
        <v>99.40357852882704</v>
      </c>
      <c r="U214" s="10">
        <f>SUMIFS(trimestre!$D$43:$L$43,trimestre!$D$3:$L$3,data!$B214,trimestre!$D$2:$L$2,data!$A214)</f>
        <v>99.50248756218906</v>
      </c>
      <c r="V214" s="10">
        <f>SUMIFS(trimestre!$D$45:$L$45,trimestre!$D$3:$L$3,data!$B214,trimestre!$D$2:$L$2,data!$A214)</f>
        <v>100.40160642570281</v>
      </c>
    </row>
    <row r="215" spans="1:22" x14ac:dyDescent="0.3">
      <c r="A215">
        <f t="shared" si="9"/>
        <v>2019</v>
      </c>
      <c r="B215" t="str">
        <f t="shared" si="10"/>
        <v>T3</v>
      </c>
      <c r="C215">
        <f t="shared" si="11"/>
        <v>8</v>
      </c>
      <c r="D215" s="59">
        <v>43679</v>
      </c>
      <c r="E215" s="10">
        <f>SUMIFS(trimestre!$D$4:$L$4,trimestre!$D$3:$L$3,data!$B215,trimestre!$D$2:$L$2,data!$A215)</f>
        <v>100.10010010010011</v>
      </c>
      <c r="F215" s="10">
        <f>SUMIFS(trimestre!$D$8:$L$8,trimestre!$D$3:$L$3,data!$B215,trimestre!$D$2:$L$2,data!$A215)</f>
        <v>99.900099900099917</v>
      </c>
      <c r="G215" s="10">
        <f>SUMIFS(trimestre!$D$10:$L$10,trimestre!$D$3:$L$3,data!$B215,trimestre!$D$2:$L$2,data!$A215)</f>
        <v>102.35414534288638</v>
      </c>
      <c r="H215" s="10">
        <f>SUMIFS(trimestre!$D$14:$L$14,trimestre!$D$3:$L$3,data!$B215,trimestre!$D$2:$L$2,data!$A215)</f>
        <v>100.20040080160321</v>
      </c>
      <c r="I215" s="10">
        <f>SUMIFS(trimestre!$D$16:$L$16,trimestre!$D$3:$L$3,data!$B215,trimestre!$D$2:$L$2,data!$A215)</f>
        <v>118.48341232227489</v>
      </c>
      <c r="J215" s="10">
        <f>SUMIFS(trimestre!$D$18:$L$18,trimestre!$D$3:$L$3,data!$B215,trimestre!$D$2:$L$2,data!$A215)</f>
        <v>101.31712259371834</v>
      </c>
      <c r="K215" s="10">
        <f>SUMIFS(trimestre!$D$20:$L$20,trimestre!$D$3:$L$3,data!$B215,trimestre!$D$2:$L$2,data!$A215)</f>
        <v>101.6260162601626</v>
      </c>
      <c r="L215" s="10">
        <f>SUMIFS(trimestre!$D$22:$L$22,trimestre!$D$3:$L$3,data!$B215,trimestre!$D$2:$L$2,data!$A215)</f>
        <v>100.80645161290323</v>
      </c>
      <c r="M215" s="10">
        <f>SUMIFS(trimestre!$D$27:$L$27,trimestre!$D$3:$L$3,data!$B215,trimestre!$D$2:$L$2,data!$A215)</f>
        <v>100.40160642570281</v>
      </c>
      <c r="N215" s="10">
        <f>SUMIFS(trimestre!$D$29:$L$29,trimestre!$D$3:$L$3,data!$B215,trimestre!$D$2:$L$2,data!$A215)</f>
        <v>100.20040080160321</v>
      </c>
      <c r="O215" s="10">
        <f>SUMIFS(trimestre!$D$31:$L$31,trimestre!$D$3:$L$3,data!$B215,trimestre!$D$2:$L$2,data!$A215)</f>
        <v>101.6260162601626</v>
      </c>
      <c r="P215" s="10">
        <f>SUMIFS(trimestre!$D$33:$L$33,trimestre!$D$3:$L$3,data!$B215,trimestre!$D$2:$L$2,data!$A215)</f>
        <v>99.206349206349202</v>
      </c>
      <c r="Q215" s="10">
        <f>SUMIFS(trimestre!$D$35:$L$35,trimestre!$D$3:$L$3,data!$B215,trimestre!$D$2:$L$2,data!$A215)</f>
        <v>99.40357852882704</v>
      </c>
      <c r="R215" s="10">
        <f>SUMIFS(trimestre!$D$37:$L$37,trimestre!$D$3:$L$3,data!$B215,trimestre!$D$2:$L$2,data!$A215)</f>
        <v>99.700897308075781</v>
      </c>
      <c r="S215" s="10">
        <f>SUMIFS(trimestre!$D$39:$L$39,trimestre!$D$3:$L$3,data!$B215,trimestre!$D$2:$L$2,data!$A215)</f>
        <v>99.800399201596804</v>
      </c>
      <c r="T215" s="10">
        <f>SUMIFS(trimestre!$D$41:$L$41,trimestre!$D$3:$L$3,data!$B215,trimestre!$D$2:$L$2,data!$A215)</f>
        <v>99.40357852882704</v>
      </c>
      <c r="U215" s="10">
        <f>SUMIFS(trimestre!$D$43:$L$43,trimestre!$D$3:$L$3,data!$B215,trimestre!$D$2:$L$2,data!$A215)</f>
        <v>99.50248756218906</v>
      </c>
      <c r="V215" s="10">
        <f>SUMIFS(trimestre!$D$45:$L$45,trimestre!$D$3:$L$3,data!$B215,trimestre!$D$2:$L$2,data!$A215)</f>
        <v>100.40160642570281</v>
      </c>
    </row>
    <row r="216" spans="1:22" x14ac:dyDescent="0.3">
      <c r="A216">
        <f t="shared" si="9"/>
        <v>2019</v>
      </c>
      <c r="B216" t="str">
        <f t="shared" si="10"/>
        <v>T3</v>
      </c>
      <c r="C216">
        <f t="shared" si="11"/>
        <v>8</v>
      </c>
      <c r="D216" s="59">
        <v>43680</v>
      </c>
      <c r="E216" s="10">
        <f>SUMIFS(trimestre!$D$4:$L$4,trimestre!$D$3:$L$3,data!$B216,trimestre!$D$2:$L$2,data!$A216)</f>
        <v>100.10010010010011</v>
      </c>
      <c r="F216" s="10">
        <f>SUMIFS(trimestre!$D$8:$L$8,trimestre!$D$3:$L$3,data!$B216,trimestre!$D$2:$L$2,data!$A216)</f>
        <v>99.900099900099917</v>
      </c>
      <c r="G216" s="10">
        <f>SUMIFS(trimestre!$D$10:$L$10,trimestre!$D$3:$L$3,data!$B216,trimestre!$D$2:$L$2,data!$A216)</f>
        <v>102.35414534288638</v>
      </c>
      <c r="H216" s="10">
        <f>SUMIFS(trimestre!$D$14:$L$14,trimestre!$D$3:$L$3,data!$B216,trimestre!$D$2:$L$2,data!$A216)</f>
        <v>100.20040080160321</v>
      </c>
      <c r="I216" s="10">
        <f>SUMIFS(trimestre!$D$16:$L$16,trimestre!$D$3:$L$3,data!$B216,trimestre!$D$2:$L$2,data!$A216)</f>
        <v>118.48341232227489</v>
      </c>
      <c r="J216" s="10">
        <f>SUMIFS(trimestre!$D$18:$L$18,trimestre!$D$3:$L$3,data!$B216,trimestre!$D$2:$L$2,data!$A216)</f>
        <v>101.31712259371834</v>
      </c>
      <c r="K216" s="10">
        <f>SUMIFS(trimestre!$D$20:$L$20,trimestre!$D$3:$L$3,data!$B216,trimestre!$D$2:$L$2,data!$A216)</f>
        <v>101.6260162601626</v>
      </c>
      <c r="L216" s="10">
        <f>SUMIFS(trimestre!$D$22:$L$22,trimestre!$D$3:$L$3,data!$B216,trimestre!$D$2:$L$2,data!$A216)</f>
        <v>100.80645161290323</v>
      </c>
      <c r="M216" s="10">
        <f>SUMIFS(trimestre!$D$27:$L$27,trimestre!$D$3:$L$3,data!$B216,trimestre!$D$2:$L$2,data!$A216)</f>
        <v>100.40160642570281</v>
      </c>
      <c r="N216" s="10">
        <f>SUMIFS(trimestre!$D$29:$L$29,trimestre!$D$3:$L$3,data!$B216,trimestre!$D$2:$L$2,data!$A216)</f>
        <v>100.20040080160321</v>
      </c>
      <c r="O216" s="10">
        <f>SUMIFS(trimestre!$D$31:$L$31,trimestre!$D$3:$L$3,data!$B216,trimestre!$D$2:$L$2,data!$A216)</f>
        <v>101.6260162601626</v>
      </c>
      <c r="P216" s="10">
        <f>SUMIFS(trimestre!$D$33:$L$33,trimestre!$D$3:$L$3,data!$B216,trimestre!$D$2:$L$2,data!$A216)</f>
        <v>99.206349206349202</v>
      </c>
      <c r="Q216" s="10">
        <f>SUMIFS(trimestre!$D$35:$L$35,trimestre!$D$3:$L$3,data!$B216,trimestre!$D$2:$L$2,data!$A216)</f>
        <v>99.40357852882704</v>
      </c>
      <c r="R216" s="10">
        <f>SUMIFS(trimestre!$D$37:$L$37,trimestre!$D$3:$L$3,data!$B216,trimestre!$D$2:$L$2,data!$A216)</f>
        <v>99.700897308075781</v>
      </c>
      <c r="S216" s="10">
        <f>SUMIFS(trimestre!$D$39:$L$39,trimestre!$D$3:$L$3,data!$B216,trimestre!$D$2:$L$2,data!$A216)</f>
        <v>99.800399201596804</v>
      </c>
      <c r="T216" s="10">
        <f>SUMIFS(trimestre!$D$41:$L$41,trimestre!$D$3:$L$3,data!$B216,trimestre!$D$2:$L$2,data!$A216)</f>
        <v>99.40357852882704</v>
      </c>
      <c r="U216" s="10">
        <f>SUMIFS(trimestre!$D$43:$L$43,trimestre!$D$3:$L$3,data!$B216,trimestre!$D$2:$L$2,data!$A216)</f>
        <v>99.50248756218906</v>
      </c>
      <c r="V216" s="10">
        <f>SUMIFS(trimestre!$D$45:$L$45,trimestre!$D$3:$L$3,data!$B216,trimestre!$D$2:$L$2,data!$A216)</f>
        <v>100.40160642570281</v>
      </c>
    </row>
    <row r="217" spans="1:22" x14ac:dyDescent="0.3">
      <c r="A217">
        <f t="shared" si="9"/>
        <v>2019</v>
      </c>
      <c r="B217" t="str">
        <f t="shared" si="10"/>
        <v>T3</v>
      </c>
      <c r="C217">
        <f t="shared" si="11"/>
        <v>8</v>
      </c>
      <c r="D217" s="59">
        <v>43681</v>
      </c>
      <c r="E217" s="10">
        <f>SUMIFS(trimestre!$D$4:$L$4,trimestre!$D$3:$L$3,data!$B217,trimestre!$D$2:$L$2,data!$A217)</f>
        <v>100.10010010010011</v>
      </c>
      <c r="F217" s="10">
        <f>SUMIFS(trimestre!$D$8:$L$8,trimestre!$D$3:$L$3,data!$B217,trimestre!$D$2:$L$2,data!$A217)</f>
        <v>99.900099900099917</v>
      </c>
      <c r="G217" s="10">
        <f>SUMIFS(trimestre!$D$10:$L$10,trimestre!$D$3:$L$3,data!$B217,trimestre!$D$2:$L$2,data!$A217)</f>
        <v>102.35414534288638</v>
      </c>
      <c r="H217" s="10">
        <f>SUMIFS(trimestre!$D$14:$L$14,trimestre!$D$3:$L$3,data!$B217,trimestre!$D$2:$L$2,data!$A217)</f>
        <v>100.20040080160321</v>
      </c>
      <c r="I217" s="10">
        <f>SUMIFS(trimestre!$D$16:$L$16,trimestre!$D$3:$L$3,data!$B217,trimestre!$D$2:$L$2,data!$A217)</f>
        <v>118.48341232227489</v>
      </c>
      <c r="J217" s="10">
        <f>SUMIFS(trimestre!$D$18:$L$18,trimestre!$D$3:$L$3,data!$B217,trimestre!$D$2:$L$2,data!$A217)</f>
        <v>101.31712259371834</v>
      </c>
      <c r="K217" s="10">
        <f>SUMIFS(trimestre!$D$20:$L$20,trimestre!$D$3:$L$3,data!$B217,trimestre!$D$2:$L$2,data!$A217)</f>
        <v>101.6260162601626</v>
      </c>
      <c r="L217" s="10">
        <f>SUMIFS(trimestre!$D$22:$L$22,trimestre!$D$3:$L$3,data!$B217,trimestre!$D$2:$L$2,data!$A217)</f>
        <v>100.80645161290323</v>
      </c>
      <c r="M217" s="10">
        <f>SUMIFS(trimestre!$D$27:$L$27,trimestre!$D$3:$L$3,data!$B217,trimestre!$D$2:$L$2,data!$A217)</f>
        <v>100.40160642570281</v>
      </c>
      <c r="N217" s="10">
        <f>SUMIFS(trimestre!$D$29:$L$29,trimestre!$D$3:$L$3,data!$B217,trimestre!$D$2:$L$2,data!$A217)</f>
        <v>100.20040080160321</v>
      </c>
      <c r="O217" s="10">
        <f>SUMIFS(trimestre!$D$31:$L$31,trimestre!$D$3:$L$3,data!$B217,trimestre!$D$2:$L$2,data!$A217)</f>
        <v>101.6260162601626</v>
      </c>
      <c r="P217" s="10">
        <f>SUMIFS(trimestre!$D$33:$L$33,trimestre!$D$3:$L$3,data!$B217,trimestre!$D$2:$L$2,data!$A217)</f>
        <v>99.206349206349202</v>
      </c>
      <c r="Q217" s="10">
        <f>SUMIFS(trimestre!$D$35:$L$35,trimestre!$D$3:$L$3,data!$B217,trimestre!$D$2:$L$2,data!$A217)</f>
        <v>99.40357852882704</v>
      </c>
      <c r="R217" s="10">
        <f>SUMIFS(trimestre!$D$37:$L$37,trimestre!$D$3:$L$3,data!$B217,trimestre!$D$2:$L$2,data!$A217)</f>
        <v>99.700897308075781</v>
      </c>
      <c r="S217" s="10">
        <f>SUMIFS(trimestre!$D$39:$L$39,trimestre!$D$3:$L$3,data!$B217,trimestre!$D$2:$L$2,data!$A217)</f>
        <v>99.800399201596804</v>
      </c>
      <c r="T217" s="10">
        <f>SUMIFS(trimestre!$D$41:$L$41,trimestre!$D$3:$L$3,data!$B217,trimestre!$D$2:$L$2,data!$A217)</f>
        <v>99.40357852882704</v>
      </c>
      <c r="U217" s="10">
        <f>SUMIFS(trimestre!$D$43:$L$43,trimestre!$D$3:$L$3,data!$B217,trimestre!$D$2:$L$2,data!$A217)</f>
        <v>99.50248756218906</v>
      </c>
      <c r="V217" s="10">
        <f>SUMIFS(trimestre!$D$45:$L$45,trimestre!$D$3:$L$3,data!$B217,trimestre!$D$2:$L$2,data!$A217)</f>
        <v>100.40160642570281</v>
      </c>
    </row>
    <row r="218" spans="1:22" x14ac:dyDescent="0.3">
      <c r="A218">
        <f t="shared" si="9"/>
        <v>2019</v>
      </c>
      <c r="B218" t="str">
        <f t="shared" si="10"/>
        <v>T3</v>
      </c>
      <c r="C218">
        <f t="shared" si="11"/>
        <v>8</v>
      </c>
      <c r="D218" s="59">
        <v>43682</v>
      </c>
      <c r="E218" s="10">
        <f>SUMIFS(trimestre!$D$4:$L$4,trimestre!$D$3:$L$3,data!$B218,trimestre!$D$2:$L$2,data!$A218)</f>
        <v>100.10010010010011</v>
      </c>
      <c r="F218" s="10">
        <f>SUMIFS(trimestre!$D$8:$L$8,trimestre!$D$3:$L$3,data!$B218,trimestre!$D$2:$L$2,data!$A218)</f>
        <v>99.900099900099917</v>
      </c>
      <c r="G218" s="10">
        <f>SUMIFS(trimestre!$D$10:$L$10,trimestre!$D$3:$L$3,data!$B218,trimestre!$D$2:$L$2,data!$A218)</f>
        <v>102.35414534288638</v>
      </c>
      <c r="H218" s="10">
        <f>SUMIFS(trimestre!$D$14:$L$14,trimestre!$D$3:$L$3,data!$B218,trimestre!$D$2:$L$2,data!$A218)</f>
        <v>100.20040080160321</v>
      </c>
      <c r="I218" s="10">
        <f>SUMIFS(trimestre!$D$16:$L$16,trimestre!$D$3:$L$3,data!$B218,trimestre!$D$2:$L$2,data!$A218)</f>
        <v>118.48341232227489</v>
      </c>
      <c r="J218" s="10">
        <f>SUMIFS(trimestre!$D$18:$L$18,trimestre!$D$3:$L$3,data!$B218,trimestre!$D$2:$L$2,data!$A218)</f>
        <v>101.31712259371834</v>
      </c>
      <c r="K218" s="10">
        <f>SUMIFS(trimestre!$D$20:$L$20,trimestre!$D$3:$L$3,data!$B218,trimestre!$D$2:$L$2,data!$A218)</f>
        <v>101.6260162601626</v>
      </c>
      <c r="L218" s="10">
        <f>SUMIFS(trimestre!$D$22:$L$22,trimestre!$D$3:$L$3,data!$B218,trimestre!$D$2:$L$2,data!$A218)</f>
        <v>100.80645161290323</v>
      </c>
      <c r="M218" s="10">
        <f>SUMIFS(trimestre!$D$27:$L$27,trimestre!$D$3:$L$3,data!$B218,trimestre!$D$2:$L$2,data!$A218)</f>
        <v>100.40160642570281</v>
      </c>
      <c r="N218" s="10">
        <f>SUMIFS(trimestre!$D$29:$L$29,trimestre!$D$3:$L$3,data!$B218,trimestre!$D$2:$L$2,data!$A218)</f>
        <v>100.20040080160321</v>
      </c>
      <c r="O218" s="10">
        <f>SUMIFS(trimestre!$D$31:$L$31,trimestre!$D$3:$L$3,data!$B218,trimestre!$D$2:$L$2,data!$A218)</f>
        <v>101.6260162601626</v>
      </c>
      <c r="P218" s="10">
        <f>SUMIFS(trimestre!$D$33:$L$33,trimestre!$D$3:$L$3,data!$B218,trimestre!$D$2:$L$2,data!$A218)</f>
        <v>99.206349206349202</v>
      </c>
      <c r="Q218" s="10">
        <f>SUMIFS(trimestre!$D$35:$L$35,trimestre!$D$3:$L$3,data!$B218,trimestre!$D$2:$L$2,data!$A218)</f>
        <v>99.40357852882704</v>
      </c>
      <c r="R218" s="10">
        <f>SUMIFS(trimestre!$D$37:$L$37,trimestre!$D$3:$L$3,data!$B218,trimestre!$D$2:$L$2,data!$A218)</f>
        <v>99.700897308075781</v>
      </c>
      <c r="S218" s="10">
        <f>SUMIFS(trimestre!$D$39:$L$39,trimestre!$D$3:$L$3,data!$B218,trimestre!$D$2:$L$2,data!$A218)</f>
        <v>99.800399201596804</v>
      </c>
      <c r="T218" s="10">
        <f>SUMIFS(trimestre!$D$41:$L$41,trimestre!$D$3:$L$3,data!$B218,trimestre!$D$2:$L$2,data!$A218)</f>
        <v>99.40357852882704</v>
      </c>
      <c r="U218" s="10">
        <f>SUMIFS(trimestre!$D$43:$L$43,trimestre!$D$3:$L$3,data!$B218,trimestre!$D$2:$L$2,data!$A218)</f>
        <v>99.50248756218906</v>
      </c>
      <c r="V218" s="10">
        <f>SUMIFS(trimestre!$D$45:$L$45,trimestre!$D$3:$L$3,data!$B218,trimestre!$D$2:$L$2,data!$A218)</f>
        <v>100.40160642570281</v>
      </c>
    </row>
    <row r="219" spans="1:22" x14ac:dyDescent="0.3">
      <c r="A219">
        <f t="shared" si="9"/>
        <v>2019</v>
      </c>
      <c r="B219" t="str">
        <f t="shared" si="10"/>
        <v>T3</v>
      </c>
      <c r="C219">
        <f t="shared" si="11"/>
        <v>8</v>
      </c>
      <c r="D219" s="59">
        <v>43683</v>
      </c>
      <c r="E219" s="10">
        <f>SUMIFS(trimestre!$D$4:$L$4,trimestre!$D$3:$L$3,data!$B219,trimestre!$D$2:$L$2,data!$A219)</f>
        <v>100.10010010010011</v>
      </c>
      <c r="F219" s="10">
        <f>SUMIFS(trimestre!$D$8:$L$8,trimestre!$D$3:$L$3,data!$B219,trimestre!$D$2:$L$2,data!$A219)</f>
        <v>99.900099900099917</v>
      </c>
      <c r="G219" s="10">
        <f>SUMIFS(trimestre!$D$10:$L$10,trimestre!$D$3:$L$3,data!$B219,trimestre!$D$2:$L$2,data!$A219)</f>
        <v>102.35414534288638</v>
      </c>
      <c r="H219" s="10">
        <f>SUMIFS(trimestre!$D$14:$L$14,trimestre!$D$3:$L$3,data!$B219,trimestre!$D$2:$L$2,data!$A219)</f>
        <v>100.20040080160321</v>
      </c>
      <c r="I219" s="10">
        <f>SUMIFS(trimestre!$D$16:$L$16,trimestre!$D$3:$L$3,data!$B219,trimestre!$D$2:$L$2,data!$A219)</f>
        <v>118.48341232227489</v>
      </c>
      <c r="J219" s="10">
        <f>SUMIFS(trimestre!$D$18:$L$18,trimestre!$D$3:$L$3,data!$B219,trimestre!$D$2:$L$2,data!$A219)</f>
        <v>101.31712259371834</v>
      </c>
      <c r="K219" s="10">
        <f>SUMIFS(trimestre!$D$20:$L$20,trimestre!$D$3:$L$3,data!$B219,trimestre!$D$2:$L$2,data!$A219)</f>
        <v>101.6260162601626</v>
      </c>
      <c r="L219" s="10">
        <f>SUMIFS(trimestre!$D$22:$L$22,trimestre!$D$3:$L$3,data!$B219,trimestre!$D$2:$L$2,data!$A219)</f>
        <v>100.80645161290323</v>
      </c>
      <c r="M219" s="10">
        <f>SUMIFS(trimestre!$D$27:$L$27,trimestre!$D$3:$L$3,data!$B219,trimestre!$D$2:$L$2,data!$A219)</f>
        <v>100.40160642570281</v>
      </c>
      <c r="N219" s="10">
        <f>SUMIFS(trimestre!$D$29:$L$29,trimestre!$D$3:$L$3,data!$B219,trimestre!$D$2:$L$2,data!$A219)</f>
        <v>100.20040080160321</v>
      </c>
      <c r="O219" s="10">
        <f>SUMIFS(trimestre!$D$31:$L$31,trimestre!$D$3:$L$3,data!$B219,trimestre!$D$2:$L$2,data!$A219)</f>
        <v>101.6260162601626</v>
      </c>
      <c r="P219" s="10">
        <f>SUMIFS(trimestre!$D$33:$L$33,trimestre!$D$3:$L$3,data!$B219,trimestre!$D$2:$L$2,data!$A219)</f>
        <v>99.206349206349202</v>
      </c>
      <c r="Q219" s="10">
        <f>SUMIFS(trimestre!$D$35:$L$35,trimestre!$D$3:$L$3,data!$B219,trimestre!$D$2:$L$2,data!$A219)</f>
        <v>99.40357852882704</v>
      </c>
      <c r="R219" s="10">
        <f>SUMIFS(trimestre!$D$37:$L$37,trimestre!$D$3:$L$3,data!$B219,trimestre!$D$2:$L$2,data!$A219)</f>
        <v>99.700897308075781</v>
      </c>
      <c r="S219" s="10">
        <f>SUMIFS(trimestre!$D$39:$L$39,trimestre!$D$3:$L$3,data!$B219,trimestre!$D$2:$L$2,data!$A219)</f>
        <v>99.800399201596804</v>
      </c>
      <c r="T219" s="10">
        <f>SUMIFS(trimestre!$D$41:$L$41,trimestre!$D$3:$L$3,data!$B219,trimestre!$D$2:$L$2,data!$A219)</f>
        <v>99.40357852882704</v>
      </c>
      <c r="U219" s="10">
        <f>SUMIFS(trimestre!$D$43:$L$43,trimestre!$D$3:$L$3,data!$B219,trimestre!$D$2:$L$2,data!$A219)</f>
        <v>99.50248756218906</v>
      </c>
      <c r="V219" s="10">
        <f>SUMIFS(trimestre!$D$45:$L$45,trimestre!$D$3:$L$3,data!$B219,trimestre!$D$2:$L$2,data!$A219)</f>
        <v>100.40160642570281</v>
      </c>
    </row>
    <row r="220" spans="1:22" x14ac:dyDescent="0.3">
      <c r="A220">
        <f t="shared" si="9"/>
        <v>2019</v>
      </c>
      <c r="B220" t="str">
        <f t="shared" si="10"/>
        <v>T3</v>
      </c>
      <c r="C220">
        <f t="shared" si="11"/>
        <v>8</v>
      </c>
      <c r="D220" s="59">
        <v>43684</v>
      </c>
      <c r="E220" s="10">
        <f>SUMIFS(trimestre!$D$4:$L$4,trimestre!$D$3:$L$3,data!$B220,trimestre!$D$2:$L$2,data!$A220)</f>
        <v>100.10010010010011</v>
      </c>
      <c r="F220" s="10">
        <f>SUMIFS(trimestre!$D$8:$L$8,trimestre!$D$3:$L$3,data!$B220,trimestre!$D$2:$L$2,data!$A220)</f>
        <v>99.900099900099917</v>
      </c>
      <c r="G220" s="10">
        <f>SUMIFS(trimestre!$D$10:$L$10,trimestre!$D$3:$L$3,data!$B220,trimestre!$D$2:$L$2,data!$A220)</f>
        <v>102.35414534288638</v>
      </c>
      <c r="H220" s="10">
        <f>SUMIFS(trimestre!$D$14:$L$14,trimestre!$D$3:$L$3,data!$B220,trimestre!$D$2:$L$2,data!$A220)</f>
        <v>100.20040080160321</v>
      </c>
      <c r="I220" s="10">
        <f>SUMIFS(trimestre!$D$16:$L$16,trimestre!$D$3:$L$3,data!$B220,trimestre!$D$2:$L$2,data!$A220)</f>
        <v>118.48341232227489</v>
      </c>
      <c r="J220" s="10">
        <f>SUMIFS(trimestre!$D$18:$L$18,trimestre!$D$3:$L$3,data!$B220,trimestre!$D$2:$L$2,data!$A220)</f>
        <v>101.31712259371834</v>
      </c>
      <c r="K220" s="10">
        <f>SUMIFS(trimestre!$D$20:$L$20,trimestre!$D$3:$L$3,data!$B220,trimestre!$D$2:$L$2,data!$A220)</f>
        <v>101.6260162601626</v>
      </c>
      <c r="L220" s="10">
        <f>SUMIFS(trimestre!$D$22:$L$22,trimestre!$D$3:$L$3,data!$B220,trimestre!$D$2:$L$2,data!$A220)</f>
        <v>100.80645161290323</v>
      </c>
      <c r="M220" s="10">
        <f>SUMIFS(trimestre!$D$27:$L$27,trimestre!$D$3:$L$3,data!$B220,trimestre!$D$2:$L$2,data!$A220)</f>
        <v>100.40160642570281</v>
      </c>
      <c r="N220" s="10">
        <f>SUMIFS(trimestre!$D$29:$L$29,trimestre!$D$3:$L$3,data!$B220,trimestre!$D$2:$L$2,data!$A220)</f>
        <v>100.20040080160321</v>
      </c>
      <c r="O220" s="10">
        <f>SUMIFS(trimestre!$D$31:$L$31,trimestre!$D$3:$L$3,data!$B220,trimestre!$D$2:$L$2,data!$A220)</f>
        <v>101.6260162601626</v>
      </c>
      <c r="P220" s="10">
        <f>SUMIFS(trimestre!$D$33:$L$33,trimestre!$D$3:$L$3,data!$B220,trimestre!$D$2:$L$2,data!$A220)</f>
        <v>99.206349206349202</v>
      </c>
      <c r="Q220" s="10">
        <f>SUMIFS(trimestre!$D$35:$L$35,trimestre!$D$3:$L$3,data!$B220,trimestre!$D$2:$L$2,data!$A220)</f>
        <v>99.40357852882704</v>
      </c>
      <c r="R220" s="10">
        <f>SUMIFS(trimestre!$D$37:$L$37,trimestre!$D$3:$L$3,data!$B220,trimestre!$D$2:$L$2,data!$A220)</f>
        <v>99.700897308075781</v>
      </c>
      <c r="S220" s="10">
        <f>SUMIFS(trimestre!$D$39:$L$39,trimestre!$D$3:$L$3,data!$B220,trimestre!$D$2:$L$2,data!$A220)</f>
        <v>99.800399201596804</v>
      </c>
      <c r="T220" s="10">
        <f>SUMIFS(trimestre!$D$41:$L$41,trimestre!$D$3:$L$3,data!$B220,trimestre!$D$2:$L$2,data!$A220)</f>
        <v>99.40357852882704</v>
      </c>
      <c r="U220" s="10">
        <f>SUMIFS(trimestre!$D$43:$L$43,trimestre!$D$3:$L$3,data!$B220,trimestre!$D$2:$L$2,data!$A220)</f>
        <v>99.50248756218906</v>
      </c>
      <c r="V220" s="10">
        <f>SUMIFS(trimestre!$D$45:$L$45,trimestre!$D$3:$L$3,data!$B220,trimestre!$D$2:$L$2,data!$A220)</f>
        <v>100.40160642570281</v>
      </c>
    </row>
    <row r="221" spans="1:22" x14ac:dyDescent="0.3">
      <c r="A221">
        <f t="shared" si="9"/>
        <v>2019</v>
      </c>
      <c r="B221" t="str">
        <f t="shared" si="10"/>
        <v>T3</v>
      </c>
      <c r="C221">
        <f t="shared" si="11"/>
        <v>8</v>
      </c>
      <c r="D221" s="59">
        <v>43685</v>
      </c>
      <c r="E221" s="10">
        <f>SUMIFS(trimestre!$D$4:$L$4,trimestre!$D$3:$L$3,data!$B221,trimestre!$D$2:$L$2,data!$A221)</f>
        <v>100.10010010010011</v>
      </c>
      <c r="F221" s="10">
        <f>SUMIFS(trimestre!$D$8:$L$8,trimestre!$D$3:$L$3,data!$B221,trimestre!$D$2:$L$2,data!$A221)</f>
        <v>99.900099900099917</v>
      </c>
      <c r="G221" s="10">
        <f>SUMIFS(trimestre!$D$10:$L$10,trimestre!$D$3:$L$3,data!$B221,trimestre!$D$2:$L$2,data!$A221)</f>
        <v>102.35414534288638</v>
      </c>
      <c r="H221" s="10">
        <f>SUMIFS(trimestre!$D$14:$L$14,trimestre!$D$3:$L$3,data!$B221,trimestre!$D$2:$L$2,data!$A221)</f>
        <v>100.20040080160321</v>
      </c>
      <c r="I221" s="10">
        <f>SUMIFS(trimestre!$D$16:$L$16,trimestre!$D$3:$L$3,data!$B221,trimestre!$D$2:$L$2,data!$A221)</f>
        <v>118.48341232227489</v>
      </c>
      <c r="J221" s="10">
        <f>SUMIFS(trimestre!$D$18:$L$18,trimestre!$D$3:$L$3,data!$B221,trimestre!$D$2:$L$2,data!$A221)</f>
        <v>101.31712259371834</v>
      </c>
      <c r="K221" s="10">
        <f>SUMIFS(trimestre!$D$20:$L$20,trimestre!$D$3:$L$3,data!$B221,trimestre!$D$2:$L$2,data!$A221)</f>
        <v>101.6260162601626</v>
      </c>
      <c r="L221" s="10">
        <f>SUMIFS(trimestre!$D$22:$L$22,trimestre!$D$3:$L$3,data!$B221,trimestre!$D$2:$L$2,data!$A221)</f>
        <v>100.80645161290323</v>
      </c>
      <c r="M221" s="10">
        <f>SUMIFS(trimestre!$D$27:$L$27,trimestre!$D$3:$L$3,data!$B221,trimestre!$D$2:$L$2,data!$A221)</f>
        <v>100.40160642570281</v>
      </c>
      <c r="N221" s="10">
        <f>SUMIFS(trimestre!$D$29:$L$29,trimestre!$D$3:$L$3,data!$B221,trimestre!$D$2:$L$2,data!$A221)</f>
        <v>100.20040080160321</v>
      </c>
      <c r="O221" s="10">
        <f>SUMIFS(trimestre!$D$31:$L$31,trimestre!$D$3:$L$3,data!$B221,trimestre!$D$2:$L$2,data!$A221)</f>
        <v>101.6260162601626</v>
      </c>
      <c r="P221" s="10">
        <f>SUMIFS(trimestre!$D$33:$L$33,trimestre!$D$3:$L$3,data!$B221,trimestre!$D$2:$L$2,data!$A221)</f>
        <v>99.206349206349202</v>
      </c>
      <c r="Q221" s="10">
        <f>SUMIFS(trimestre!$D$35:$L$35,trimestre!$D$3:$L$3,data!$B221,trimestre!$D$2:$L$2,data!$A221)</f>
        <v>99.40357852882704</v>
      </c>
      <c r="R221" s="10">
        <f>SUMIFS(trimestre!$D$37:$L$37,trimestre!$D$3:$L$3,data!$B221,trimestre!$D$2:$L$2,data!$A221)</f>
        <v>99.700897308075781</v>
      </c>
      <c r="S221" s="10">
        <f>SUMIFS(trimestre!$D$39:$L$39,trimestre!$D$3:$L$3,data!$B221,trimestre!$D$2:$L$2,data!$A221)</f>
        <v>99.800399201596804</v>
      </c>
      <c r="T221" s="10">
        <f>SUMIFS(trimestre!$D$41:$L$41,trimestre!$D$3:$L$3,data!$B221,trimestre!$D$2:$L$2,data!$A221)</f>
        <v>99.40357852882704</v>
      </c>
      <c r="U221" s="10">
        <f>SUMIFS(trimestre!$D$43:$L$43,trimestre!$D$3:$L$3,data!$B221,trimestre!$D$2:$L$2,data!$A221)</f>
        <v>99.50248756218906</v>
      </c>
      <c r="V221" s="10">
        <f>SUMIFS(trimestre!$D$45:$L$45,trimestre!$D$3:$L$3,data!$B221,trimestre!$D$2:$L$2,data!$A221)</f>
        <v>100.40160642570281</v>
      </c>
    </row>
    <row r="222" spans="1:22" x14ac:dyDescent="0.3">
      <c r="A222">
        <f t="shared" si="9"/>
        <v>2019</v>
      </c>
      <c r="B222" t="str">
        <f t="shared" si="10"/>
        <v>T3</v>
      </c>
      <c r="C222">
        <f t="shared" si="11"/>
        <v>8</v>
      </c>
      <c r="D222" s="59">
        <v>43686</v>
      </c>
      <c r="E222" s="10">
        <f>SUMIFS(trimestre!$D$4:$L$4,trimestre!$D$3:$L$3,data!$B222,trimestre!$D$2:$L$2,data!$A222)</f>
        <v>100.10010010010011</v>
      </c>
      <c r="F222" s="10">
        <f>SUMIFS(trimestre!$D$8:$L$8,trimestre!$D$3:$L$3,data!$B222,trimestre!$D$2:$L$2,data!$A222)</f>
        <v>99.900099900099917</v>
      </c>
      <c r="G222" s="10">
        <f>SUMIFS(trimestre!$D$10:$L$10,trimestre!$D$3:$L$3,data!$B222,trimestre!$D$2:$L$2,data!$A222)</f>
        <v>102.35414534288638</v>
      </c>
      <c r="H222" s="10">
        <f>SUMIFS(trimestre!$D$14:$L$14,trimestre!$D$3:$L$3,data!$B222,trimestre!$D$2:$L$2,data!$A222)</f>
        <v>100.20040080160321</v>
      </c>
      <c r="I222" s="10">
        <f>SUMIFS(trimestre!$D$16:$L$16,trimestre!$D$3:$L$3,data!$B222,trimestre!$D$2:$L$2,data!$A222)</f>
        <v>118.48341232227489</v>
      </c>
      <c r="J222" s="10">
        <f>SUMIFS(trimestre!$D$18:$L$18,trimestre!$D$3:$L$3,data!$B222,trimestre!$D$2:$L$2,data!$A222)</f>
        <v>101.31712259371834</v>
      </c>
      <c r="K222" s="10">
        <f>SUMIFS(trimestre!$D$20:$L$20,trimestre!$D$3:$L$3,data!$B222,trimestre!$D$2:$L$2,data!$A222)</f>
        <v>101.6260162601626</v>
      </c>
      <c r="L222" s="10">
        <f>SUMIFS(trimestre!$D$22:$L$22,trimestre!$D$3:$L$3,data!$B222,trimestre!$D$2:$L$2,data!$A222)</f>
        <v>100.80645161290323</v>
      </c>
      <c r="M222" s="10">
        <f>SUMIFS(trimestre!$D$27:$L$27,trimestre!$D$3:$L$3,data!$B222,trimestre!$D$2:$L$2,data!$A222)</f>
        <v>100.40160642570281</v>
      </c>
      <c r="N222" s="10">
        <f>SUMIFS(trimestre!$D$29:$L$29,trimestre!$D$3:$L$3,data!$B222,trimestre!$D$2:$L$2,data!$A222)</f>
        <v>100.20040080160321</v>
      </c>
      <c r="O222" s="10">
        <f>SUMIFS(trimestre!$D$31:$L$31,trimestre!$D$3:$L$3,data!$B222,trimestre!$D$2:$L$2,data!$A222)</f>
        <v>101.6260162601626</v>
      </c>
      <c r="P222" s="10">
        <f>SUMIFS(trimestre!$D$33:$L$33,trimestre!$D$3:$L$3,data!$B222,trimestre!$D$2:$L$2,data!$A222)</f>
        <v>99.206349206349202</v>
      </c>
      <c r="Q222" s="10">
        <f>SUMIFS(trimestre!$D$35:$L$35,trimestre!$D$3:$L$3,data!$B222,trimestre!$D$2:$L$2,data!$A222)</f>
        <v>99.40357852882704</v>
      </c>
      <c r="R222" s="10">
        <f>SUMIFS(trimestre!$D$37:$L$37,trimestre!$D$3:$L$3,data!$B222,trimestre!$D$2:$L$2,data!$A222)</f>
        <v>99.700897308075781</v>
      </c>
      <c r="S222" s="10">
        <f>SUMIFS(trimestre!$D$39:$L$39,trimestre!$D$3:$L$3,data!$B222,trimestre!$D$2:$L$2,data!$A222)</f>
        <v>99.800399201596804</v>
      </c>
      <c r="T222" s="10">
        <f>SUMIFS(trimestre!$D$41:$L$41,trimestre!$D$3:$L$3,data!$B222,trimestre!$D$2:$L$2,data!$A222)</f>
        <v>99.40357852882704</v>
      </c>
      <c r="U222" s="10">
        <f>SUMIFS(trimestre!$D$43:$L$43,trimestre!$D$3:$L$3,data!$B222,trimestre!$D$2:$L$2,data!$A222)</f>
        <v>99.50248756218906</v>
      </c>
      <c r="V222" s="10">
        <f>SUMIFS(trimestre!$D$45:$L$45,trimestre!$D$3:$L$3,data!$B222,trimestre!$D$2:$L$2,data!$A222)</f>
        <v>100.40160642570281</v>
      </c>
    </row>
    <row r="223" spans="1:22" x14ac:dyDescent="0.3">
      <c r="A223">
        <f t="shared" si="9"/>
        <v>2019</v>
      </c>
      <c r="B223" t="str">
        <f t="shared" si="10"/>
        <v>T3</v>
      </c>
      <c r="C223">
        <f t="shared" si="11"/>
        <v>8</v>
      </c>
      <c r="D223" s="59">
        <v>43687</v>
      </c>
      <c r="E223" s="10">
        <f>SUMIFS(trimestre!$D$4:$L$4,trimestre!$D$3:$L$3,data!$B223,trimestre!$D$2:$L$2,data!$A223)</f>
        <v>100.10010010010011</v>
      </c>
      <c r="F223" s="10">
        <f>SUMIFS(trimestre!$D$8:$L$8,trimestre!$D$3:$L$3,data!$B223,trimestre!$D$2:$L$2,data!$A223)</f>
        <v>99.900099900099917</v>
      </c>
      <c r="G223" s="10">
        <f>SUMIFS(trimestre!$D$10:$L$10,trimestre!$D$3:$L$3,data!$B223,trimestre!$D$2:$L$2,data!$A223)</f>
        <v>102.35414534288638</v>
      </c>
      <c r="H223" s="10">
        <f>SUMIFS(trimestre!$D$14:$L$14,trimestre!$D$3:$L$3,data!$B223,trimestre!$D$2:$L$2,data!$A223)</f>
        <v>100.20040080160321</v>
      </c>
      <c r="I223" s="10">
        <f>SUMIFS(trimestre!$D$16:$L$16,trimestre!$D$3:$L$3,data!$B223,trimestre!$D$2:$L$2,data!$A223)</f>
        <v>118.48341232227489</v>
      </c>
      <c r="J223" s="10">
        <f>SUMIFS(trimestre!$D$18:$L$18,trimestre!$D$3:$L$3,data!$B223,trimestre!$D$2:$L$2,data!$A223)</f>
        <v>101.31712259371834</v>
      </c>
      <c r="K223" s="10">
        <f>SUMIFS(trimestre!$D$20:$L$20,trimestre!$D$3:$L$3,data!$B223,trimestre!$D$2:$L$2,data!$A223)</f>
        <v>101.6260162601626</v>
      </c>
      <c r="L223" s="10">
        <f>SUMIFS(trimestre!$D$22:$L$22,trimestre!$D$3:$L$3,data!$B223,trimestre!$D$2:$L$2,data!$A223)</f>
        <v>100.80645161290323</v>
      </c>
      <c r="M223" s="10">
        <f>SUMIFS(trimestre!$D$27:$L$27,trimestre!$D$3:$L$3,data!$B223,trimestre!$D$2:$L$2,data!$A223)</f>
        <v>100.40160642570281</v>
      </c>
      <c r="N223" s="10">
        <f>SUMIFS(trimestre!$D$29:$L$29,trimestre!$D$3:$L$3,data!$B223,trimestre!$D$2:$L$2,data!$A223)</f>
        <v>100.20040080160321</v>
      </c>
      <c r="O223" s="10">
        <f>SUMIFS(trimestre!$D$31:$L$31,trimestre!$D$3:$L$3,data!$B223,trimestre!$D$2:$L$2,data!$A223)</f>
        <v>101.6260162601626</v>
      </c>
      <c r="P223" s="10">
        <f>SUMIFS(trimestre!$D$33:$L$33,trimestre!$D$3:$L$3,data!$B223,trimestre!$D$2:$L$2,data!$A223)</f>
        <v>99.206349206349202</v>
      </c>
      <c r="Q223" s="10">
        <f>SUMIFS(trimestre!$D$35:$L$35,trimestre!$D$3:$L$3,data!$B223,trimestre!$D$2:$L$2,data!$A223)</f>
        <v>99.40357852882704</v>
      </c>
      <c r="R223" s="10">
        <f>SUMIFS(trimestre!$D$37:$L$37,trimestre!$D$3:$L$3,data!$B223,trimestre!$D$2:$L$2,data!$A223)</f>
        <v>99.700897308075781</v>
      </c>
      <c r="S223" s="10">
        <f>SUMIFS(trimestre!$D$39:$L$39,trimestre!$D$3:$L$3,data!$B223,trimestre!$D$2:$L$2,data!$A223)</f>
        <v>99.800399201596804</v>
      </c>
      <c r="T223" s="10">
        <f>SUMIFS(trimestre!$D$41:$L$41,trimestre!$D$3:$L$3,data!$B223,trimestre!$D$2:$L$2,data!$A223)</f>
        <v>99.40357852882704</v>
      </c>
      <c r="U223" s="10">
        <f>SUMIFS(trimestre!$D$43:$L$43,trimestre!$D$3:$L$3,data!$B223,trimestre!$D$2:$L$2,data!$A223)</f>
        <v>99.50248756218906</v>
      </c>
      <c r="V223" s="10">
        <f>SUMIFS(trimestre!$D$45:$L$45,trimestre!$D$3:$L$3,data!$B223,trimestre!$D$2:$L$2,data!$A223)</f>
        <v>100.40160642570281</v>
      </c>
    </row>
    <row r="224" spans="1:22" x14ac:dyDescent="0.3">
      <c r="A224">
        <f t="shared" si="9"/>
        <v>2019</v>
      </c>
      <c r="B224" t="str">
        <f t="shared" si="10"/>
        <v>T3</v>
      </c>
      <c r="C224">
        <f t="shared" si="11"/>
        <v>8</v>
      </c>
      <c r="D224" s="59">
        <v>43688</v>
      </c>
      <c r="E224" s="10">
        <f>SUMIFS(trimestre!$D$4:$L$4,trimestre!$D$3:$L$3,data!$B224,trimestre!$D$2:$L$2,data!$A224)</f>
        <v>100.10010010010011</v>
      </c>
      <c r="F224" s="10">
        <f>SUMIFS(trimestre!$D$8:$L$8,trimestre!$D$3:$L$3,data!$B224,trimestre!$D$2:$L$2,data!$A224)</f>
        <v>99.900099900099917</v>
      </c>
      <c r="G224" s="10">
        <f>SUMIFS(trimestre!$D$10:$L$10,trimestre!$D$3:$L$3,data!$B224,trimestre!$D$2:$L$2,data!$A224)</f>
        <v>102.35414534288638</v>
      </c>
      <c r="H224" s="10">
        <f>SUMIFS(trimestre!$D$14:$L$14,trimestre!$D$3:$L$3,data!$B224,trimestre!$D$2:$L$2,data!$A224)</f>
        <v>100.20040080160321</v>
      </c>
      <c r="I224" s="10">
        <f>SUMIFS(trimestre!$D$16:$L$16,trimestre!$D$3:$L$3,data!$B224,trimestre!$D$2:$L$2,data!$A224)</f>
        <v>118.48341232227489</v>
      </c>
      <c r="J224" s="10">
        <f>SUMIFS(trimestre!$D$18:$L$18,trimestre!$D$3:$L$3,data!$B224,trimestre!$D$2:$L$2,data!$A224)</f>
        <v>101.31712259371834</v>
      </c>
      <c r="K224" s="10">
        <f>SUMIFS(trimestre!$D$20:$L$20,trimestre!$D$3:$L$3,data!$B224,trimestre!$D$2:$L$2,data!$A224)</f>
        <v>101.6260162601626</v>
      </c>
      <c r="L224" s="10">
        <f>SUMIFS(trimestre!$D$22:$L$22,trimestre!$D$3:$L$3,data!$B224,trimestre!$D$2:$L$2,data!$A224)</f>
        <v>100.80645161290323</v>
      </c>
      <c r="M224" s="10">
        <f>SUMIFS(trimestre!$D$27:$L$27,trimestre!$D$3:$L$3,data!$B224,trimestre!$D$2:$L$2,data!$A224)</f>
        <v>100.40160642570281</v>
      </c>
      <c r="N224" s="10">
        <f>SUMIFS(trimestre!$D$29:$L$29,trimestre!$D$3:$L$3,data!$B224,trimestre!$D$2:$L$2,data!$A224)</f>
        <v>100.20040080160321</v>
      </c>
      <c r="O224" s="10">
        <f>SUMIFS(trimestre!$D$31:$L$31,trimestre!$D$3:$L$3,data!$B224,trimestre!$D$2:$L$2,data!$A224)</f>
        <v>101.6260162601626</v>
      </c>
      <c r="P224" s="10">
        <f>SUMIFS(trimestre!$D$33:$L$33,trimestre!$D$3:$L$3,data!$B224,trimestre!$D$2:$L$2,data!$A224)</f>
        <v>99.206349206349202</v>
      </c>
      <c r="Q224" s="10">
        <f>SUMIFS(trimestre!$D$35:$L$35,trimestre!$D$3:$L$3,data!$B224,trimestre!$D$2:$L$2,data!$A224)</f>
        <v>99.40357852882704</v>
      </c>
      <c r="R224" s="10">
        <f>SUMIFS(trimestre!$D$37:$L$37,trimestre!$D$3:$L$3,data!$B224,trimestre!$D$2:$L$2,data!$A224)</f>
        <v>99.700897308075781</v>
      </c>
      <c r="S224" s="10">
        <f>SUMIFS(trimestre!$D$39:$L$39,trimestre!$D$3:$L$3,data!$B224,trimestre!$D$2:$L$2,data!$A224)</f>
        <v>99.800399201596804</v>
      </c>
      <c r="T224" s="10">
        <f>SUMIFS(trimestre!$D$41:$L$41,trimestre!$D$3:$L$3,data!$B224,trimestre!$D$2:$L$2,data!$A224)</f>
        <v>99.40357852882704</v>
      </c>
      <c r="U224" s="10">
        <f>SUMIFS(trimestre!$D$43:$L$43,trimestre!$D$3:$L$3,data!$B224,trimestre!$D$2:$L$2,data!$A224)</f>
        <v>99.50248756218906</v>
      </c>
      <c r="V224" s="10">
        <f>SUMIFS(trimestre!$D$45:$L$45,trimestre!$D$3:$L$3,data!$B224,trimestre!$D$2:$L$2,data!$A224)</f>
        <v>100.40160642570281</v>
      </c>
    </row>
    <row r="225" spans="1:22" x14ac:dyDescent="0.3">
      <c r="A225">
        <f t="shared" si="9"/>
        <v>2019</v>
      </c>
      <c r="B225" t="str">
        <f t="shared" si="10"/>
        <v>T3</v>
      </c>
      <c r="C225">
        <f t="shared" si="11"/>
        <v>8</v>
      </c>
      <c r="D225" s="59">
        <v>43689</v>
      </c>
      <c r="E225" s="10">
        <f>SUMIFS(trimestre!$D$4:$L$4,trimestre!$D$3:$L$3,data!$B225,trimestre!$D$2:$L$2,data!$A225)</f>
        <v>100.10010010010011</v>
      </c>
      <c r="F225" s="10">
        <f>SUMIFS(trimestre!$D$8:$L$8,trimestre!$D$3:$L$3,data!$B225,trimestre!$D$2:$L$2,data!$A225)</f>
        <v>99.900099900099917</v>
      </c>
      <c r="G225" s="10">
        <f>SUMIFS(trimestre!$D$10:$L$10,trimestre!$D$3:$L$3,data!$B225,trimestre!$D$2:$L$2,data!$A225)</f>
        <v>102.35414534288638</v>
      </c>
      <c r="H225" s="10">
        <f>SUMIFS(trimestre!$D$14:$L$14,trimestre!$D$3:$L$3,data!$B225,trimestre!$D$2:$L$2,data!$A225)</f>
        <v>100.20040080160321</v>
      </c>
      <c r="I225" s="10">
        <f>SUMIFS(trimestre!$D$16:$L$16,trimestre!$D$3:$L$3,data!$B225,trimestre!$D$2:$L$2,data!$A225)</f>
        <v>118.48341232227489</v>
      </c>
      <c r="J225" s="10">
        <f>SUMIFS(trimestre!$D$18:$L$18,trimestre!$D$3:$L$3,data!$B225,trimestre!$D$2:$L$2,data!$A225)</f>
        <v>101.31712259371834</v>
      </c>
      <c r="K225" s="10">
        <f>SUMIFS(trimestre!$D$20:$L$20,trimestre!$D$3:$L$3,data!$B225,trimestre!$D$2:$L$2,data!$A225)</f>
        <v>101.6260162601626</v>
      </c>
      <c r="L225" s="10">
        <f>SUMIFS(trimestre!$D$22:$L$22,trimestre!$D$3:$L$3,data!$B225,trimestre!$D$2:$L$2,data!$A225)</f>
        <v>100.80645161290323</v>
      </c>
      <c r="M225" s="10">
        <f>SUMIFS(trimestre!$D$27:$L$27,trimestre!$D$3:$L$3,data!$B225,trimestre!$D$2:$L$2,data!$A225)</f>
        <v>100.40160642570281</v>
      </c>
      <c r="N225" s="10">
        <f>SUMIFS(trimestre!$D$29:$L$29,trimestre!$D$3:$L$3,data!$B225,trimestre!$D$2:$L$2,data!$A225)</f>
        <v>100.20040080160321</v>
      </c>
      <c r="O225" s="10">
        <f>SUMIFS(trimestre!$D$31:$L$31,trimestre!$D$3:$L$3,data!$B225,trimestre!$D$2:$L$2,data!$A225)</f>
        <v>101.6260162601626</v>
      </c>
      <c r="P225" s="10">
        <f>SUMIFS(trimestre!$D$33:$L$33,trimestre!$D$3:$L$3,data!$B225,trimestre!$D$2:$L$2,data!$A225)</f>
        <v>99.206349206349202</v>
      </c>
      <c r="Q225" s="10">
        <f>SUMIFS(trimestre!$D$35:$L$35,trimestre!$D$3:$L$3,data!$B225,trimestre!$D$2:$L$2,data!$A225)</f>
        <v>99.40357852882704</v>
      </c>
      <c r="R225" s="10">
        <f>SUMIFS(trimestre!$D$37:$L$37,trimestre!$D$3:$L$3,data!$B225,trimestre!$D$2:$L$2,data!$A225)</f>
        <v>99.700897308075781</v>
      </c>
      <c r="S225" s="10">
        <f>SUMIFS(trimestre!$D$39:$L$39,trimestre!$D$3:$L$3,data!$B225,trimestre!$D$2:$L$2,data!$A225)</f>
        <v>99.800399201596804</v>
      </c>
      <c r="T225" s="10">
        <f>SUMIFS(trimestre!$D$41:$L$41,trimestre!$D$3:$L$3,data!$B225,trimestre!$D$2:$L$2,data!$A225)</f>
        <v>99.40357852882704</v>
      </c>
      <c r="U225" s="10">
        <f>SUMIFS(trimestre!$D$43:$L$43,trimestre!$D$3:$L$3,data!$B225,trimestre!$D$2:$L$2,data!$A225)</f>
        <v>99.50248756218906</v>
      </c>
      <c r="V225" s="10">
        <f>SUMIFS(trimestre!$D$45:$L$45,trimestre!$D$3:$L$3,data!$B225,trimestre!$D$2:$L$2,data!$A225)</f>
        <v>100.40160642570281</v>
      </c>
    </row>
    <row r="226" spans="1:22" x14ac:dyDescent="0.3">
      <c r="A226">
        <f t="shared" si="9"/>
        <v>2019</v>
      </c>
      <c r="B226" t="str">
        <f t="shared" si="10"/>
        <v>T3</v>
      </c>
      <c r="C226">
        <f t="shared" si="11"/>
        <v>8</v>
      </c>
      <c r="D226" s="59">
        <v>43690</v>
      </c>
      <c r="E226" s="10">
        <f>SUMIFS(trimestre!$D$4:$L$4,trimestre!$D$3:$L$3,data!$B226,trimestre!$D$2:$L$2,data!$A226)</f>
        <v>100.10010010010011</v>
      </c>
      <c r="F226" s="10">
        <f>SUMIFS(trimestre!$D$8:$L$8,trimestre!$D$3:$L$3,data!$B226,trimestre!$D$2:$L$2,data!$A226)</f>
        <v>99.900099900099917</v>
      </c>
      <c r="G226" s="10">
        <f>SUMIFS(trimestre!$D$10:$L$10,trimestre!$D$3:$L$3,data!$B226,trimestre!$D$2:$L$2,data!$A226)</f>
        <v>102.35414534288638</v>
      </c>
      <c r="H226" s="10">
        <f>SUMIFS(trimestre!$D$14:$L$14,trimestre!$D$3:$L$3,data!$B226,trimestre!$D$2:$L$2,data!$A226)</f>
        <v>100.20040080160321</v>
      </c>
      <c r="I226" s="10">
        <f>SUMIFS(trimestre!$D$16:$L$16,trimestre!$D$3:$L$3,data!$B226,trimestre!$D$2:$L$2,data!$A226)</f>
        <v>118.48341232227489</v>
      </c>
      <c r="J226" s="10">
        <f>SUMIFS(trimestre!$D$18:$L$18,trimestre!$D$3:$L$3,data!$B226,trimestre!$D$2:$L$2,data!$A226)</f>
        <v>101.31712259371834</v>
      </c>
      <c r="K226" s="10">
        <f>SUMIFS(trimestre!$D$20:$L$20,trimestre!$D$3:$L$3,data!$B226,trimestre!$D$2:$L$2,data!$A226)</f>
        <v>101.6260162601626</v>
      </c>
      <c r="L226" s="10">
        <f>SUMIFS(trimestre!$D$22:$L$22,trimestre!$D$3:$L$3,data!$B226,trimestre!$D$2:$L$2,data!$A226)</f>
        <v>100.80645161290323</v>
      </c>
      <c r="M226" s="10">
        <f>SUMIFS(trimestre!$D$27:$L$27,trimestre!$D$3:$L$3,data!$B226,trimestre!$D$2:$L$2,data!$A226)</f>
        <v>100.40160642570281</v>
      </c>
      <c r="N226" s="10">
        <f>SUMIFS(trimestre!$D$29:$L$29,trimestre!$D$3:$L$3,data!$B226,trimestre!$D$2:$L$2,data!$A226)</f>
        <v>100.20040080160321</v>
      </c>
      <c r="O226" s="10">
        <f>SUMIFS(trimestre!$D$31:$L$31,trimestre!$D$3:$L$3,data!$B226,trimestre!$D$2:$L$2,data!$A226)</f>
        <v>101.6260162601626</v>
      </c>
      <c r="P226" s="10">
        <f>SUMIFS(trimestre!$D$33:$L$33,trimestre!$D$3:$L$3,data!$B226,trimestre!$D$2:$L$2,data!$A226)</f>
        <v>99.206349206349202</v>
      </c>
      <c r="Q226" s="10">
        <f>SUMIFS(trimestre!$D$35:$L$35,trimestre!$D$3:$L$3,data!$B226,trimestre!$D$2:$L$2,data!$A226)</f>
        <v>99.40357852882704</v>
      </c>
      <c r="R226" s="10">
        <f>SUMIFS(trimestre!$D$37:$L$37,trimestre!$D$3:$L$3,data!$B226,trimestre!$D$2:$L$2,data!$A226)</f>
        <v>99.700897308075781</v>
      </c>
      <c r="S226" s="10">
        <f>SUMIFS(trimestre!$D$39:$L$39,trimestre!$D$3:$L$3,data!$B226,trimestre!$D$2:$L$2,data!$A226)</f>
        <v>99.800399201596804</v>
      </c>
      <c r="T226" s="10">
        <f>SUMIFS(trimestre!$D$41:$L$41,trimestre!$D$3:$L$3,data!$B226,trimestre!$D$2:$L$2,data!$A226)</f>
        <v>99.40357852882704</v>
      </c>
      <c r="U226" s="10">
        <f>SUMIFS(trimestre!$D$43:$L$43,trimestre!$D$3:$L$3,data!$B226,trimestre!$D$2:$L$2,data!$A226)</f>
        <v>99.50248756218906</v>
      </c>
      <c r="V226" s="10">
        <f>SUMIFS(trimestre!$D$45:$L$45,trimestre!$D$3:$L$3,data!$B226,trimestre!$D$2:$L$2,data!$A226)</f>
        <v>100.40160642570281</v>
      </c>
    </row>
    <row r="227" spans="1:22" x14ac:dyDescent="0.3">
      <c r="A227">
        <f t="shared" si="9"/>
        <v>2019</v>
      </c>
      <c r="B227" t="str">
        <f t="shared" si="10"/>
        <v>T3</v>
      </c>
      <c r="C227">
        <f t="shared" si="11"/>
        <v>8</v>
      </c>
      <c r="D227" s="59">
        <v>43691</v>
      </c>
      <c r="E227" s="10">
        <f>SUMIFS(trimestre!$D$4:$L$4,trimestre!$D$3:$L$3,data!$B227,trimestre!$D$2:$L$2,data!$A227)</f>
        <v>100.10010010010011</v>
      </c>
      <c r="F227" s="10">
        <f>SUMIFS(trimestre!$D$8:$L$8,trimestre!$D$3:$L$3,data!$B227,trimestre!$D$2:$L$2,data!$A227)</f>
        <v>99.900099900099917</v>
      </c>
      <c r="G227" s="10">
        <f>SUMIFS(trimestre!$D$10:$L$10,trimestre!$D$3:$L$3,data!$B227,trimestre!$D$2:$L$2,data!$A227)</f>
        <v>102.35414534288638</v>
      </c>
      <c r="H227" s="10">
        <f>SUMIFS(trimestre!$D$14:$L$14,trimestre!$D$3:$L$3,data!$B227,trimestre!$D$2:$L$2,data!$A227)</f>
        <v>100.20040080160321</v>
      </c>
      <c r="I227" s="10">
        <f>SUMIFS(trimestre!$D$16:$L$16,trimestre!$D$3:$L$3,data!$B227,trimestre!$D$2:$L$2,data!$A227)</f>
        <v>118.48341232227489</v>
      </c>
      <c r="J227" s="10">
        <f>SUMIFS(trimestre!$D$18:$L$18,trimestre!$D$3:$L$3,data!$B227,trimestre!$D$2:$L$2,data!$A227)</f>
        <v>101.31712259371834</v>
      </c>
      <c r="K227" s="10">
        <f>SUMIFS(trimestre!$D$20:$L$20,trimestre!$D$3:$L$3,data!$B227,trimestre!$D$2:$L$2,data!$A227)</f>
        <v>101.6260162601626</v>
      </c>
      <c r="L227" s="10">
        <f>SUMIFS(trimestre!$D$22:$L$22,trimestre!$D$3:$L$3,data!$B227,trimestre!$D$2:$L$2,data!$A227)</f>
        <v>100.80645161290323</v>
      </c>
      <c r="M227" s="10">
        <f>SUMIFS(trimestre!$D$27:$L$27,trimestre!$D$3:$L$3,data!$B227,trimestre!$D$2:$L$2,data!$A227)</f>
        <v>100.40160642570281</v>
      </c>
      <c r="N227" s="10">
        <f>SUMIFS(trimestre!$D$29:$L$29,trimestre!$D$3:$L$3,data!$B227,trimestre!$D$2:$L$2,data!$A227)</f>
        <v>100.20040080160321</v>
      </c>
      <c r="O227" s="10">
        <f>SUMIFS(trimestre!$D$31:$L$31,trimestre!$D$3:$L$3,data!$B227,trimestre!$D$2:$L$2,data!$A227)</f>
        <v>101.6260162601626</v>
      </c>
      <c r="P227" s="10">
        <f>SUMIFS(trimestre!$D$33:$L$33,trimestre!$D$3:$L$3,data!$B227,trimestre!$D$2:$L$2,data!$A227)</f>
        <v>99.206349206349202</v>
      </c>
      <c r="Q227" s="10">
        <f>SUMIFS(trimestre!$D$35:$L$35,trimestre!$D$3:$L$3,data!$B227,trimestre!$D$2:$L$2,data!$A227)</f>
        <v>99.40357852882704</v>
      </c>
      <c r="R227" s="10">
        <f>SUMIFS(trimestre!$D$37:$L$37,trimestre!$D$3:$L$3,data!$B227,trimestre!$D$2:$L$2,data!$A227)</f>
        <v>99.700897308075781</v>
      </c>
      <c r="S227" s="10">
        <f>SUMIFS(trimestre!$D$39:$L$39,trimestre!$D$3:$L$3,data!$B227,trimestre!$D$2:$L$2,data!$A227)</f>
        <v>99.800399201596804</v>
      </c>
      <c r="T227" s="10">
        <f>SUMIFS(trimestre!$D$41:$L$41,trimestre!$D$3:$L$3,data!$B227,trimestre!$D$2:$L$2,data!$A227)</f>
        <v>99.40357852882704</v>
      </c>
      <c r="U227" s="10">
        <f>SUMIFS(trimestre!$D$43:$L$43,trimestre!$D$3:$L$3,data!$B227,trimestre!$D$2:$L$2,data!$A227)</f>
        <v>99.50248756218906</v>
      </c>
      <c r="V227" s="10">
        <f>SUMIFS(trimestre!$D$45:$L$45,trimestre!$D$3:$L$3,data!$B227,trimestre!$D$2:$L$2,data!$A227)</f>
        <v>100.40160642570281</v>
      </c>
    </row>
    <row r="228" spans="1:22" x14ac:dyDescent="0.3">
      <c r="A228">
        <f t="shared" si="9"/>
        <v>2019</v>
      </c>
      <c r="B228" t="str">
        <f t="shared" si="10"/>
        <v>T3</v>
      </c>
      <c r="C228">
        <f t="shared" si="11"/>
        <v>8</v>
      </c>
      <c r="D228" s="59">
        <v>43692</v>
      </c>
      <c r="E228" s="10">
        <f>SUMIFS(trimestre!$D$4:$L$4,trimestre!$D$3:$L$3,data!$B228,trimestre!$D$2:$L$2,data!$A228)</f>
        <v>100.10010010010011</v>
      </c>
      <c r="F228" s="10">
        <f>SUMIFS(trimestre!$D$8:$L$8,trimestre!$D$3:$L$3,data!$B228,trimestre!$D$2:$L$2,data!$A228)</f>
        <v>99.900099900099917</v>
      </c>
      <c r="G228" s="10">
        <f>SUMIFS(trimestre!$D$10:$L$10,trimestre!$D$3:$L$3,data!$B228,trimestre!$D$2:$L$2,data!$A228)</f>
        <v>102.35414534288638</v>
      </c>
      <c r="H228" s="10">
        <f>SUMIFS(trimestre!$D$14:$L$14,trimestre!$D$3:$L$3,data!$B228,trimestre!$D$2:$L$2,data!$A228)</f>
        <v>100.20040080160321</v>
      </c>
      <c r="I228" s="10">
        <f>SUMIFS(trimestre!$D$16:$L$16,trimestre!$D$3:$L$3,data!$B228,trimestre!$D$2:$L$2,data!$A228)</f>
        <v>118.48341232227489</v>
      </c>
      <c r="J228" s="10">
        <f>SUMIFS(trimestre!$D$18:$L$18,trimestre!$D$3:$L$3,data!$B228,trimestre!$D$2:$L$2,data!$A228)</f>
        <v>101.31712259371834</v>
      </c>
      <c r="K228" s="10">
        <f>SUMIFS(trimestre!$D$20:$L$20,trimestre!$D$3:$L$3,data!$B228,trimestre!$D$2:$L$2,data!$A228)</f>
        <v>101.6260162601626</v>
      </c>
      <c r="L228" s="10">
        <f>SUMIFS(trimestre!$D$22:$L$22,trimestre!$D$3:$L$3,data!$B228,trimestre!$D$2:$L$2,data!$A228)</f>
        <v>100.80645161290323</v>
      </c>
      <c r="M228" s="10">
        <f>SUMIFS(trimestre!$D$27:$L$27,trimestre!$D$3:$L$3,data!$B228,trimestre!$D$2:$L$2,data!$A228)</f>
        <v>100.40160642570281</v>
      </c>
      <c r="N228" s="10">
        <f>SUMIFS(trimestre!$D$29:$L$29,trimestre!$D$3:$L$3,data!$B228,trimestre!$D$2:$L$2,data!$A228)</f>
        <v>100.20040080160321</v>
      </c>
      <c r="O228" s="10">
        <f>SUMIFS(trimestre!$D$31:$L$31,trimestre!$D$3:$L$3,data!$B228,trimestre!$D$2:$L$2,data!$A228)</f>
        <v>101.6260162601626</v>
      </c>
      <c r="P228" s="10">
        <f>SUMIFS(trimestre!$D$33:$L$33,trimestre!$D$3:$L$3,data!$B228,trimestre!$D$2:$L$2,data!$A228)</f>
        <v>99.206349206349202</v>
      </c>
      <c r="Q228" s="10">
        <f>SUMIFS(trimestre!$D$35:$L$35,trimestre!$D$3:$L$3,data!$B228,trimestre!$D$2:$L$2,data!$A228)</f>
        <v>99.40357852882704</v>
      </c>
      <c r="R228" s="10">
        <f>SUMIFS(trimestre!$D$37:$L$37,trimestre!$D$3:$L$3,data!$B228,trimestre!$D$2:$L$2,data!$A228)</f>
        <v>99.700897308075781</v>
      </c>
      <c r="S228" s="10">
        <f>SUMIFS(trimestre!$D$39:$L$39,trimestre!$D$3:$L$3,data!$B228,trimestre!$D$2:$L$2,data!$A228)</f>
        <v>99.800399201596804</v>
      </c>
      <c r="T228" s="10">
        <f>SUMIFS(trimestre!$D$41:$L$41,trimestre!$D$3:$L$3,data!$B228,trimestre!$D$2:$L$2,data!$A228)</f>
        <v>99.40357852882704</v>
      </c>
      <c r="U228" s="10">
        <f>SUMIFS(trimestre!$D$43:$L$43,trimestre!$D$3:$L$3,data!$B228,trimestre!$D$2:$L$2,data!$A228)</f>
        <v>99.50248756218906</v>
      </c>
      <c r="V228" s="10">
        <f>SUMIFS(trimestre!$D$45:$L$45,trimestre!$D$3:$L$3,data!$B228,trimestre!$D$2:$L$2,data!$A228)</f>
        <v>100.40160642570281</v>
      </c>
    </row>
    <row r="229" spans="1:22" x14ac:dyDescent="0.3">
      <c r="A229">
        <f t="shared" si="9"/>
        <v>2019</v>
      </c>
      <c r="B229" t="str">
        <f t="shared" si="10"/>
        <v>T3</v>
      </c>
      <c r="C229">
        <f t="shared" si="11"/>
        <v>8</v>
      </c>
      <c r="D229" s="59">
        <v>43693</v>
      </c>
      <c r="E229" s="10">
        <f>SUMIFS(trimestre!$D$4:$L$4,trimestre!$D$3:$L$3,data!$B229,trimestre!$D$2:$L$2,data!$A229)</f>
        <v>100.10010010010011</v>
      </c>
      <c r="F229" s="10">
        <f>SUMIFS(trimestre!$D$8:$L$8,trimestre!$D$3:$L$3,data!$B229,trimestre!$D$2:$L$2,data!$A229)</f>
        <v>99.900099900099917</v>
      </c>
      <c r="G229" s="10">
        <f>SUMIFS(trimestre!$D$10:$L$10,trimestre!$D$3:$L$3,data!$B229,trimestre!$D$2:$L$2,data!$A229)</f>
        <v>102.35414534288638</v>
      </c>
      <c r="H229" s="10">
        <f>SUMIFS(trimestre!$D$14:$L$14,trimestre!$D$3:$L$3,data!$B229,trimestre!$D$2:$L$2,data!$A229)</f>
        <v>100.20040080160321</v>
      </c>
      <c r="I229" s="10">
        <f>SUMIFS(trimestre!$D$16:$L$16,trimestre!$D$3:$L$3,data!$B229,trimestre!$D$2:$L$2,data!$A229)</f>
        <v>118.48341232227489</v>
      </c>
      <c r="J229" s="10">
        <f>SUMIFS(trimestre!$D$18:$L$18,trimestre!$D$3:$L$3,data!$B229,trimestre!$D$2:$L$2,data!$A229)</f>
        <v>101.31712259371834</v>
      </c>
      <c r="K229" s="10">
        <f>SUMIFS(trimestre!$D$20:$L$20,trimestre!$D$3:$L$3,data!$B229,trimestre!$D$2:$L$2,data!$A229)</f>
        <v>101.6260162601626</v>
      </c>
      <c r="L229" s="10">
        <f>SUMIFS(trimestre!$D$22:$L$22,trimestre!$D$3:$L$3,data!$B229,trimestre!$D$2:$L$2,data!$A229)</f>
        <v>100.80645161290323</v>
      </c>
      <c r="M229" s="10">
        <f>SUMIFS(trimestre!$D$27:$L$27,trimestre!$D$3:$L$3,data!$B229,trimestre!$D$2:$L$2,data!$A229)</f>
        <v>100.40160642570281</v>
      </c>
      <c r="N229" s="10">
        <f>SUMIFS(trimestre!$D$29:$L$29,trimestre!$D$3:$L$3,data!$B229,trimestre!$D$2:$L$2,data!$A229)</f>
        <v>100.20040080160321</v>
      </c>
      <c r="O229" s="10">
        <f>SUMIFS(trimestre!$D$31:$L$31,trimestre!$D$3:$L$3,data!$B229,trimestre!$D$2:$L$2,data!$A229)</f>
        <v>101.6260162601626</v>
      </c>
      <c r="P229" s="10">
        <f>SUMIFS(trimestre!$D$33:$L$33,trimestre!$D$3:$L$3,data!$B229,trimestre!$D$2:$L$2,data!$A229)</f>
        <v>99.206349206349202</v>
      </c>
      <c r="Q229" s="10">
        <f>SUMIFS(trimestre!$D$35:$L$35,trimestre!$D$3:$L$3,data!$B229,trimestre!$D$2:$L$2,data!$A229)</f>
        <v>99.40357852882704</v>
      </c>
      <c r="R229" s="10">
        <f>SUMIFS(trimestre!$D$37:$L$37,trimestre!$D$3:$L$3,data!$B229,trimestre!$D$2:$L$2,data!$A229)</f>
        <v>99.700897308075781</v>
      </c>
      <c r="S229" s="10">
        <f>SUMIFS(trimestre!$D$39:$L$39,trimestre!$D$3:$L$3,data!$B229,trimestre!$D$2:$L$2,data!$A229)</f>
        <v>99.800399201596804</v>
      </c>
      <c r="T229" s="10">
        <f>SUMIFS(trimestre!$D$41:$L$41,trimestre!$D$3:$L$3,data!$B229,trimestre!$D$2:$L$2,data!$A229)</f>
        <v>99.40357852882704</v>
      </c>
      <c r="U229" s="10">
        <f>SUMIFS(trimestre!$D$43:$L$43,trimestre!$D$3:$L$3,data!$B229,trimestre!$D$2:$L$2,data!$A229)</f>
        <v>99.50248756218906</v>
      </c>
      <c r="V229" s="10">
        <f>SUMIFS(trimestre!$D$45:$L$45,trimestre!$D$3:$L$3,data!$B229,trimestre!$D$2:$L$2,data!$A229)</f>
        <v>100.40160642570281</v>
      </c>
    </row>
    <row r="230" spans="1:22" x14ac:dyDescent="0.3">
      <c r="A230">
        <f t="shared" si="9"/>
        <v>2019</v>
      </c>
      <c r="B230" t="str">
        <f t="shared" si="10"/>
        <v>T3</v>
      </c>
      <c r="C230">
        <f t="shared" si="11"/>
        <v>8</v>
      </c>
      <c r="D230" s="59">
        <v>43694</v>
      </c>
      <c r="E230" s="10">
        <f>SUMIFS(trimestre!$D$4:$L$4,trimestre!$D$3:$L$3,data!$B230,trimestre!$D$2:$L$2,data!$A230)</f>
        <v>100.10010010010011</v>
      </c>
      <c r="F230" s="10">
        <f>SUMIFS(trimestre!$D$8:$L$8,trimestre!$D$3:$L$3,data!$B230,trimestre!$D$2:$L$2,data!$A230)</f>
        <v>99.900099900099917</v>
      </c>
      <c r="G230" s="10">
        <f>SUMIFS(trimestre!$D$10:$L$10,trimestre!$D$3:$L$3,data!$B230,trimestre!$D$2:$L$2,data!$A230)</f>
        <v>102.35414534288638</v>
      </c>
      <c r="H230" s="10">
        <f>SUMIFS(trimestre!$D$14:$L$14,trimestre!$D$3:$L$3,data!$B230,trimestre!$D$2:$L$2,data!$A230)</f>
        <v>100.20040080160321</v>
      </c>
      <c r="I230" s="10">
        <f>SUMIFS(trimestre!$D$16:$L$16,trimestre!$D$3:$L$3,data!$B230,trimestre!$D$2:$L$2,data!$A230)</f>
        <v>118.48341232227489</v>
      </c>
      <c r="J230" s="10">
        <f>SUMIFS(trimestre!$D$18:$L$18,trimestre!$D$3:$L$3,data!$B230,trimestre!$D$2:$L$2,data!$A230)</f>
        <v>101.31712259371834</v>
      </c>
      <c r="K230" s="10">
        <f>SUMIFS(trimestre!$D$20:$L$20,trimestre!$D$3:$L$3,data!$B230,trimestre!$D$2:$L$2,data!$A230)</f>
        <v>101.6260162601626</v>
      </c>
      <c r="L230" s="10">
        <f>SUMIFS(trimestre!$D$22:$L$22,trimestre!$D$3:$L$3,data!$B230,trimestre!$D$2:$L$2,data!$A230)</f>
        <v>100.80645161290323</v>
      </c>
      <c r="M230" s="10">
        <f>SUMIFS(trimestre!$D$27:$L$27,trimestre!$D$3:$L$3,data!$B230,trimestre!$D$2:$L$2,data!$A230)</f>
        <v>100.40160642570281</v>
      </c>
      <c r="N230" s="10">
        <f>SUMIFS(trimestre!$D$29:$L$29,trimestre!$D$3:$L$3,data!$B230,trimestre!$D$2:$L$2,data!$A230)</f>
        <v>100.20040080160321</v>
      </c>
      <c r="O230" s="10">
        <f>SUMIFS(trimestre!$D$31:$L$31,trimestre!$D$3:$L$3,data!$B230,trimestre!$D$2:$L$2,data!$A230)</f>
        <v>101.6260162601626</v>
      </c>
      <c r="P230" s="10">
        <f>SUMIFS(trimestre!$D$33:$L$33,trimestre!$D$3:$L$3,data!$B230,trimestre!$D$2:$L$2,data!$A230)</f>
        <v>99.206349206349202</v>
      </c>
      <c r="Q230" s="10">
        <f>SUMIFS(trimestre!$D$35:$L$35,trimestre!$D$3:$L$3,data!$B230,trimestre!$D$2:$L$2,data!$A230)</f>
        <v>99.40357852882704</v>
      </c>
      <c r="R230" s="10">
        <f>SUMIFS(trimestre!$D$37:$L$37,trimestre!$D$3:$L$3,data!$B230,trimestre!$D$2:$L$2,data!$A230)</f>
        <v>99.700897308075781</v>
      </c>
      <c r="S230" s="10">
        <f>SUMIFS(trimestre!$D$39:$L$39,trimestre!$D$3:$L$3,data!$B230,trimestre!$D$2:$L$2,data!$A230)</f>
        <v>99.800399201596804</v>
      </c>
      <c r="T230" s="10">
        <f>SUMIFS(trimestre!$D$41:$L$41,trimestre!$D$3:$L$3,data!$B230,trimestre!$D$2:$L$2,data!$A230)</f>
        <v>99.40357852882704</v>
      </c>
      <c r="U230" s="10">
        <f>SUMIFS(trimestre!$D$43:$L$43,trimestre!$D$3:$L$3,data!$B230,trimestre!$D$2:$L$2,data!$A230)</f>
        <v>99.50248756218906</v>
      </c>
      <c r="V230" s="10">
        <f>SUMIFS(trimestre!$D$45:$L$45,trimestre!$D$3:$L$3,data!$B230,trimestre!$D$2:$L$2,data!$A230)</f>
        <v>100.40160642570281</v>
      </c>
    </row>
    <row r="231" spans="1:22" x14ac:dyDescent="0.3">
      <c r="A231">
        <f t="shared" si="9"/>
        <v>2019</v>
      </c>
      <c r="B231" t="str">
        <f t="shared" si="10"/>
        <v>T3</v>
      </c>
      <c r="C231">
        <f t="shared" si="11"/>
        <v>8</v>
      </c>
      <c r="D231" s="59">
        <v>43695</v>
      </c>
      <c r="E231" s="10">
        <f>SUMIFS(trimestre!$D$4:$L$4,trimestre!$D$3:$L$3,data!$B231,trimestre!$D$2:$L$2,data!$A231)</f>
        <v>100.10010010010011</v>
      </c>
      <c r="F231" s="10">
        <f>SUMIFS(trimestre!$D$8:$L$8,trimestre!$D$3:$L$3,data!$B231,trimestre!$D$2:$L$2,data!$A231)</f>
        <v>99.900099900099917</v>
      </c>
      <c r="G231" s="10">
        <f>SUMIFS(trimestre!$D$10:$L$10,trimestre!$D$3:$L$3,data!$B231,trimestre!$D$2:$L$2,data!$A231)</f>
        <v>102.35414534288638</v>
      </c>
      <c r="H231" s="10">
        <f>SUMIFS(trimestre!$D$14:$L$14,trimestre!$D$3:$L$3,data!$B231,trimestre!$D$2:$L$2,data!$A231)</f>
        <v>100.20040080160321</v>
      </c>
      <c r="I231" s="10">
        <f>SUMIFS(trimestre!$D$16:$L$16,trimestre!$D$3:$L$3,data!$B231,trimestre!$D$2:$L$2,data!$A231)</f>
        <v>118.48341232227489</v>
      </c>
      <c r="J231" s="10">
        <f>SUMIFS(trimestre!$D$18:$L$18,trimestre!$D$3:$L$3,data!$B231,trimestre!$D$2:$L$2,data!$A231)</f>
        <v>101.31712259371834</v>
      </c>
      <c r="K231" s="10">
        <f>SUMIFS(trimestre!$D$20:$L$20,trimestre!$D$3:$L$3,data!$B231,trimestre!$D$2:$L$2,data!$A231)</f>
        <v>101.6260162601626</v>
      </c>
      <c r="L231" s="10">
        <f>SUMIFS(trimestre!$D$22:$L$22,trimestre!$D$3:$L$3,data!$B231,trimestre!$D$2:$L$2,data!$A231)</f>
        <v>100.80645161290323</v>
      </c>
      <c r="M231" s="10">
        <f>SUMIFS(trimestre!$D$27:$L$27,trimestre!$D$3:$L$3,data!$B231,trimestre!$D$2:$L$2,data!$A231)</f>
        <v>100.40160642570281</v>
      </c>
      <c r="N231" s="10">
        <f>SUMIFS(trimestre!$D$29:$L$29,trimestre!$D$3:$L$3,data!$B231,trimestre!$D$2:$L$2,data!$A231)</f>
        <v>100.20040080160321</v>
      </c>
      <c r="O231" s="10">
        <f>SUMIFS(trimestre!$D$31:$L$31,trimestre!$D$3:$L$3,data!$B231,trimestre!$D$2:$L$2,data!$A231)</f>
        <v>101.6260162601626</v>
      </c>
      <c r="P231" s="10">
        <f>SUMIFS(trimestre!$D$33:$L$33,trimestre!$D$3:$L$3,data!$B231,trimestre!$D$2:$L$2,data!$A231)</f>
        <v>99.206349206349202</v>
      </c>
      <c r="Q231" s="10">
        <f>SUMIFS(trimestre!$D$35:$L$35,trimestre!$D$3:$L$3,data!$B231,trimestre!$D$2:$L$2,data!$A231)</f>
        <v>99.40357852882704</v>
      </c>
      <c r="R231" s="10">
        <f>SUMIFS(trimestre!$D$37:$L$37,trimestre!$D$3:$L$3,data!$B231,trimestre!$D$2:$L$2,data!$A231)</f>
        <v>99.700897308075781</v>
      </c>
      <c r="S231" s="10">
        <f>SUMIFS(trimestre!$D$39:$L$39,trimestre!$D$3:$L$3,data!$B231,trimestre!$D$2:$L$2,data!$A231)</f>
        <v>99.800399201596804</v>
      </c>
      <c r="T231" s="10">
        <f>SUMIFS(trimestre!$D$41:$L$41,trimestre!$D$3:$L$3,data!$B231,trimestre!$D$2:$L$2,data!$A231)</f>
        <v>99.40357852882704</v>
      </c>
      <c r="U231" s="10">
        <f>SUMIFS(trimestre!$D$43:$L$43,trimestre!$D$3:$L$3,data!$B231,trimestre!$D$2:$L$2,data!$A231)</f>
        <v>99.50248756218906</v>
      </c>
      <c r="V231" s="10">
        <f>SUMIFS(trimestre!$D$45:$L$45,trimestre!$D$3:$L$3,data!$B231,trimestre!$D$2:$L$2,data!$A231)</f>
        <v>100.40160642570281</v>
      </c>
    </row>
    <row r="232" spans="1:22" x14ac:dyDescent="0.3">
      <c r="A232">
        <f t="shared" si="9"/>
        <v>2019</v>
      </c>
      <c r="B232" t="str">
        <f t="shared" si="10"/>
        <v>T3</v>
      </c>
      <c r="C232">
        <f t="shared" si="11"/>
        <v>8</v>
      </c>
      <c r="D232" s="59">
        <v>43696</v>
      </c>
      <c r="E232" s="10">
        <f>SUMIFS(trimestre!$D$4:$L$4,trimestre!$D$3:$L$3,data!$B232,trimestre!$D$2:$L$2,data!$A232)</f>
        <v>100.10010010010011</v>
      </c>
      <c r="F232" s="10">
        <f>SUMIFS(trimestre!$D$8:$L$8,trimestre!$D$3:$L$3,data!$B232,trimestre!$D$2:$L$2,data!$A232)</f>
        <v>99.900099900099917</v>
      </c>
      <c r="G232" s="10">
        <f>SUMIFS(trimestre!$D$10:$L$10,trimestre!$D$3:$L$3,data!$B232,trimestre!$D$2:$L$2,data!$A232)</f>
        <v>102.35414534288638</v>
      </c>
      <c r="H232" s="10">
        <f>SUMIFS(trimestre!$D$14:$L$14,trimestre!$D$3:$L$3,data!$B232,trimestre!$D$2:$L$2,data!$A232)</f>
        <v>100.20040080160321</v>
      </c>
      <c r="I232" s="10">
        <f>SUMIFS(trimestre!$D$16:$L$16,trimestre!$D$3:$L$3,data!$B232,trimestre!$D$2:$L$2,data!$A232)</f>
        <v>118.48341232227489</v>
      </c>
      <c r="J232" s="10">
        <f>SUMIFS(trimestre!$D$18:$L$18,trimestre!$D$3:$L$3,data!$B232,trimestre!$D$2:$L$2,data!$A232)</f>
        <v>101.31712259371834</v>
      </c>
      <c r="K232" s="10">
        <f>SUMIFS(trimestre!$D$20:$L$20,trimestre!$D$3:$L$3,data!$B232,trimestre!$D$2:$L$2,data!$A232)</f>
        <v>101.6260162601626</v>
      </c>
      <c r="L232" s="10">
        <f>SUMIFS(trimestre!$D$22:$L$22,trimestre!$D$3:$L$3,data!$B232,trimestre!$D$2:$L$2,data!$A232)</f>
        <v>100.80645161290323</v>
      </c>
      <c r="M232" s="10">
        <f>SUMIFS(trimestre!$D$27:$L$27,trimestre!$D$3:$L$3,data!$B232,trimestre!$D$2:$L$2,data!$A232)</f>
        <v>100.40160642570281</v>
      </c>
      <c r="N232" s="10">
        <f>SUMIFS(trimestre!$D$29:$L$29,trimestre!$D$3:$L$3,data!$B232,trimestre!$D$2:$L$2,data!$A232)</f>
        <v>100.20040080160321</v>
      </c>
      <c r="O232" s="10">
        <f>SUMIFS(trimestre!$D$31:$L$31,trimestre!$D$3:$L$3,data!$B232,trimestre!$D$2:$L$2,data!$A232)</f>
        <v>101.6260162601626</v>
      </c>
      <c r="P232" s="10">
        <f>SUMIFS(trimestre!$D$33:$L$33,trimestre!$D$3:$L$3,data!$B232,trimestre!$D$2:$L$2,data!$A232)</f>
        <v>99.206349206349202</v>
      </c>
      <c r="Q232" s="10">
        <f>SUMIFS(trimestre!$D$35:$L$35,trimestre!$D$3:$L$3,data!$B232,trimestre!$D$2:$L$2,data!$A232)</f>
        <v>99.40357852882704</v>
      </c>
      <c r="R232" s="10">
        <f>SUMIFS(trimestre!$D$37:$L$37,trimestre!$D$3:$L$3,data!$B232,trimestre!$D$2:$L$2,data!$A232)</f>
        <v>99.700897308075781</v>
      </c>
      <c r="S232" s="10">
        <f>SUMIFS(trimestre!$D$39:$L$39,trimestre!$D$3:$L$3,data!$B232,trimestre!$D$2:$L$2,data!$A232)</f>
        <v>99.800399201596804</v>
      </c>
      <c r="T232" s="10">
        <f>SUMIFS(trimestre!$D$41:$L$41,trimestre!$D$3:$L$3,data!$B232,trimestre!$D$2:$L$2,data!$A232)</f>
        <v>99.40357852882704</v>
      </c>
      <c r="U232" s="10">
        <f>SUMIFS(trimestre!$D$43:$L$43,trimestre!$D$3:$L$3,data!$B232,trimestre!$D$2:$L$2,data!$A232)</f>
        <v>99.50248756218906</v>
      </c>
      <c r="V232" s="10">
        <f>SUMIFS(trimestre!$D$45:$L$45,trimestre!$D$3:$L$3,data!$B232,trimestre!$D$2:$L$2,data!$A232)</f>
        <v>100.40160642570281</v>
      </c>
    </row>
    <row r="233" spans="1:22" x14ac:dyDescent="0.3">
      <c r="A233">
        <f t="shared" si="9"/>
        <v>2019</v>
      </c>
      <c r="B233" t="str">
        <f t="shared" si="10"/>
        <v>T3</v>
      </c>
      <c r="C233">
        <f t="shared" si="11"/>
        <v>8</v>
      </c>
      <c r="D233" s="59">
        <v>43697</v>
      </c>
      <c r="E233" s="10">
        <f>SUMIFS(trimestre!$D$4:$L$4,trimestre!$D$3:$L$3,data!$B233,trimestre!$D$2:$L$2,data!$A233)</f>
        <v>100.10010010010011</v>
      </c>
      <c r="F233" s="10">
        <f>SUMIFS(trimestre!$D$8:$L$8,trimestre!$D$3:$L$3,data!$B233,trimestre!$D$2:$L$2,data!$A233)</f>
        <v>99.900099900099917</v>
      </c>
      <c r="G233" s="10">
        <f>SUMIFS(trimestre!$D$10:$L$10,trimestre!$D$3:$L$3,data!$B233,trimestre!$D$2:$L$2,data!$A233)</f>
        <v>102.35414534288638</v>
      </c>
      <c r="H233" s="10">
        <f>SUMIFS(trimestre!$D$14:$L$14,trimestre!$D$3:$L$3,data!$B233,trimestre!$D$2:$L$2,data!$A233)</f>
        <v>100.20040080160321</v>
      </c>
      <c r="I233" s="10">
        <f>SUMIFS(trimestre!$D$16:$L$16,trimestre!$D$3:$L$3,data!$B233,trimestre!$D$2:$L$2,data!$A233)</f>
        <v>118.48341232227489</v>
      </c>
      <c r="J233" s="10">
        <f>SUMIFS(trimestre!$D$18:$L$18,trimestre!$D$3:$L$3,data!$B233,trimestre!$D$2:$L$2,data!$A233)</f>
        <v>101.31712259371834</v>
      </c>
      <c r="K233" s="10">
        <f>SUMIFS(trimestre!$D$20:$L$20,trimestre!$D$3:$L$3,data!$B233,trimestre!$D$2:$L$2,data!$A233)</f>
        <v>101.6260162601626</v>
      </c>
      <c r="L233" s="10">
        <f>SUMIFS(trimestre!$D$22:$L$22,trimestre!$D$3:$L$3,data!$B233,trimestre!$D$2:$L$2,data!$A233)</f>
        <v>100.80645161290323</v>
      </c>
      <c r="M233" s="10">
        <f>SUMIFS(trimestre!$D$27:$L$27,trimestre!$D$3:$L$3,data!$B233,trimestre!$D$2:$L$2,data!$A233)</f>
        <v>100.40160642570281</v>
      </c>
      <c r="N233" s="10">
        <f>SUMIFS(trimestre!$D$29:$L$29,trimestre!$D$3:$L$3,data!$B233,trimestre!$D$2:$L$2,data!$A233)</f>
        <v>100.20040080160321</v>
      </c>
      <c r="O233" s="10">
        <f>SUMIFS(trimestre!$D$31:$L$31,trimestre!$D$3:$L$3,data!$B233,trimestre!$D$2:$L$2,data!$A233)</f>
        <v>101.6260162601626</v>
      </c>
      <c r="P233" s="10">
        <f>SUMIFS(trimestre!$D$33:$L$33,trimestre!$D$3:$L$3,data!$B233,trimestre!$D$2:$L$2,data!$A233)</f>
        <v>99.206349206349202</v>
      </c>
      <c r="Q233" s="10">
        <f>SUMIFS(trimestre!$D$35:$L$35,trimestre!$D$3:$L$3,data!$B233,trimestre!$D$2:$L$2,data!$A233)</f>
        <v>99.40357852882704</v>
      </c>
      <c r="R233" s="10">
        <f>SUMIFS(trimestre!$D$37:$L$37,trimestre!$D$3:$L$3,data!$B233,trimestre!$D$2:$L$2,data!$A233)</f>
        <v>99.700897308075781</v>
      </c>
      <c r="S233" s="10">
        <f>SUMIFS(trimestre!$D$39:$L$39,trimestre!$D$3:$L$3,data!$B233,trimestre!$D$2:$L$2,data!$A233)</f>
        <v>99.800399201596804</v>
      </c>
      <c r="T233" s="10">
        <f>SUMIFS(trimestre!$D$41:$L$41,trimestre!$D$3:$L$3,data!$B233,trimestre!$D$2:$L$2,data!$A233)</f>
        <v>99.40357852882704</v>
      </c>
      <c r="U233" s="10">
        <f>SUMIFS(trimestre!$D$43:$L$43,trimestre!$D$3:$L$3,data!$B233,trimestre!$D$2:$L$2,data!$A233)</f>
        <v>99.50248756218906</v>
      </c>
      <c r="V233" s="10">
        <f>SUMIFS(trimestre!$D$45:$L$45,trimestre!$D$3:$L$3,data!$B233,trimestre!$D$2:$L$2,data!$A233)</f>
        <v>100.40160642570281</v>
      </c>
    </row>
    <row r="234" spans="1:22" x14ac:dyDescent="0.3">
      <c r="A234">
        <f t="shared" si="9"/>
        <v>2019</v>
      </c>
      <c r="B234" t="str">
        <f t="shared" si="10"/>
        <v>T3</v>
      </c>
      <c r="C234">
        <f t="shared" si="11"/>
        <v>8</v>
      </c>
      <c r="D234" s="59">
        <v>43698</v>
      </c>
      <c r="E234" s="10">
        <f>SUMIFS(trimestre!$D$4:$L$4,trimestre!$D$3:$L$3,data!$B234,trimestre!$D$2:$L$2,data!$A234)</f>
        <v>100.10010010010011</v>
      </c>
      <c r="F234" s="10">
        <f>SUMIFS(trimestre!$D$8:$L$8,trimestre!$D$3:$L$3,data!$B234,trimestre!$D$2:$L$2,data!$A234)</f>
        <v>99.900099900099917</v>
      </c>
      <c r="G234" s="10">
        <f>SUMIFS(trimestre!$D$10:$L$10,trimestre!$D$3:$L$3,data!$B234,trimestre!$D$2:$L$2,data!$A234)</f>
        <v>102.35414534288638</v>
      </c>
      <c r="H234" s="10">
        <f>SUMIFS(trimestre!$D$14:$L$14,trimestre!$D$3:$L$3,data!$B234,trimestre!$D$2:$L$2,data!$A234)</f>
        <v>100.20040080160321</v>
      </c>
      <c r="I234" s="10">
        <f>SUMIFS(trimestre!$D$16:$L$16,trimestre!$D$3:$L$3,data!$B234,trimestre!$D$2:$L$2,data!$A234)</f>
        <v>118.48341232227489</v>
      </c>
      <c r="J234" s="10">
        <f>SUMIFS(trimestre!$D$18:$L$18,trimestre!$D$3:$L$3,data!$B234,trimestre!$D$2:$L$2,data!$A234)</f>
        <v>101.31712259371834</v>
      </c>
      <c r="K234" s="10">
        <f>SUMIFS(trimestre!$D$20:$L$20,trimestre!$D$3:$L$3,data!$B234,trimestre!$D$2:$L$2,data!$A234)</f>
        <v>101.6260162601626</v>
      </c>
      <c r="L234" s="10">
        <f>SUMIFS(trimestre!$D$22:$L$22,trimestre!$D$3:$L$3,data!$B234,trimestre!$D$2:$L$2,data!$A234)</f>
        <v>100.80645161290323</v>
      </c>
      <c r="M234" s="10">
        <f>SUMIFS(trimestre!$D$27:$L$27,trimestre!$D$3:$L$3,data!$B234,trimestre!$D$2:$L$2,data!$A234)</f>
        <v>100.40160642570281</v>
      </c>
      <c r="N234" s="10">
        <f>SUMIFS(trimestre!$D$29:$L$29,trimestre!$D$3:$L$3,data!$B234,trimestre!$D$2:$L$2,data!$A234)</f>
        <v>100.20040080160321</v>
      </c>
      <c r="O234" s="10">
        <f>SUMIFS(trimestre!$D$31:$L$31,trimestre!$D$3:$L$3,data!$B234,trimestre!$D$2:$L$2,data!$A234)</f>
        <v>101.6260162601626</v>
      </c>
      <c r="P234" s="10">
        <f>SUMIFS(trimestre!$D$33:$L$33,trimestre!$D$3:$L$3,data!$B234,trimestre!$D$2:$L$2,data!$A234)</f>
        <v>99.206349206349202</v>
      </c>
      <c r="Q234" s="10">
        <f>SUMIFS(trimestre!$D$35:$L$35,trimestre!$D$3:$L$3,data!$B234,trimestre!$D$2:$L$2,data!$A234)</f>
        <v>99.40357852882704</v>
      </c>
      <c r="R234" s="10">
        <f>SUMIFS(trimestre!$D$37:$L$37,trimestre!$D$3:$L$3,data!$B234,trimestre!$D$2:$L$2,data!$A234)</f>
        <v>99.700897308075781</v>
      </c>
      <c r="S234" s="10">
        <f>SUMIFS(trimestre!$D$39:$L$39,trimestre!$D$3:$L$3,data!$B234,trimestre!$D$2:$L$2,data!$A234)</f>
        <v>99.800399201596804</v>
      </c>
      <c r="T234" s="10">
        <f>SUMIFS(trimestre!$D$41:$L$41,trimestre!$D$3:$L$3,data!$B234,trimestre!$D$2:$L$2,data!$A234)</f>
        <v>99.40357852882704</v>
      </c>
      <c r="U234" s="10">
        <f>SUMIFS(trimestre!$D$43:$L$43,trimestre!$D$3:$L$3,data!$B234,trimestre!$D$2:$L$2,data!$A234)</f>
        <v>99.50248756218906</v>
      </c>
      <c r="V234" s="10">
        <f>SUMIFS(trimestre!$D$45:$L$45,trimestre!$D$3:$L$3,data!$B234,trimestre!$D$2:$L$2,data!$A234)</f>
        <v>100.40160642570281</v>
      </c>
    </row>
    <row r="235" spans="1:22" x14ac:dyDescent="0.3">
      <c r="A235">
        <f t="shared" si="9"/>
        <v>2019</v>
      </c>
      <c r="B235" t="str">
        <f t="shared" si="10"/>
        <v>T3</v>
      </c>
      <c r="C235">
        <f t="shared" si="11"/>
        <v>8</v>
      </c>
      <c r="D235" s="59">
        <v>43699</v>
      </c>
      <c r="E235" s="10">
        <f>SUMIFS(trimestre!$D$4:$L$4,trimestre!$D$3:$L$3,data!$B235,trimestre!$D$2:$L$2,data!$A235)</f>
        <v>100.10010010010011</v>
      </c>
      <c r="F235" s="10">
        <f>SUMIFS(trimestre!$D$8:$L$8,trimestre!$D$3:$L$3,data!$B235,trimestre!$D$2:$L$2,data!$A235)</f>
        <v>99.900099900099917</v>
      </c>
      <c r="G235" s="10">
        <f>SUMIFS(trimestre!$D$10:$L$10,trimestre!$D$3:$L$3,data!$B235,trimestre!$D$2:$L$2,data!$A235)</f>
        <v>102.35414534288638</v>
      </c>
      <c r="H235" s="10">
        <f>SUMIFS(trimestre!$D$14:$L$14,trimestre!$D$3:$L$3,data!$B235,trimestre!$D$2:$L$2,data!$A235)</f>
        <v>100.20040080160321</v>
      </c>
      <c r="I235" s="10">
        <f>SUMIFS(trimestre!$D$16:$L$16,trimestre!$D$3:$L$3,data!$B235,trimestre!$D$2:$L$2,data!$A235)</f>
        <v>118.48341232227489</v>
      </c>
      <c r="J235" s="10">
        <f>SUMIFS(trimestre!$D$18:$L$18,trimestre!$D$3:$L$3,data!$B235,trimestre!$D$2:$L$2,data!$A235)</f>
        <v>101.31712259371834</v>
      </c>
      <c r="K235" s="10">
        <f>SUMIFS(trimestre!$D$20:$L$20,trimestre!$D$3:$L$3,data!$B235,trimestre!$D$2:$L$2,data!$A235)</f>
        <v>101.6260162601626</v>
      </c>
      <c r="L235" s="10">
        <f>SUMIFS(trimestre!$D$22:$L$22,trimestre!$D$3:$L$3,data!$B235,trimestre!$D$2:$L$2,data!$A235)</f>
        <v>100.80645161290323</v>
      </c>
      <c r="M235" s="10">
        <f>SUMIFS(trimestre!$D$27:$L$27,trimestre!$D$3:$L$3,data!$B235,trimestre!$D$2:$L$2,data!$A235)</f>
        <v>100.40160642570281</v>
      </c>
      <c r="N235" s="10">
        <f>SUMIFS(trimestre!$D$29:$L$29,trimestre!$D$3:$L$3,data!$B235,trimestre!$D$2:$L$2,data!$A235)</f>
        <v>100.20040080160321</v>
      </c>
      <c r="O235" s="10">
        <f>SUMIFS(trimestre!$D$31:$L$31,trimestre!$D$3:$L$3,data!$B235,trimestre!$D$2:$L$2,data!$A235)</f>
        <v>101.6260162601626</v>
      </c>
      <c r="P235" s="10">
        <f>SUMIFS(trimestre!$D$33:$L$33,trimestre!$D$3:$L$3,data!$B235,trimestre!$D$2:$L$2,data!$A235)</f>
        <v>99.206349206349202</v>
      </c>
      <c r="Q235" s="10">
        <f>SUMIFS(trimestre!$D$35:$L$35,trimestre!$D$3:$L$3,data!$B235,trimestre!$D$2:$L$2,data!$A235)</f>
        <v>99.40357852882704</v>
      </c>
      <c r="R235" s="10">
        <f>SUMIFS(trimestre!$D$37:$L$37,trimestre!$D$3:$L$3,data!$B235,trimestre!$D$2:$L$2,data!$A235)</f>
        <v>99.700897308075781</v>
      </c>
      <c r="S235" s="10">
        <f>SUMIFS(trimestre!$D$39:$L$39,trimestre!$D$3:$L$3,data!$B235,trimestre!$D$2:$L$2,data!$A235)</f>
        <v>99.800399201596804</v>
      </c>
      <c r="T235" s="10">
        <f>SUMIFS(trimestre!$D$41:$L$41,trimestre!$D$3:$L$3,data!$B235,trimestre!$D$2:$L$2,data!$A235)</f>
        <v>99.40357852882704</v>
      </c>
      <c r="U235" s="10">
        <f>SUMIFS(trimestre!$D$43:$L$43,trimestre!$D$3:$L$3,data!$B235,trimestre!$D$2:$L$2,data!$A235)</f>
        <v>99.50248756218906</v>
      </c>
      <c r="V235" s="10">
        <f>SUMIFS(trimestre!$D$45:$L$45,trimestre!$D$3:$L$3,data!$B235,trimestre!$D$2:$L$2,data!$A235)</f>
        <v>100.40160642570281</v>
      </c>
    </row>
    <row r="236" spans="1:22" x14ac:dyDescent="0.3">
      <c r="A236">
        <f t="shared" si="9"/>
        <v>2019</v>
      </c>
      <c r="B236" t="str">
        <f t="shared" si="10"/>
        <v>T3</v>
      </c>
      <c r="C236">
        <f t="shared" si="11"/>
        <v>8</v>
      </c>
      <c r="D236" s="59">
        <v>43700</v>
      </c>
      <c r="E236" s="10">
        <f>SUMIFS(trimestre!$D$4:$L$4,trimestre!$D$3:$L$3,data!$B236,trimestre!$D$2:$L$2,data!$A236)</f>
        <v>100.10010010010011</v>
      </c>
      <c r="F236" s="10">
        <f>SUMIFS(trimestre!$D$8:$L$8,trimestre!$D$3:$L$3,data!$B236,trimestre!$D$2:$L$2,data!$A236)</f>
        <v>99.900099900099917</v>
      </c>
      <c r="G236" s="10">
        <f>SUMIFS(trimestre!$D$10:$L$10,trimestre!$D$3:$L$3,data!$B236,trimestre!$D$2:$L$2,data!$A236)</f>
        <v>102.35414534288638</v>
      </c>
      <c r="H236" s="10">
        <f>SUMIFS(trimestre!$D$14:$L$14,trimestre!$D$3:$L$3,data!$B236,trimestre!$D$2:$L$2,data!$A236)</f>
        <v>100.20040080160321</v>
      </c>
      <c r="I236" s="10">
        <f>SUMIFS(trimestre!$D$16:$L$16,trimestre!$D$3:$L$3,data!$B236,trimestre!$D$2:$L$2,data!$A236)</f>
        <v>118.48341232227489</v>
      </c>
      <c r="J236" s="10">
        <f>SUMIFS(trimestre!$D$18:$L$18,trimestre!$D$3:$L$3,data!$B236,trimestre!$D$2:$L$2,data!$A236)</f>
        <v>101.31712259371834</v>
      </c>
      <c r="K236" s="10">
        <f>SUMIFS(trimestre!$D$20:$L$20,trimestre!$D$3:$L$3,data!$B236,trimestre!$D$2:$L$2,data!$A236)</f>
        <v>101.6260162601626</v>
      </c>
      <c r="L236" s="10">
        <f>SUMIFS(trimestre!$D$22:$L$22,trimestre!$D$3:$L$3,data!$B236,trimestre!$D$2:$L$2,data!$A236)</f>
        <v>100.80645161290323</v>
      </c>
      <c r="M236" s="10">
        <f>SUMIFS(trimestre!$D$27:$L$27,trimestre!$D$3:$L$3,data!$B236,trimestre!$D$2:$L$2,data!$A236)</f>
        <v>100.40160642570281</v>
      </c>
      <c r="N236" s="10">
        <f>SUMIFS(trimestre!$D$29:$L$29,trimestre!$D$3:$L$3,data!$B236,trimestre!$D$2:$L$2,data!$A236)</f>
        <v>100.20040080160321</v>
      </c>
      <c r="O236" s="10">
        <f>SUMIFS(trimestre!$D$31:$L$31,trimestre!$D$3:$L$3,data!$B236,trimestre!$D$2:$L$2,data!$A236)</f>
        <v>101.6260162601626</v>
      </c>
      <c r="P236" s="10">
        <f>SUMIFS(trimestre!$D$33:$L$33,trimestre!$D$3:$L$3,data!$B236,trimestre!$D$2:$L$2,data!$A236)</f>
        <v>99.206349206349202</v>
      </c>
      <c r="Q236" s="10">
        <f>SUMIFS(trimestre!$D$35:$L$35,trimestre!$D$3:$L$3,data!$B236,trimestre!$D$2:$L$2,data!$A236)</f>
        <v>99.40357852882704</v>
      </c>
      <c r="R236" s="10">
        <f>SUMIFS(trimestre!$D$37:$L$37,trimestre!$D$3:$L$3,data!$B236,trimestre!$D$2:$L$2,data!$A236)</f>
        <v>99.700897308075781</v>
      </c>
      <c r="S236" s="10">
        <f>SUMIFS(trimestre!$D$39:$L$39,trimestre!$D$3:$L$3,data!$B236,trimestre!$D$2:$L$2,data!$A236)</f>
        <v>99.800399201596804</v>
      </c>
      <c r="T236" s="10">
        <f>SUMIFS(trimestre!$D$41:$L$41,trimestre!$D$3:$L$3,data!$B236,trimestre!$D$2:$L$2,data!$A236)</f>
        <v>99.40357852882704</v>
      </c>
      <c r="U236" s="10">
        <f>SUMIFS(trimestre!$D$43:$L$43,trimestre!$D$3:$L$3,data!$B236,trimestre!$D$2:$L$2,data!$A236)</f>
        <v>99.50248756218906</v>
      </c>
      <c r="V236" s="10">
        <f>SUMIFS(trimestre!$D$45:$L$45,trimestre!$D$3:$L$3,data!$B236,trimestre!$D$2:$L$2,data!$A236)</f>
        <v>100.40160642570281</v>
      </c>
    </row>
    <row r="237" spans="1:22" x14ac:dyDescent="0.3">
      <c r="A237">
        <f t="shared" si="9"/>
        <v>2019</v>
      </c>
      <c r="B237" t="str">
        <f t="shared" si="10"/>
        <v>T3</v>
      </c>
      <c r="C237">
        <f t="shared" si="11"/>
        <v>8</v>
      </c>
      <c r="D237" s="59">
        <v>43701</v>
      </c>
      <c r="E237" s="10">
        <f>SUMIFS(trimestre!$D$4:$L$4,trimestre!$D$3:$L$3,data!$B237,trimestre!$D$2:$L$2,data!$A237)</f>
        <v>100.10010010010011</v>
      </c>
      <c r="F237" s="10">
        <f>SUMIFS(trimestre!$D$8:$L$8,trimestre!$D$3:$L$3,data!$B237,trimestre!$D$2:$L$2,data!$A237)</f>
        <v>99.900099900099917</v>
      </c>
      <c r="G237" s="10">
        <f>SUMIFS(trimestre!$D$10:$L$10,trimestre!$D$3:$L$3,data!$B237,trimestre!$D$2:$L$2,data!$A237)</f>
        <v>102.35414534288638</v>
      </c>
      <c r="H237" s="10">
        <f>SUMIFS(trimestre!$D$14:$L$14,trimestre!$D$3:$L$3,data!$B237,trimestre!$D$2:$L$2,data!$A237)</f>
        <v>100.20040080160321</v>
      </c>
      <c r="I237" s="10">
        <f>SUMIFS(trimestre!$D$16:$L$16,trimestre!$D$3:$L$3,data!$B237,trimestre!$D$2:$L$2,data!$A237)</f>
        <v>118.48341232227489</v>
      </c>
      <c r="J237" s="10">
        <f>SUMIFS(trimestre!$D$18:$L$18,trimestre!$D$3:$L$3,data!$B237,trimestre!$D$2:$L$2,data!$A237)</f>
        <v>101.31712259371834</v>
      </c>
      <c r="K237" s="10">
        <f>SUMIFS(trimestre!$D$20:$L$20,trimestre!$D$3:$L$3,data!$B237,trimestre!$D$2:$L$2,data!$A237)</f>
        <v>101.6260162601626</v>
      </c>
      <c r="L237" s="10">
        <f>SUMIFS(trimestre!$D$22:$L$22,trimestre!$D$3:$L$3,data!$B237,trimestre!$D$2:$L$2,data!$A237)</f>
        <v>100.80645161290323</v>
      </c>
      <c r="M237" s="10">
        <f>SUMIFS(trimestre!$D$27:$L$27,trimestre!$D$3:$L$3,data!$B237,trimestre!$D$2:$L$2,data!$A237)</f>
        <v>100.40160642570281</v>
      </c>
      <c r="N237" s="10">
        <f>SUMIFS(trimestre!$D$29:$L$29,trimestre!$D$3:$L$3,data!$B237,trimestre!$D$2:$L$2,data!$A237)</f>
        <v>100.20040080160321</v>
      </c>
      <c r="O237" s="10">
        <f>SUMIFS(trimestre!$D$31:$L$31,trimestre!$D$3:$L$3,data!$B237,trimestre!$D$2:$L$2,data!$A237)</f>
        <v>101.6260162601626</v>
      </c>
      <c r="P237" s="10">
        <f>SUMIFS(trimestre!$D$33:$L$33,trimestre!$D$3:$L$3,data!$B237,trimestre!$D$2:$L$2,data!$A237)</f>
        <v>99.206349206349202</v>
      </c>
      <c r="Q237" s="10">
        <f>SUMIFS(trimestre!$D$35:$L$35,trimestre!$D$3:$L$3,data!$B237,trimestre!$D$2:$L$2,data!$A237)</f>
        <v>99.40357852882704</v>
      </c>
      <c r="R237" s="10">
        <f>SUMIFS(trimestre!$D$37:$L$37,trimestre!$D$3:$L$3,data!$B237,trimestre!$D$2:$L$2,data!$A237)</f>
        <v>99.700897308075781</v>
      </c>
      <c r="S237" s="10">
        <f>SUMIFS(trimestre!$D$39:$L$39,trimestre!$D$3:$L$3,data!$B237,trimestre!$D$2:$L$2,data!$A237)</f>
        <v>99.800399201596804</v>
      </c>
      <c r="T237" s="10">
        <f>SUMIFS(trimestre!$D$41:$L$41,trimestre!$D$3:$L$3,data!$B237,trimestre!$D$2:$L$2,data!$A237)</f>
        <v>99.40357852882704</v>
      </c>
      <c r="U237" s="10">
        <f>SUMIFS(trimestre!$D$43:$L$43,trimestre!$D$3:$L$3,data!$B237,trimestre!$D$2:$L$2,data!$A237)</f>
        <v>99.50248756218906</v>
      </c>
      <c r="V237" s="10">
        <f>SUMIFS(trimestre!$D$45:$L$45,trimestre!$D$3:$L$3,data!$B237,trimestre!$D$2:$L$2,data!$A237)</f>
        <v>100.40160642570281</v>
      </c>
    </row>
    <row r="238" spans="1:22" x14ac:dyDescent="0.3">
      <c r="A238">
        <f t="shared" si="9"/>
        <v>2019</v>
      </c>
      <c r="B238" t="str">
        <f t="shared" si="10"/>
        <v>T3</v>
      </c>
      <c r="C238">
        <f t="shared" si="11"/>
        <v>8</v>
      </c>
      <c r="D238" s="59">
        <v>43702</v>
      </c>
      <c r="E238" s="10">
        <f>SUMIFS(trimestre!$D$4:$L$4,trimestre!$D$3:$L$3,data!$B238,trimestre!$D$2:$L$2,data!$A238)</f>
        <v>100.10010010010011</v>
      </c>
      <c r="F238" s="10">
        <f>SUMIFS(trimestre!$D$8:$L$8,trimestre!$D$3:$L$3,data!$B238,trimestre!$D$2:$L$2,data!$A238)</f>
        <v>99.900099900099917</v>
      </c>
      <c r="G238" s="10">
        <f>SUMIFS(trimestre!$D$10:$L$10,trimestre!$D$3:$L$3,data!$B238,trimestre!$D$2:$L$2,data!$A238)</f>
        <v>102.35414534288638</v>
      </c>
      <c r="H238" s="10">
        <f>SUMIFS(trimestre!$D$14:$L$14,trimestre!$D$3:$L$3,data!$B238,trimestre!$D$2:$L$2,data!$A238)</f>
        <v>100.20040080160321</v>
      </c>
      <c r="I238" s="10">
        <f>SUMIFS(trimestre!$D$16:$L$16,trimestre!$D$3:$L$3,data!$B238,trimestre!$D$2:$L$2,data!$A238)</f>
        <v>118.48341232227489</v>
      </c>
      <c r="J238" s="10">
        <f>SUMIFS(trimestre!$D$18:$L$18,trimestre!$D$3:$L$3,data!$B238,trimestre!$D$2:$L$2,data!$A238)</f>
        <v>101.31712259371834</v>
      </c>
      <c r="K238" s="10">
        <f>SUMIFS(trimestre!$D$20:$L$20,trimestre!$D$3:$L$3,data!$B238,trimestre!$D$2:$L$2,data!$A238)</f>
        <v>101.6260162601626</v>
      </c>
      <c r="L238" s="10">
        <f>SUMIFS(trimestre!$D$22:$L$22,trimestre!$D$3:$L$3,data!$B238,trimestre!$D$2:$L$2,data!$A238)</f>
        <v>100.80645161290323</v>
      </c>
      <c r="M238" s="10">
        <f>SUMIFS(trimestre!$D$27:$L$27,trimestre!$D$3:$L$3,data!$B238,trimestre!$D$2:$L$2,data!$A238)</f>
        <v>100.40160642570281</v>
      </c>
      <c r="N238" s="10">
        <f>SUMIFS(trimestre!$D$29:$L$29,trimestre!$D$3:$L$3,data!$B238,trimestre!$D$2:$L$2,data!$A238)</f>
        <v>100.20040080160321</v>
      </c>
      <c r="O238" s="10">
        <f>SUMIFS(trimestre!$D$31:$L$31,trimestre!$D$3:$L$3,data!$B238,trimestre!$D$2:$L$2,data!$A238)</f>
        <v>101.6260162601626</v>
      </c>
      <c r="P238" s="10">
        <f>SUMIFS(trimestre!$D$33:$L$33,trimestre!$D$3:$L$3,data!$B238,trimestre!$D$2:$L$2,data!$A238)</f>
        <v>99.206349206349202</v>
      </c>
      <c r="Q238" s="10">
        <f>SUMIFS(trimestre!$D$35:$L$35,trimestre!$D$3:$L$3,data!$B238,trimestre!$D$2:$L$2,data!$A238)</f>
        <v>99.40357852882704</v>
      </c>
      <c r="R238" s="10">
        <f>SUMIFS(trimestre!$D$37:$L$37,trimestre!$D$3:$L$3,data!$B238,trimestre!$D$2:$L$2,data!$A238)</f>
        <v>99.700897308075781</v>
      </c>
      <c r="S238" s="10">
        <f>SUMIFS(trimestre!$D$39:$L$39,trimestre!$D$3:$L$3,data!$B238,trimestre!$D$2:$L$2,data!$A238)</f>
        <v>99.800399201596804</v>
      </c>
      <c r="T238" s="10">
        <f>SUMIFS(trimestre!$D$41:$L$41,trimestre!$D$3:$L$3,data!$B238,trimestre!$D$2:$L$2,data!$A238)</f>
        <v>99.40357852882704</v>
      </c>
      <c r="U238" s="10">
        <f>SUMIFS(trimestre!$D$43:$L$43,trimestre!$D$3:$L$3,data!$B238,trimestre!$D$2:$L$2,data!$A238)</f>
        <v>99.50248756218906</v>
      </c>
      <c r="V238" s="10">
        <f>SUMIFS(trimestre!$D$45:$L$45,trimestre!$D$3:$L$3,data!$B238,trimestre!$D$2:$L$2,data!$A238)</f>
        <v>100.40160642570281</v>
      </c>
    </row>
    <row r="239" spans="1:22" x14ac:dyDescent="0.3">
      <c r="A239">
        <f t="shared" si="9"/>
        <v>2019</v>
      </c>
      <c r="B239" t="str">
        <f t="shared" si="10"/>
        <v>T3</v>
      </c>
      <c r="C239">
        <f t="shared" si="11"/>
        <v>8</v>
      </c>
      <c r="D239" s="59">
        <v>43703</v>
      </c>
      <c r="E239" s="10">
        <f>SUMIFS(trimestre!$D$4:$L$4,trimestre!$D$3:$L$3,data!$B239,trimestre!$D$2:$L$2,data!$A239)</f>
        <v>100.10010010010011</v>
      </c>
      <c r="F239" s="10">
        <f>SUMIFS(trimestre!$D$8:$L$8,trimestre!$D$3:$L$3,data!$B239,trimestre!$D$2:$L$2,data!$A239)</f>
        <v>99.900099900099917</v>
      </c>
      <c r="G239" s="10">
        <f>SUMIFS(trimestre!$D$10:$L$10,trimestre!$D$3:$L$3,data!$B239,trimestre!$D$2:$L$2,data!$A239)</f>
        <v>102.35414534288638</v>
      </c>
      <c r="H239" s="10">
        <f>SUMIFS(trimestre!$D$14:$L$14,trimestre!$D$3:$L$3,data!$B239,trimestre!$D$2:$L$2,data!$A239)</f>
        <v>100.20040080160321</v>
      </c>
      <c r="I239" s="10">
        <f>SUMIFS(trimestre!$D$16:$L$16,trimestre!$D$3:$L$3,data!$B239,trimestre!$D$2:$L$2,data!$A239)</f>
        <v>118.48341232227489</v>
      </c>
      <c r="J239" s="10">
        <f>SUMIFS(trimestre!$D$18:$L$18,trimestre!$D$3:$L$3,data!$B239,trimestre!$D$2:$L$2,data!$A239)</f>
        <v>101.31712259371834</v>
      </c>
      <c r="K239" s="10">
        <f>SUMIFS(trimestre!$D$20:$L$20,trimestre!$D$3:$L$3,data!$B239,trimestre!$D$2:$L$2,data!$A239)</f>
        <v>101.6260162601626</v>
      </c>
      <c r="L239" s="10">
        <f>SUMIFS(trimestre!$D$22:$L$22,trimestre!$D$3:$L$3,data!$B239,trimestre!$D$2:$L$2,data!$A239)</f>
        <v>100.80645161290323</v>
      </c>
      <c r="M239" s="10">
        <f>SUMIFS(trimestre!$D$27:$L$27,trimestre!$D$3:$L$3,data!$B239,trimestre!$D$2:$L$2,data!$A239)</f>
        <v>100.40160642570281</v>
      </c>
      <c r="N239" s="10">
        <f>SUMIFS(trimestre!$D$29:$L$29,trimestre!$D$3:$L$3,data!$B239,trimestre!$D$2:$L$2,data!$A239)</f>
        <v>100.20040080160321</v>
      </c>
      <c r="O239" s="10">
        <f>SUMIFS(trimestre!$D$31:$L$31,trimestre!$D$3:$L$3,data!$B239,trimestre!$D$2:$L$2,data!$A239)</f>
        <v>101.6260162601626</v>
      </c>
      <c r="P239" s="10">
        <f>SUMIFS(trimestre!$D$33:$L$33,trimestre!$D$3:$L$3,data!$B239,trimestre!$D$2:$L$2,data!$A239)</f>
        <v>99.206349206349202</v>
      </c>
      <c r="Q239" s="10">
        <f>SUMIFS(trimestre!$D$35:$L$35,trimestre!$D$3:$L$3,data!$B239,trimestre!$D$2:$L$2,data!$A239)</f>
        <v>99.40357852882704</v>
      </c>
      <c r="R239" s="10">
        <f>SUMIFS(trimestre!$D$37:$L$37,trimestre!$D$3:$L$3,data!$B239,trimestre!$D$2:$L$2,data!$A239)</f>
        <v>99.700897308075781</v>
      </c>
      <c r="S239" s="10">
        <f>SUMIFS(trimestre!$D$39:$L$39,trimestre!$D$3:$L$3,data!$B239,trimestre!$D$2:$L$2,data!$A239)</f>
        <v>99.800399201596804</v>
      </c>
      <c r="T239" s="10">
        <f>SUMIFS(trimestre!$D$41:$L$41,trimestre!$D$3:$L$3,data!$B239,trimestre!$D$2:$L$2,data!$A239)</f>
        <v>99.40357852882704</v>
      </c>
      <c r="U239" s="10">
        <f>SUMIFS(trimestre!$D$43:$L$43,trimestre!$D$3:$L$3,data!$B239,trimestre!$D$2:$L$2,data!$A239)</f>
        <v>99.50248756218906</v>
      </c>
      <c r="V239" s="10">
        <f>SUMIFS(trimestre!$D$45:$L$45,trimestre!$D$3:$L$3,data!$B239,trimestre!$D$2:$L$2,data!$A239)</f>
        <v>100.40160642570281</v>
      </c>
    </row>
    <row r="240" spans="1:22" x14ac:dyDescent="0.3">
      <c r="A240">
        <f t="shared" si="9"/>
        <v>2019</v>
      </c>
      <c r="B240" t="str">
        <f t="shared" si="10"/>
        <v>T3</v>
      </c>
      <c r="C240">
        <f t="shared" si="11"/>
        <v>8</v>
      </c>
      <c r="D240" s="59">
        <v>43704</v>
      </c>
      <c r="E240" s="10">
        <f>SUMIFS(trimestre!$D$4:$L$4,trimestre!$D$3:$L$3,data!$B240,trimestre!$D$2:$L$2,data!$A240)</f>
        <v>100.10010010010011</v>
      </c>
      <c r="F240" s="10">
        <f>SUMIFS(trimestre!$D$8:$L$8,trimestre!$D$3:$L$3,data!$B240,trimestre!$D$2:$L$2,data!$A240)</f>
        <v>99.900099900099917</v>
      </c>
      <c r="G240" s="10">
        <f>SUMIFS(trimestre!$D$10:$L$10,trimestre!$D$3:$L$3,data!$B240,trimestre!$D$2:$L$2,data!$A240)</f>
        <v>102.35414534288638</v>
      </c>
      <c r="H240" s="10">
        <f>SUMIFS(trimestre!$D$14:$L$14,trimestre!$D$3:$L$3,data!$B240,trimestre!$D$2:$L$2,data!$A240)</f>
        <v>100.20040080160321</v>
      </c>
      <c r="I240" s="10">
        <f>SUMIFS(trimestre!$D$16:$L$16,trimestre!$D$3:$L$3,data!$B240,trimestre!$D$2:$L$2,data!$A240)</f>
        <v>118.48341232227489</v>
      </c>
      <c r="J240" s="10">
        <f>SUMIFS(trimestre!$D$18:$L$18,trimestre!$D$3:$L$3,data!$B240,trimestre!$D$2:$L$2,data!$A240)</f>
        <v>101.31712259371834</v>
      </c>
      <c r="K240" s="10">
        <f>SUMIFS(trimestre!$D$20:$L$20,trimestre!$D$3:$L$3,data!$B240,trimestre!$D$2:$L$2,data!$A240)</f>
        <v>101.6260162601626</v>
      </c>
      <c r="L240" s="10">
        <f>SUMIFS(trimestre!$D$22:$L$22,trimestre!$D$3:$L$3,data!$B240,trimestre!$D$2:$L$2,data!$A240)</f>
        <v>100.80645161290323</v>
      </c>
      <c r="M240" s="10">
        <f>SUMIFS(trimestre!$D$27:$L$27,trimestre!$D$3:$L$3,data!$B240,trimestre!$D$2:$L$2,data!$A240)</f>
        <v>100.40160642570281</v>
      </c>
      <c r="N240" s="10">
        <f>SUMIFS(trimestre!$D$29:$L$29,trimestre!$D$3:$L$3,data!$B240,trimestre!$D$2:$L$2,data!$A240)</f>
        <v>100.20040080160321</v>
      </c>
      <c r="O240" s="10">
        <f>SUMIFS(trimestre!$D$31:$L$31,trimestre!$D$3:$L$3,data!$B240,trimestre!$D$2:$L$2,data!$A240)</f>
        <v>101.6260162601626</v>
      </c>
      <c r="P240" s="10">
        <f>SUMIFS(trimestre!$D$33:$L$33,trimestre!$D$3:$L$3,data!$B240,trimestre!$D$2:$L$2,data!$A240)</f>
        <v>99.206349206349202</v>
      </c>
      <c r="Q240" s="10">
        <f>SUMIFS(trimestre!$D$35:$L$35,trimestre!$D$3:$L$3,data!$B240,trimestre!$D$2:$L$2,data!$A240)</f>
        <v>99.40357852882704</v>
      </c>
      <c r="R240" s="10">
        <f>SUMIFS(trimestre!$D$37:$L$37,trimestre!$D$3:$L$3,data!$B240,trimestre!$D$2:$L$2,data!$A240)</f>
        <v>99.700897308075781</v>
      </c>
      <c r="S240" s="10">
        <f>SUMIFS(trimestre!$D$39:$L$39,trimestre!$D$3:$L$3,data!$B240,trimestre!$D$2:$L$2,data!$A240)</f>
        <v>99.800399201596804</v>
      </c>
      <c r="T240" s="10">
        <f>SUMIFS(trimestre!$D$41:$L$41,trimestre!$D$3:$L$3,data!$B240,trimestre!$D$2:$L$2,data!$A240)</f>
        <v>99.40357852882704</v>
      </c>
      <c r="U240" s="10">
        <f>SUMIFS(trimestre!$D$43:$L$43,trimestre!$D$3:$L$3,data!$B240,trimestre!$D$2:$L$2,data!$A240)</f>
        <v>99.50248756218906</v>
      </c>
      <c r="V240" s="10">
        <f>SUMIFS(trimestre!$D$45:$L$45,trimestre!$D$3:$L$3,data!$B240,trimestre!$D$2:$L$2,data!$A240)</f>
        <v>100.40160642570281</v>
      </c>
    </row>
    <row r="241" spans="1:22" x14ac:dyDescent="0.3">
      <c r="A241">
        <f t="shared" si="9"/>
        <v>2019</v>
      </c>
      <c r="B241" t="str">
        <f t="shared" si="10"/>
        <v>T3</v>
      </c>
      <c r="C241">
        <f t="shared" si="11"/>
        <v>8</v>
      </c>
      <c r="D241" s="59">
        <v>43705</v>
      </c>
      <c r="E241" s="10">
        <f>SUMIFS(trimestre!$D$4:$L$4,trimestre!$D$3:$L$3,data!$B241,trimestre!$D$2:$L$2,data!$A241)</f>
        <v>100.10010010010011</v>
      </c>
      <c r="F241" s="10">
        <f>SUMIFS(trimestre!$D$8:$L$8,trimestre!$D$3:$L$3,data!$B241,trimestre!$D$2:$L$2,data!$A241)</f>
        <v>99.900099900099917</v>
      </c>
      <c r="G241" s="10">
        <f>SUMIFS(trimestre!$D$10:$L$10,trimestre!$D$3:$L$3,data!$B241,trimestre!$D$2:$L$2,data!$A241)</f>
        <v>102.35414534288638</v>
      </c>
      <c r="H241" s="10">
        <f>SUMIFS(trimestre!$D$14:$L$14,trimestre!$D$3:$L$3,data!$B241,trimestre!$D$2:$L$2,data!$A241)</f>
        <v>100.20040080160321</v>
      </c>
      <c r="I241" s="10">
        <f>SUMIFS(trimestre!$D$16:$L$16,trimestre!$D$3:$L$3,data!$B241,trimestre!$D$2:$L$2,data!$A241)</f>
        <v>118.48341232227489</v>
      </c>
      <c r="J241" s="10">
        <f>SUMIFS(trimestre!$D$18:$L$18,trimestre!$D$3:$L$3,data!$B241,trimestre!$D$2:$L$2,data!$A241)</f>
        <v>101.31712259371834</v>
      </c>
      <c r="K241" s="10">
        <f>SUMIFS(trimestre!$D$20:$L$20,trimestre!$D$3:$L$3,data!$B241,trimestre!$D$2:$L$2,data!$A241)</f>
        <v>101.6260162601626</v>
      </c>
      <c r="L241" s="10">
        <f>SUMIFS(trimestre!$D$22:$L$22,trimestre!$D$3:$L$3,data!$B241,trimestre!$D$2:$L$2,data!$A241)</f>
        <v>100.80645161290323</v>
      </c>
      <c r="M241" s="10">
        <f>SUMIFS(trimestre!$D$27:$L$27,trimestre!$D$3:$L$3,data!$B241,trimestre!$D$2:$L$2,data!$A241)</f>
        <v>100.40160642570281</v>
      </c>
      <c r="N241" s="10">
        <f>SUMIFS(trimestre!$D$29:$L$29,trimestre!$D$3:$L$3,data!$B241,trimestre!$D$2:$L$2,data!$A241)</f>
        <v>100.20040080160321</v>
      </c>
      <c r="O241" s="10">
        <f>SUMIFS(trimestre!$D$31:$L$31,trimestre!$D$3:$L$3,data!$B241,trimestre!$D$2:$L$2,data!$A241)</f>
        <v>101.6260162601626</v>
      </c>
      <c r="P241" s="10">
        <f>SUMIFS(trimestre!$D$33:$L$33,trimestre!$D$3:$L$3,data!$B241,trimestre!$D$2:$L$2,data!$A241)</f>
        <v>99.206349206349202</v>
      </c>
      <c r="Q241" s="10">
        <f>SUMIFS(trimestre!$D$35:$L$35,trimestre!$D$3:$L$3,data!$B241,trimestre!$D$2:$L$2,data!$A241)</f>
        <v>99.40357852882704</v>
      </c>
      <c r="R241" s="10">
        <f>SUMIFS(trimestre!$D$37:$L$37,trimestre!$D$3:$L$3,data!$B241,trimestre!$D$2:$L$2,data!$A241)</f>
        <v>99.700897308075781</v>
      </c>
      <c r="S241" s="10">
        <f>SUMIFS(trimestre!$D$39:$L$39,trimestre!$D$3:$L$3,data!$B241,trimestre!$D$2:$L$2,data!$A241)</f>
        <v>99.800399201596804</v>
      </c>
      <c r="T241" s="10">
        <f>SUMIFS(trimestre!$D$41:$L$41,trimestre!$D$3:$L$3,data!$B241,trimestre!$D$2:$L$2,data!$A241)</f>
        <v>99.40357852882704</v>
      </c>
      <c r="U241" s="10">
        <f>SUMIFS(trimestre!$D$43:$L$43,trimestre!$D$3:$L$3,data!$B241,trimestre!$D$2:$L$2,data!$A241)</f>
        <v>99.50248756218906</v>
      </c>
      <c r="V241" s="10">
        <f>SUMIFS(trimestre!$D$45:$L$45,trimestre!$D$3:$L$3,data!$B241,trimestre!$D$2:$L$2,data!$A241)</f>
        <v>100.40160642570281</v>
      </c>
    </row>
    <row r="242" spans="1:22" x14ac:dyDescent="0.3">
      <c r="A242">
        <f t="shared" si="9"/>
        <v>2019</v>
      </c>
      <c r="B242" t="str">
        <f t="shared" si="10"/>
        <v>T3</v>
      </c>
      <c r="C242">
        <f t="shared" si="11"/>
        <v>8</v>
      </c>
      <c r="D242" s="59">
        <v>43706</v>
      </c>
      <c r="E242" s="10">
        <f>SUMIFS(trimestre!$D$4:$L$4,trimestre!$D$3:$L$3,data!$B242,trimestre!$D$2:$L$2,data!$A242)</f>
        <v>100.10010010010011</v>
      </c>
      <c r="F242" s="10">
        <f>SUMIFS(trimestre!$D$8:$L$8,trimestre!$D$3:$L$3,data!$B242,trimestre!$D$2:$L$2,data!$A242)</f>
        <v>99.900099900099917</v>
      </c>
      <c r="G242" s="10">
        <f>SUMIFS(trimestre!$D$10:$L$10,trimestre!$D$3:$L$3,data!$B242,trimestre!$D$2:$L$2,data!$A242)</f>
        <v>102.35414534288638</v>
      </c>
      <c r="H242" s="10">
        <f>SUMIFS(trimestre!$D$14:$L$14,trimestre!$D$3:$L$3,data!$B242,trimestre!$D$2:$L$2,data!$A242)</f>
        <v>100.20040080160321</v>
      </c>
      <c r="I242" s="10">
        <f>SUMIFS(trimestre!$D$16:$L$16,trimestre!$D$3:$L$3,data!$B242,trimestre!$D$2:$L$2,data!$A242)</f>
        <v>118.48341232227489</v>
      </c>
      <c r="J242" s="10">
        <f>SUMIFS(trimestre!$D$18:$L$18,trimestre!$D$3:$L$3,data!$B242,trimestre!$D$2:$L$2,data!$A242)</f>
        <v>101.31712259371834</v>
      </c>
      <c r="K242" s="10">
        <f>SUMIFS(trimestre!$D$20:$L$20,trimestre!$D$3:$L$3,data!$B242,trimestre!$D$2:$L$2,data!$A242)</f>
        <v>101.6260162601626</v>
      </c>
      <c r="L242" s="10">
        <f>SUMIFS(trimestre!$D$22:$L$22,trimestre!$D$3:$L$3,data!$B242,trimestre!$D$2:$L$2,data!$A242)</f>
        <v>100.80645161290323</v>
      </c>
      <c r="M242" s="10">
        <f>SUMIFS(trimestre!$D$27:$L$27,trimestre!$D$3:$L$3,data!$B242,trimestre!$D$2:$L$2,data!$A242)</f>
        <v>100.40160642570281</v>
      </c>
      <c r="N242" s="10">
        <f>SUMIFS(trimestre!$D$29:$L$29,trimestre!$D$3:$L$3,data!$B242,trimestre!$D$2:$L$2,data!$A242)</f>
        <v>100.20040080160321</v>
      </c>
      <c r="O242" s="10">
        <f>SUMIFS(trimestre!$D$31:$L$31,trimestre!$D$3:$L$3,data!$B242,trimestre!$D$2:$L$2,data!$A242)</f>
        <v>101.6260162601626</v>
      </c>
      <c r="P242" s="10">
        <f>SUMIFS(trimestre!$D$33:$L$33,trimestre!$D$3:$L$3,data!$B242,trimestre!$D$2:$L$2,data!$A242)</f>
        <v>99.206349206349202</v>
      </c>
      <c r="Q242" s="10">
        <f>SUMIFS(trimestre!$D$35:$L$35,trimestre!$D$3:$L$3,data!$B242,trimestre!$D$2:$L$2,data!$A242)</f>
        <v>99.40357852882704</v>
      </c>
      <c r="R242" s="10">
        <f>SUMIFS(trimestre!$D$37:$L$37,trimestre!$D$3:$L$3,data!$B242,trimestre!$D$2:$L$2,data!$A242)</f>
        <v>99.700897308075781</v>
      </c>
      <c r="S242" s="10">
        <f>SUMIFS(trimestre!$D$39:$L$39,trimestre!$D$3:$L$3,data!$B242,trimestre!$D$2:$L$2,data!$A242)</f>
        <v>99.800399201596804</v>
      </c>
      <c r="T242" s="10">
        <f>SUMIFS(trimestre!$D$41:$L$41,trimestre!$D$3:$L$3,data!$B242,trimestre!$D$2:$L$2,data!$A242)</f>
        <v>99.40357852882704</v>
      </c>
      <c r="U242" s="10">
        <f>SUMIFS(trimestre!$D$43:$L$43,trimestre!$D$3:$L$3,data!$B242,trimestre!$D$2:$L$2,data!$A242)</f>
        <v>99.50248756218906</v>
      </c>
      <c r="V242" s="10">
        <f>SUMIFS(trimestre!$D$45:$L$45,trimestre!$D$3:$L$3,data!$B242,trimestre!$D$2:$L$2,data!$A242)</f>
        <v>100.40160642570281</v>
      </c>
    </row>
    <row r="243" spans="1:22" x14ac:dyDescent="0.3">
      <c r="A243">
        <f t="shared" si="9"/>
        <v>2019</v>
      </c>
      <c r="B243" t="str">
        <f t="shared" si="10"/>
        <v>T3</v>
      </c>
      <c r="C243">
        <f t="shared" si="11"/>
        <v>8</v>
      </c>
      <c r="D243" s="59">
        <v>43707</v>
      </c>
      <c r="E243" s="10">
        <f>SUMIFS(trimestre!$D$4:$L$4,trimestre!$D$3:$L$3,data!$B243,trimestre!$D$2:$L$2,data!$A243)</f>
        <v>100.10010010010011</v>
      </c>
      <c r="F243" s="10">
        <f>SUMIFS(trimestre!$D$8:$L$8,trimestre!$D$3:$L$3,data!$B243,trimestre!$D$2:$L$2,data!$A243)</f>
        <v>99.900099900099917</v>
      </c>
      <c r="G243" s="10">
        <f>SUMIFS(trimestre!$D$10:$L$10,trimestre!$D$3:$L$3,data!$B243,trimestre!$D$2:$L$2,data!$A243)</f>
        <v>102.35414534288638</v>
      </c>
      <c r="H243" s="10">
        <f>SUMIFS(trimestre!$D$14:$L$14,trimestre!$D$3:$L$3,data!$B243,trimestre!$D$2:$L$2,data!$A243)</f>
        <v>100.20040080160321</v>
      </c>
      <c r="I243" s="10">
        <f>SUMIFS(trimestre!$D$16:$L$16,trimestre!$D$3:$L$3,data!$B243,trimestre!$D$2:$L$2,data!$A243)</f>
        <v>118.48341232227489</v>
      </c>
      <c r="J243" s="10">
        <f>SUMIFS(trimestre!$D$18:$L$18,trimestre!$D$3:$L$3,data!$B243,trimestre!$D$2:$L$2,data!$A243)</f>
        <v>101.31712259371834</v>
      </c>
      <c r="K243" s="10">
        <f>SUMIFS(trimestre!$D$20:$L$20,trimestre!$D$3:$L$3,data!$B243,trimestre!$D$2:$L$2,data!$A243)</f>
        <v>101.6260162601626</v>
      </c>
      <c r="L243" s="10">
        <f>SUMIFS(trimestre!$D$22:$L$22,trimestre!$D$3:$L$3,data!$B243,trimestre!$D$2:$L$2,data!$A243)</f>
        <v>100.80645161290323</v>
      </c>
      <c r="M243" s="10">
        <f>SUMIFS(trimestre!$D$27:$L$27,trimestre!$D$3:$L$3,data!$B243,trimestre!$D$2:$L$2,data!$A243)</f>
        <v>100.40160642570281</v>
      </c>
      <c r="N243" s="10">
        <f>SUMIFS(trimestre!$D$29:$L$29,trimestre!$D$3:$L$3,data!$B243,trimestre!$D$2:$L$2,data!$A243)</f>
        <v>100.20040080160321</v>
      </c>
      <c r="O243" s="10">
        <f>SUMIFS(trimestre!$D$31:$L$31,trimestre!$D$3:$L$3,data!$B243,trimestre!$D$2:$L$2,data!$A243)</f>
        <v>101.6260162601626</v>
      </c>
      <c r="P243" s="10">
        <f>SUMIFS(trimestre!$D$33:$L$33,trimestre!$D$3:$L$3,data!$B243,trimestre!$D$2:$L$2,data!$A243)</f>
        <v>99.206349206349202</v>
      </c>
      <c r="Q243" s="10">
        <f>SUMIFS(trimestre!$D$35:$L$35,trimestre!$D$3:$L$3,data!$B243,trimestre!$D$2:$L$2,data!$A243)</f>
        <v>99.40357852882704</v>
      </c>
      <c r="R243" s="10">
        <f>SUMIFS(trimestre!$D$37:$L$37,trimestre!$D$3:$L$3,data!$B243,trimestre!$D$2:$L$2,data!$A243)</f>
        <v>99.700897308075781</v>
      </c>
      <c r="S243" s="10">
        <f>SUMIFS(trimestre!$D$39:$L$39,trimestre!$D$3:$L$3,data!$B243,trimestre!$D$2:$L$2,data!$A243)</f>
        <v>99.800399201596804</v>
      </c>
      <c r="T243" s="10">
        <f>SUMIFS(trimestre!$D$41:$L$41,trimestre!$D$3:$L$3,data!$B243,trimestre!$D$2:$L$2,data!$A243)</f>
        <v>99.40357852882704</v>
      </c>
      <c r="U243" s="10">
        <f>SUMIFS(trimestre!$D$43:$L$43,trimestre!$D$3:$L$3,data!$B243,trimestre!$D$2:$L$2,data!$A243)</f>
        <v>99.50248756218906</v>
      </c>
      <c r="V243" s="10">
        <f>SUMIFS(trimestre!$D$45:$L$45,trimestre!$D$3:$L$3,data!$B243,trimestre!$D$2:$L$2,data!$A243)</f>
        <v>100.40160642570281</v>
      </c>
    </row>
    <row r="244" spans="1:22" x14ac:dyDescent="0.3">
      <c r="A244">
        <f t="shared" si="9"/>
        <v>2019</v>
      </c>
      <c r="B244" t="str">
        <f t="shared" si="10"/>
        <v>T3</v>
      </c>
      <c r="C244">
        <f t="shared" si="11"/>
        <v>8</v>
      </c>
      <c r="D244" s="59">
        <v>43708</v>
      </c>
      <c r="E244" s="10">
        <f>SUMIFS(trimestre!$D$4:$L$4,trimestre!$D$3:$L$3,data!$B244,trimestre!$D$2:$L$2,data!$A244)</f>
        <v>100.10010010010011</v>
      </c>
      <c r="F244" s="10">
        <f>SUMIFS(trimestre!$D$8:$L$8,trimestre!$D$3:$L$3,data!$B244,trimestre!$D$2:$L$2,data!$A244)</f>
        <v>99.900099900099917</v>
      </c>
      <c r="G244" s="10">
        <f>SUMIFS(trimestre!$D$10:$L$10,trimestre!$D$3:$L$3,data!$B244,trimestre!$D$2:$L$2,data!$A244)</f>
        <v>102.35414534288638</v>
      </c>
      <c r="H244" s="10">
        <f>SUMIFS(trimestre!$D$14:$L$14,trimestre!$D$3:$L$3,data!$B244,trimestre!$D$2:$L$2,data!$A244)</f>
        <v>100.20040080160321</v>
      </c>
      <c r="I244" s="10">
        <f>SUMIFS(trimestre!$D$16:$L$16,trimestre!$D$3:$L$3,data!$B244,trimestre!$D$2:$L$2,data!$A244)</f>
        <v>118.48341232227489</v>
      </c>
      <c r="J244" s="10">
        <f>SUMIFS(trimestre!$D$18:$L$18,trimestre!$D$3:$L$3,data!$B244,trimestre!$D$2:$L$2,data!$A244)</f>
        <v>101.31712259371834</v>
      </c>
      <c r="K244" s="10">
        <f>SUMIFS(trimestre!$D$20:$L$20,trimestre!$D$3:$L$3,data!$B244,trimestre!$D$2:$L$2,data!$A244)</f>
        <v>101.6260162601626</v>
      </c>
      <c r="L244" s="10">
        <f>SUMIFS(trimestre!$D$22:$L$22,trimestre!$D$3:$L$3,data!$B244,trimestre!$D$2:$L$2,data!$A244)</f>
        <v>100.80645161290323</v>
      </c>
      <c r="M244" s="10">
        <f>SUMIFS(trimestre!$D$27:$L$27,trimestre!$D$3:$L$3,data!$B244,trimestre!$D$2:$L$2,data!$A244)</f>
        <v>100.40160642570281</v>
      </c>
      <c r="N244" s="10">
        <f>SUMIFS(trimestre!$D$29:$L$29,trimestre!$D$3:$L$3,data!$B244,trimestre!$D$2:$L$2,data!$A244)</f>
        <v>100.20040080160321</v>
      </c>
      <c r="O244" s="10">
        <f>SUMIFS(trimestre!$D$31:$L$31,trimestre!$D$3:$L$3,data!$B244,trimestre!$D$2:$L$2,data!$A244)</f>
        <v>101.6260162601626</v>
      </c>
      <c r="P244" s="10">
        <f>SUMIFS(trimestre!$D$33:$L$33,trimestre!$D$3:$L$3,data!$B244,trimestre!$D$2:$L$2,data!$A244)</f>
        <v>99.206349206349202</v>
      </c>
      <c r="Q244" s="10">
        <f>SUMIFS(trimestre!$D$35:$L$35,trimestre!$D$3:$L$3,data!$B244,trimestre!$D$2:$L$2,data!$A244)</f>
        <v>99.40357852882704</v>
      </c>
      <c r="R244" s="10">
        <f>SUMIFS(trimestre!$D$37:$L$37,trimestre!$D$3:$L$3,data!$B244,trimestre!$D$2:$L$2,data!$A244)</f>
        <v>99.700897308075781</v>
      </c>
      <c r="S244" s="10">
        <f>SUMIFS(trimestre!$D$39:$L$39,trimestre!$D$3:$L$3,data!$B244,trimestre!$D$2:$L$2,data!$A244)</f>
        <v>99.800399201596804</v>
      </c>
      <c r="T244" s="10">
        <f>SUMIFS(trimestre!$D$41:$L$41,trimestre!$D$3:$L$3,data!$B244,trimestre!$D$2:$L$2,data!$A244)</f>
        <v>99.40357852882704</v>
      </c>
      <c r="U244" s="10">
        <f>SUMIFS(trimestre!$D$43:$L$43,trimestre!$D$3:$L$3,data!$B244,trimestre!$D$2:$L$2,data!$A244)</f>
        <v>99.50248756218906</v>
      </c>
      <c r="V244" s="10">
        <f>SUMIFS(trimestre!$D$45:$L$45,trimestre!$D$3:$L$3,data!$B244,trimestre!$D$2:$L$2,data!$A244)</f>
        <v>100.40160642570281</v>
      </c>
    </row>
    <row r="245" spans="1:22" x14ac:dyDescent="0.3">
      <c r="A245">
        <f t="shared" si="9"/>
        <v>2019</v>
      </c>
      <c r="B245" t="str">
        <f t="shared" si="10"/>
        <v>T3</v>
      </c>
      <c r="C245">
        <f t="shared" si="11"/>
        <v>9</v>
      </c>
      <c r="D245" s="59">
        <v>43709</v>
      </c>
      <c r="E245" s="10">
        <f>SUMIFS(trimestre!$D$4:$L$4,trimestre!$D$3:$L$3,data!$B245,trimestre!$D$2:$L$2,data!$A245)</f>
        <v>100.10010010010011</v>
      </c>
      <c r="F245" s="10">
        <f>SUMIFS(trimestre!$D$8:$L$8,trimestre!$D$3:$L$3,data!$B245,trimestre!$D$2:$L$2,data!$A245)</f>
        <v>99.900099900099917</v>
      </c>
      <c r="G245" s="10">
        <f>SUMIFS(trimestre!$D$10:$L$10,trimestre!$D$3:$L$3,data!$B245,trimestre!$D$2:$L$2,data!$A245)</f>
        <v>102.35414534288638</v>
      </c>
      <c r="H245" s="10">
        <f>SUMIFS(trimestre!$D$14:$L$14,trimestre!$D$3:$L$3,data!$B245,trimestre!$D$2:$L$2,data!$A245)</f>
        <v>100.20040080160321</v>
      </c>
      <c r="I245" s="10">
        <f>SUMIFS(trimestre!$D$16:$L$16,trimestre!$D$3:$L$3,data!$B245,trimestre!$D$2:$L$2,data!$A245)</f>
        <v>118.48341232227489</v>
      </c>
      <c r="J245" s="10">
        <f>SUMIFS(trimestre!$D$18:$L$18,trimestre!$D$3:$L$3,data!$B245,trimestre!$D$2:$L$2,data!$A245)</f>
        <v>101.31712259371834</v>
      </c>
      <c r="K245" s="10">
        <f>SUMIFS(trimestre!$D$20:$L$20,trimestre!$D$3:$L$3,data!$B245,trimestre!$D$2:$L$2,data!$A245)</f>
        <v>101.6260162601626</v>
      </c>
      <c r="L245" s="10">
        <f>SUMIFS(trimestre!$D$22:$L$22,trimestre!$D$3:$L$3,data!$B245,trimestre!$D$2:$L$2,data!$A245)</f>
        <v>100.80645161290323</v>
      </c>
      <c r="M245" s="10">
        <f>SUMIFS(trimestre!$D$27:$L$27,trimestre!$D$3:$L$3,data!$B245,trimestre!$D$2:$L$2,data!$A245)</f>
        <v>100.40160642570281</v>
      </c>
      <c r="N245" s="10">
        <f>SUMIFS(trimestre!$D$29:$L$29,trimestre!$D$3:$L$3,data!$B245,trimestre!$D$2:$L$2,data!$A245)</f>
        <v>100.20040080160321</v>
      </c>
      <c r="O245" s="10">
        <f>SUMIFS(trimestre!$D$31:$L$31,trimestre!$D$3:$L$3,data!$B245,trimestre!$D$2:$L$2,data!$A245)</f>
        <v>101.6260162601626</v>
      </c>
      <c r="P245" s="10">
        <f>SUMIFS(trimestre!$D$33:$L$33,trimestre!$D$3:$L$3,data!$B245,trimestre!$D$2:$L$2,data!$A245)</f>
        <v>99.206349206349202</v>
      </c>
      <c r="Q245" s="10">
        <f>SUMIFS(trimestre!$D$35:$L$35,trimestre!$D$3:$L$3,data!$B245,trimestre!$D$2:$L$2,data!$A245)</f>
        <v>99.40357852882704</v>
      </c>
      <c r="R245" s="10">
        <f>SUMIFS(trimestre!$D$37:$L$37,trimestre!$D$3:$L$3,data!$B245,trimestre!$D$2:$L$2,data!$A245)</f>
        <v>99.700897308075781</v>
      </c>
      <c r="S245" s="10">
        <f>SUMIFS(trimestre!$D$39:$L$39,trimestre!$D$3:$L$3,data!$B245,trimestre!$D$2:$L$2,data!$A245)</f>
        <v>99.800399201596804</v>
      </c>
      <c r="T245" s="10">
        <f>SUMIFS(trimestre!$D$41:$L$41,trimestre!$D$3:$L$3,data!$B245,trimestre!$D$2:$L$2,data!$A245)</f>
        <v>99.40357852882704</v>
      </c>
      <c r="U245" s="10">
        <f>SUMIFS(trimestre!$D$43:$L$43,trimestre!$D$3:$L$3,data!$B245,trimestre!$D$2:$L$2,data!$A245)</f>
        <v>99.50248756218906</v>
      </c>
      <c r="V245" s="10">
        <f>SUMIFS(trimestre!$D$45:$L$45,trimestre!$D$3:$L$3,data!$B245,trimestre!$D$2:$L$2,data!$A245)</f>
        <v>100.40160642570281</v>
      </c>
    </row>
    <row r="246" spans="1:22" x14ac:dyDescent="0.3">
      <c r="A246">
        <f t="shared" si="9"/>
        <v>2019</v>
      </c>
      <c r="B246" t="str">
        <f t="shared" si="10"/>
        <v>T3</v>
      </c>
      <c r="C246">
        <f t="shared" si="11"/>
        <v>9</v>
      </c>
      <c r="D246" s="59">
        <v>43710</v>
      </c>
      <c r="E246" s="10">
        <f>SUMIFS(trimestre!$D$4:$L$4,trimestre!$D$3:$L$3,data!$B246,trimestre!$D$2:$L$2,data!$A246)</f>
        <v>100.10010010010011</v>
      </c>
      <c r="F246" s="10">
        <f>SUMIFS(trimestre!$D$8:$L$8,trimestre!$D$3:$L$3,data!$B246,trimestre!$D$2:$L$2,data!$A246)</f>
        <v>99.900099900099917</v>
      </c>
      <c r="G246" s="10">
        <f>SUMIFS(trimestre!$D$10:$L$10,trimestre!$D$3:$L$3,data!$B246,trimestre!$D$2:$L$2,data!$A246)</f>
        <v>102.35414534288638</v>
      </c>
      <c r="H246" s="10">
        <f>SUMIFS(trimestre!$D$14:$L$14,trimestre!$D$3:$L$3,data!$B246,trimestre!$D$2:$L$2,data!$A246)</f>
        <v>100.20040080160321</v>
      </c>
      <c r="I246" s="10">
        <f>SUMIFS(trimestre!$D$16:$L$16,trimestre!$D$3:$L$3,data!$B246,trimestre!$D$2:$L$2,data!$A246)</f>
        <v>118.48341232227489</v>
      </c>
      <c r="J246" s="10">
        <f>SUMIFS(trimestre!$D$18:$L$18,trimestre!$D$3:$L$3,data!$B246,trimestre!$D$2:$L$2,data!$A246)</f>
        <v>101.31712259371834</v>
      </c>
      <c r="K246" s="10">
        <f>SUMIFS(trimestre!$D$20:$L$20,trimestre!$D$3:$L$3,data!$B246,trimestre!$D$2:$L$2,data!$A246)</f>
        <v>101.6260162601626</v>
      </c>
      <c r="L246" s="10">
        <f>SUMIFS(trimestre!$D$22:$L$22,trimestre!$D$3:$L$3,data!$B246,trimestre!$D$2:$L$2,data!$A246)</f>
        <v>100.80645161290323</v>
      </c>
      <c r="M246" s="10">
        <f>SUMIFS(trimestre!$D$27:$L$27,trimestre!$D$3:$L$3,data!$B246,trimestre!$D$2:$L$2,data!$A246)</f>
        <v>100.40160642570281</v>
      </c>
      <c r="N246" s="10">
        <f>SUMIFS(trimestre!$D$29:$L$29,trimestre!$D$3:$L$3,data!$B246,trimestre!$D$2:$L$2,data!$A246)</f>
        <v>100.20040080160321</v>
      </c>
      <c r="O246" s="10">
        <f>SUMIFS(trimestre!$D$31:$L$31,trimestre!$D$3:$L$3,data!$B246,trimestre!$D$2:$L$2,data!$A246)</f>
        <v>101.6260162601626</v>
      </c>
      <c r="P246" s="10">
        <f>SUMIFS(trimestre!$D$33:$L$33,trimestre!$D$3:$L$3,data!$B246,trimestre!$D$2:$L$2,data!$A246)</f>
        <v>99.206349206349202</v>
      </c>
      <c r="Q246" s="10">
        <f>SUMIFS(trimestre!$D$35:$L$35,trimestre!$D$3:$L$3,data!$B246,trimestre!$D$2:$L$2,data!$A246)</f>
        <v>99.40357852882704</v>
      </c>
      <c r="R246" s="10">
        <f>SUMIFS(trimestre!$D$37:$L$37,trimestre!$D$3:$L$3,data!$B246,trimestre!$D$2:$L$2,data!$A246)</f>
        <v>99.700897308075781</v>
      </c>
      <c r="S246" s="10">
        <f>SUMIFS(trimestre!$D$39:$L$39,trimestre!$D$3:$L$3,data!$B246,trimestre!$D$2:$L$2,data!$A246)</f>
        <v>99.800399201596804</v>
      </c>
      <c r="T246" s="10">
        <f>SUMIFS(trimestre!$D$41:$L$41,trimestre!$D$3:$L$3,data!$B246,trimestre!$D$2:$L$2,data!$A246)</f>
        <v>99.40357852882704</v>
      </c>
      <c r="U246" s="10">
        <f>SUMIFS(trimestre!$D$43:$L$43,trimestre!$D$3:$L$3,data!$B246,trimestre!$D$2:$L$2,data!$A246)</f>
        <v>99.50248756218906</v>
      </c>
      <c r="V246" s="10">
        <f>SUMIFS(trimestre!$D$45:$L$45,trimestre!$D$3:$L$3,data!$B246,trimestre!$D$2:$L$2,data!$A246)</f>
        <v>100.40160642570281</v>
      </c>
    </row>
    <row r="247" spans="1:22" x14ac:dyDescent="0.3">
      <c r="A247">
        <f t="shared" si="9"/>
        <v>2019</v>
      </c>
      <c r="B247" t="str">
        <f t="shared" si="10"/>
        <v>T3</v>
      </c>
      <c r="C247">
        <f t="shared" si="11"/>
        <v>9</v>
      </c>
      <c r="D247" s="59">
        <v>43711</v>
      </c>
      <c r="E247" s="10">
        <f>SUMIFS(trimestre!$D$4:$L$4,trimestre!$D$3:$L$3,data!$B247,trimestre!$D$2:$L$2,data!$A247)</f>
        <v>100.10010010010011</v>
      </c>
      <c r="F247" s="10">
        <f>SUMIFS(trimestre!$D$8:$L$8,trimestre!$D$3:$L$3,data!$B247,trimestre!$D$2:$L$2,data!$A247)</f>
        <v>99.900099900099917</v>
      </c>
      <c r="G247" s="10">
        <f>SUMIFS(trimestre!$D$10:$L$10,trimestre!$D$3:$L$3,data!$B247,trimestre!$D$2:$L$2,data!$A247)</f>
        <v>102.35414534288638</v>
      </c>
      <c r="H247" s="10">
        <f>SUMIFS(trimestre!$D$14:$L$14,trimestre!$D$3:$L$3,data!$B247,trimestre!$D$2:$L$2,data!$A247)</f>
        <v>100.20040080160321</v>
      </c>
      <c r="I247" s="10">
        <f>SUMIFS(trimestre!$D$16:$L$16,trimestre!$D$3:$L$3,data!$B247,trimestre!$D$2:$L$2,data!$A247)</f>
        <v>118.48341232227489</v>
      </c>
      <c r="J247" s="10">
        <f>SUMIFS(trimestre!$D$18:$L$18,trimestre!$D$3:$L$3,data!$B247,trimestre!$D$2:$L$2,data!$A247)</f>
        <v>101.31712259371834</v>
      </c>
      <c r="K247" s="10">
        <f>SUMIFS(trimestre!$D$20:$L$20,trimestre!$D$3:$L$3,data!$B247,trimestre!$D$2:$L$2,data!$A247)</f>
        <v>101.6260162601626</v>
      </c>
      <c r="L247" s="10">
        <f>SUMIFS(trimestre!$D$22:$L$22,trimestre!$D$3:$L$3,data!$B247,trimestre!$D$2:$L$2,data!$A247)</f>
        <v>100.80645161290323</v>
      </c>
      <c r="M247" s="10">
        <f>SUMIFS(trimestre!$D$27:$L$27,trimestre!$D$3:$L$3,data!$B247,trimestre!$D$2:$L$2,data!$A247)</f>
        <v>100.40160642570281</v>
      </c>
      <c r="N247" s="10">
        <f>SUMIFS(trimestre!$D$29:$L$29,trimestre!$D$3:$L$3,data!$B247,trimestre!$D$2:$L$2,data!$A247)</f>
        <v>100.20040080160321</v>
      </c>
      <c r="O247" s="10">
        <f>SUMIFS(trimestre!$D$31:$L$31,trimestre!$D$3:$L$3,data!$B247,trimestre!$D$2:$L$2,data!$A247)</f>
        <v>101.6260162601626</v>
      </c>
      <c r="P247" s="10">
        <f>SUMIFS(trimestre!$D$33:$L$33,trimestre!$D$3:$L$3,data!$B247,trimestre!$D$2:$L$2,data!$A247)</f>
        <v>99.206349206349202</v>
      </c>
      <c r="Q247" s="10">
        <f>SUMIFS(trimestre!$D$35:$L$35,trimestre!$D$3:$L$3,data!$B247,trimestre!$D$2:$L$2,data!$A247)</f>
        <v>99.40357852882704</v>
      </c>
      <c r="R247" s="10">
        <f>SUMIFS(trimestre!$D$37:$L$37,trimestre!$D$3:$L$3,data!$B247,trimestre!$D$2:$L$2,data!$A247)</f>
        <v>99.700897308075781</v>
      </c>
      <c r="S247" s="10">
        <f>SUMIFS(trimestre!$D$39:$L$39,trimestre!$D$3:$L$3,data!$B247,trimestre!$D$2:$L$2,data!$A247)</f>
        <v>99.800399201596804</v>
      </c>
      <c r="T247" s="10">
        <f>SUMIFS(trimestre!$D$41:$L$41,trimestre!$D$3:$L$3,data!$B247,trimestre!$D$2:$L$2,data!$A247)</f>
        <v>99.40357852882704</v>
      </c>
      <c r="U247" s="10">
        <f>SUMIFS(trimestre!$D$43:$L$43,trimestre!$D$3:$L$3,data!$B247,trimestre!$D$2:$L$2,data!$A247)</f>
        <v>99.50248756218906</v>
      </c>
      <c r="V247" s="10">
        <f>SUMIFS(trimestre!$D$45:$L$45,trimestre!$D$3:$L$3,data!$B247,trimestre!$D$2:$L$2,data!$A247)</f>
        <v>100.40160642570281</v>
      </c>
    </row>
    <row r="248" spans="1:22" x14ac:dyDescent="0.3">
      <c r="A248">
        <f t="shared" si="9"/>
        <v>2019</v>
      </c>
      <c r="B248" t="str">
        <f t="shared" si="10"/>
        <v>T3</v>
      </c>
      <c r="C248">
        <f t="shared" si="11"/>
        <v>9</v>
      </c>
      <c r="D248" s="59">
        <v>43712</v>
      </c>
      <c r="E248" s="10">
        <f>SUMIFS(trimestre!$D$4:$L$4,trimestre!$D$3:$L$3,data!$B248,trimestre!$D$2:$L$2,data!$A248)</f>
        <v>100.10010010010011</v>
      </c>
      <c r="F248" s="10">
        <f>SUMIFS(trimestre!$D$8:$L$8,trimestre!$D$3:$L$3,data!$B248,trimestre!$D$2:$L$2,data!$A248)</f>
        <v>99.900099900099917</v>
      </c>
      <c r="G248" s="10">
        <f>SUMIFS(trimestre!$D$10:$L$10,trimestre!$D$3:$L$3,data!$B248,trimestre!$D$2:$L$2,data!$A248)</f>
        <v>102.35414534288638</v>
      </c>
      <c r="H248" s="10">
        <f>SUMIFS(trimestre!$D$14:$L$14,trimestre!$D$3:$L$3,data!$B248,trimestre!$D$2:$L$2,data!$A248)</f>
        <v>100.20040080160321</v>
      </c>
      <c r="I248" s="10">
        <f>SUMIFS(trimestre!$D$16:$L$16,trimestre!$D$3:$L$3,data!$B248,trimestre!$D$2:$L$2,data!$A248)</f>
        <v>118.48341232227489</v>
      </c>
      <c r="J248" s="10">
        <f>SUMIFS(trimestre!$D$18:$L$18,trimestre!$D$3:$L$3,data!$B248,trimestre!$D$2:$L$2,data!$A248)</f>
        <v>101.31712259371834</v>
      </c>
      <c r="K248" s="10">
        <f>SUMIFS(trimestre!$D$20:$L$20,trimestre!$D$3:$L$3,data!$B248,trimestre!$D$2:$L$2,data!$A248)</f>
        <v>101.6260162601626</v>
      </c>
      <c r="L248" s="10">
        <f>SUMIFS(trimestre!$D$22:$L$22,trimestre!$D$3:$L$3,data!$B248,trimestre!$D$2:$L$2,data!$A248)</f>
        <v>100.80645161290323</v>
      </c>
      <c r="M248" s="10">
        <f>SUMIFS(trimestre!$D$27:$L$27,trimestre!$D$3:$L$3,data!$B248,trimestre!$D$2:$L$2,data!$A248)</f>
        <v>100.40160642570281</v>
      </c>
      <c r="N248" s="10">
        <f>SUMIFS(trimestre!$D$29:$L$29,trimestre!$D$3:$L$3,data!$B248,trimestre!$D$2:$L$2,data!$A248)</f>
        <v>100.20040080160321</v>
      </c>
      <c r="O248" s="10">
        <f>SUMIFS(trimestre!$D$31:$L$31,trimestre!$D$3:$L$3,data!$B248,trimestre!$D$2:$L$2,data!$A248)</f>
        <v>101.6260162601626</v>
      </c>
      <c r="P248" s="10">
        <f>SUMIFS(trimestre!$D$33:$L$33,trimestre!$D$3:$L$3,data!$B248,trimestre!$D$2:$L$2,data!$A248)</f>
        <v>99.206349206349202</v>
      </c>
      <c r="Q248" s="10">
        <f>SUMIFS(trimestre!$D$35:$L$35,trimestre!$D$3:$L$3,data!$B248,trimestre!$D$2:$L$2,data!$A248)</f>
        <v>99.40357852882704</v>
      </c>
      <c r="R248" s="10">
        <f>SUMIFS(trimestre!$D$37:$L$37,trimestre!$D$3:$L$3,data!$B248,trimestre!$D$2:$L$2,data!$A248)</f>
        <v>99.700897308075781</v>
      </c>
      <c r="S248" s="10">
        <f>SUMIFS(trimestre!$D$39:$L$39,trimestre!$D$3:$L$3,data!$B248,trimestre!$D$2:$L$2,data!$A248)</f>
        <v>99.800399201596804</v>
      </c>
      <c r="T248" s="10">
        <f>SUMIFS(trimestre!$D$41:$L$41,trimestre!$D$3:$L$3,data!$B248,trimestre!$D$2:$L$2,data!$A248)</f>
        <v>99.40357852882704</v>
      </c>
      <c r="U248" s="10">
        <f>SUMIFS(trimestre!$D$43:$L$43,trimestre!$D$3:$L$3,data!$B248,trimestre!$D$2:$L$2,data!$A248)</f>
        <v>99.50248756218906</v>
      </c>
      <c r="V248" s="10">
        <f>SUMIFS(trimestre!$D$45:$L$45,trimestre!$D$3:$L$3,data!$B248,trimestre!$D$2:$L$2,data!$A248)</f>
        <v>100.40160642570281</v>
      </c>
    </row>
    <row r="249" spans="1:22" x14ac:dyDescent="0.3">
      <c r="A249">
        <f t="shared" si="9"/>
        <v>2019</v>
      </c>
      <c r="B249" t="str">
        <f t="shared" si="10"/>
        <v>T3</v>
      </c>
      <c r="C249">
        <f t="shared" si="11"/>
        <v>9</v>
      </c>
      <c r="D249" s="59">
        <v>43713</v>
      </c>
      <c r="E249" s="10">
        <f>SUMIFS(trimestre!$D$4:$L$4,trimestre!$D$3:$L$3,data!$B249,trimestre!$D$2:$L$2,data!$A249)</f>
        <v>100.10010010010011</v>
      </c>
      <c r="F249" s="10">
        <f>SUMIFS(trimestre!$D$8:$L$8,trimestre!$D$3:$L$3,data!$B249,trimestre!$D$2:$L$2,data!$A249)</f>
        <v>99.900099900099917</v>
      </c>
      <c r="G249" s="10">
        <f>SUMIFS(trimestre!$D$10:$L$10,trimestre!$D$3:$L$3,data!$B249,trimestre!$D$2:$L$2,data!$A249)</f>
        <v>102.35414534288638</v>
      </c>
      <c r="H249" s="10">
        <f>SUMIFS(trimestre!$D$14:$L$14,trimestre!$D$3:$L$3,data!$B249,trimestre!$D$2:$L$2,data!$A249)</f>
        <v>100.20040080160321</v>
      </c>
      <c r="I249" s="10">
        <f>SUMIFS(trimestre!$D$16:$L$16,trimestre!$D$3:$L$3,data!$B249,trimestre!$D$2:$L$2,data!$A249)</f>
        <v>118.48341232227489</v>
      </c>
      <c r="J249" s="10">
        <f>SUMIFS(trimestre!$D$18:$L$18,trimestre!$D$3:$L$3,data!$B249,trimestre!$D$2:$L$2,data!$A249)</f>
        <v>101.31712259371834</v>
      </c>
      <c r="K249" s="10">
        <f>SUMIFS(trimestre!$D$20:$L$20,trimestre!$D$3:$L$3,data!$B249,trimestre!$D$2:$L$2,data!$A249)</f>
        <v>101.6260162601626</v>
      </c>
      <c r="L249" s="10">
        <f>SUMIFS(trimestre!$D$22:$L$22,trimestre!$D$3:$L$3,data!$B249,trimestre!$D$2:$L$2,data!$A249)</f>
        <v>100.80645161290323</v>
      </c>
      <c r="M249" s="10">
        <f>SUMIFS(trimestre!$D$27:$L$27,trimestre!$D$3:$L$3,data!$B249,trimestre!$D$2:$L$2,data!$A249)</f>
        <v>100.40160642570281</v>
      </c>
      <c r="N249" s="10">
        <f>SUMIFS(trimestre!$D$29:$L$29,trimestre!$D$3:$L$3,data!$B249,trimestre!$D$2:$L$2,data!$A249)</f>
        <v>100.20040080160321</v>
      </c>
      <c r="O249" s="10">
        <f>SUMIFS(trimestre!$D$31:$L$31,trimestre!$D$3:$L$3,data!$B249,trimestre!$D$2:$L$2,data!$A249)</f>
        <v>101.6260162601626</v>
      </c>
      <c r="P249" s="10">
        <f>SUMIFS(trimestre!$D$33:$L$33,trimestre!$D$3:$L$3,data!$B249,trimestre!$D$2:$L$2,data!$A249)</f>
        <v>99.206349206349202</v>
      </c>
      <c r="Q249" s="10">
        <f>SUMIFS(trimestre!$D$35:$L$35,trimestre!$D$3:$L$3,data!$B249,trimestre!$D$2:$L$2,data!$A249)</f>
        <v>99.40357852882704</v>
      </c>
      <c r="R249" s="10">
        <f>SUMIFS(trimestre!$D$37:$L$37,trimestre!$D$3:$L$3,data!$B249,trimestre!$D$2:$L$2,data!$A249)</f>
        <v>99.700897308075781</v>
      </c>
      <c r="S249" s="10">
        <f>SUMIFS(trimestre!$D$39:$L$39,trimestre!$D$3:$L$3,data!$B249,trimestre!$D$2:$L$2,data!$A249)</f>
        <v>99.800399201596804</v>
      </c>
      <c r="T249" s="10">
        <f>SUMIFS(trimestre!$D$41:$L$41,trimestre!$D$3:$L$3,data!$B249,trimestre!$D$2:$L$2,data!$A249)</f>
        <v>99.40357852882704</v>
      </c>
      <c r="U249" s="10">
        <f>SUMIFS(trimestre!$D$43:$L$43,trimestre!$D$3:$L$3,data!$B249,trimestre!$D$2:$L$2,data!$A249)</f>
        <v>99.50248756218906</v>
      </c>
      <c r="V249" s="10">
        <f>SUMIFS(trimestre!$D$45:$L$45,trimestre!$D$3:$L$3,data!$B249,trimestre!$D$2:$L$2,data!$A249)</f>
        <v>100.40160642570281</v>
      </c>
    </row>
    <row r="250" spans="1:22" x14ac:dyDescent="0.3">
      <c r="A250">
        <f t="shared" si="9"/>
        <v>2019</v>
      </c>
      <c r="B250" t="str">
        <f t="shared" si="10"/>
        <v>T3</v>
      </c>
      <c r="C250">
        <f t="shared" si="11"/>
        <v>9</v>
      </c>
      <c r="D250" s="59">
        <v>43714</v>
      </c>
      <c r="E250" s="10">
        <f>SUMIFS(trimestre!$D$4:$L$4,trimestre!$D$3:$L$3,data!$B250,trimestre!$D$2:$L$2,data!$A250)</f>
        <v>100.10010010010011</v>
      </c>
      <c r="F250" s="10">
        <f>SUMIFS(trimestre!$D$8:$L$8,trimestre!$D$3:$L$3,data!$B250,trimestre!$D$2:$L$2,data!$A250)</f>
        <v>99.900099900099917</v>
      </c>
      <c r="G250" s="10">
        <f>SUMIFS(trimestre!$D$10:$L$10,trimestre!$D$3:$L$3,data!$B250,trimestre!$D$2:$L$2,data!$A250)</f>
        <v>102.35414534288638</v>
      </c>
      <c r="H250" s="10">
        <f>SUMIFS(trimestre!$D$14:$L$14,trimestre!$D$3:$L$3,data!$B250,trimestre!$D$2:$L$2,data!$A250)</f>
        <v>100.20040080160321</v>
      </c>
      <c r="I250" s="10">
        <f>SUMIFS(trimestre!$D$16:$L$16,trimestre!$D$3:$L$3,data!$B250,trimestre!$D$2:$L$2,data!$A250)</f>
        <v>118.48341232227489</v>
      </c>
      <c r="J250" s="10">
        <f>SUMIFS(trimestre!$D$18:$L$18,trimestre!$D$3:$L$3,data!$B250,trimestre!$D$2:$L$2,data!$A250)</f>
        <v>101.31712259371834</v>
      </c>
      <c r="K250" s="10">
        <f>SUMIFS(trimestre!$D$20:$L$20,trimestre!$D$3:$L$3,data!$B250,trimestre!$D$2:$L$2,data!$A250)</f>
        <v>101.6260162601626</v>
      </c>
      <c r="L250" s="10">
        <f>SUMIFS(trimestre!$D$22:$L$22,trimestre!$D$3:$L$3,data!$B250,trimestre!$D$2:$L$2,data!$A250)</f>
        <v>100.80645161290323</v>
      </c>
      <c r="M250" s="10">
        <f>SUMIFS(trimestre!$D$27:$L$27,trimestre!$D$3:$L$3,data!$B250,trimestre!$D$2:$L$2,data!$A250)</f>
        <v>100.40160642570281</v>
      </c>
      <c r="N250" s="10">
        <f>SUMIFS(trimestre!$D$29:$L$29,trimestre!$D$3:$L$3,data!$B250,trimestre!$D$2:$L$2,data!$A250)</f>
        <v>100.20040080160321</v>
      </c>
      <c r="O250" s="10">
        <f>SUMIFS(trimestre!$D$31:$L$31,trimestre!$D$3:$L$3,data!$B250,trimestre!$D$2:$L$2,data!$A250)</f>
        <v>101.6260162601626</v>
      </c>
      <c r="P250" s="10">
        <f>SUMIFS(trimestre!$D$33:$L$33,trimestre!$D$3:$L$3,data!$B250,trimestre!$D$2:$L$2,data!$A250)</f>
        <v>99.206349206349202</v>
      </c>
      <c r="Q250" s="10">
        <f>SUMIFS(trimestre!$D$35:$L$35,trimestre!$D$3:$L$3,data!$B250,trimestre!$D$2:$L$2,data!$A250)</f>
        <v>99.40357852882704</v>
      </c>
      <c r="R250" s="10">
        <f>SUMIFS(trimestre!$D$37:$L$37,trimestre!$D$3:$L$3,data!$B250,trimestre!$D$2:$L$2,data!$A250)</f>
        <v>99.700897308075781</v>
      </c>
      <c r="S250" s="10">
        <f>SUMIFS(trimestre!$D$39:$L$39,trimestre!$D$3:$L$3,data!$B250,trimestre!$D$2:$L$2,data!$A250)</f>
        <v>99.800399201596804</v>
      </c>
      <c r="T250" s="10">
        <f>SUMIFS(trimestre!$D$41:$L$41,trimestre!$D$3:$L$3,data!$B250,trimestre!$D$2:$L$2,data!$A250)</f>
        <v>99.40357852882704</v>
      </c>
      <c r="U250" s="10">
        <f>SUMIFS(trimestre!$D$43:$L$43,trimestre!$D$3:$L$3,data!$B250,trimestre!$D$2:$L$2,data!$A250)</f>
        <v>99.50248756218906</v>
      </c>
      <c r="V250" s="10">
        <f>SUMIFS(trimestre!$D$45:$L$45,trimestre!$D$3:$L$3,data!$B250,trimestre!$D$2:$L$2,data!$A250)</f>
        <v>100.40160642570281</v>
      </c>
    </row>
    <row r="251" spans="1:22" x14ac:dyDescent="0.3">
      <c r="A251">
        <f t="shared" si="9"/>
        <v>2019</v>
      </c>
      <c r="B251" t="str">
        <f t="shared" si="10"/>
        <v>T3</v>
      </c>
      <c r="C251">
        <f t="shared" si="11"/>
        <v>9</v>
      </c>
      <c r="D251" s="59">
        <v>43715</v>
      </c>
      <c r="E251" s="10">
        <f>SUMIFS(trimestre!$D$4:$L$4,trimestre!$D$3:$L$3,data!$B251,trimestre!$D$2:$L$2,data!$A251)</f>
        <v>100.10010010010011</v>
      </c>
      <c r="F251" s="10">
        <f>SUMIFS(trimestre!$D$8:$L$8,trimestre!$D$3:$L$3,data!$B251,trimestre!$D$2:$L$2,data!$A251)</f>
        <v>99.900099900099917</v>
      </c>
      <c r="G251" s="10">
        <f>SUMIFS(trimestre!$D$10:$L$10,trimestre!$D$3:$L$3,data!$B251,trimestre!$D$2:$L$2,data!$A251)</f>
        <v>102.35414534288638</v>
      </c>
      <c r="H251" s="10">
        <f>SUMIFS(trimestre!$D$14:$L$14,trimestre!$D$3:$L$3,data!$B251,trimestre!$D$2:$L$2,data!$A251)</f>
        <v>100.20040080160321</v>
      </c>
      <c r="I251" s="10">
        <f>SUMIFS(trimestre!$D$16:$L$16,trimestre!$D$3:$L$3,data!$B251,trimestre!$D$2:$L$2,data!$A251)</f>
        <v>118.48341232227489</v>
      </c>
      <c r="J251" s="10">
        <f>SUMIFS(trimestre!$D$18:$L$18,trimestre!$D$3:$L$3,data!$B251,trimestre!$D$2:$L$2,data!$A251)</f>
        <v>101.31712259371834</v>
      </c>
      <c r="K251" s="10">
        <f>SUMIFS(trimestre!$D$20:$L$20,trimestre!$D$3:$L$3,data!$B251,trimestre!$D$2:$L$2,data!$A251)</f>
        <v>101.6260162601626</v>
      </c>
      <c r="L251" s="10">
        <f>SUMIFS(trimestre!$D$22:$L$22,trimestre!$D$3:$L$3,data!$B251,trimestre!$D$2:$L$2,data!$A251)</f>
        <v>100.80645161290323</v>
      </c>
      <c r="M251" s="10">
        <f>SUMIFS(trimestre!$D$27:$L$27,trimestre!$D$3:$L$3,data!$B251,trimestre!$D$2:$L$2,data!$A251)</f>
        <v>100.40160642570281</v>
      </c>
      <c r="N251" s="10">
        <f>SUMIFS(trimestre!$D$29:$L$29,trimestre!$D$3:$L$3,data!$B251,trimestre!$D$2:$L$2,data!$A251)</f>
        <v>100.20040080160321</v>
      </c>
      <c r="O251" s="10">
        <f>SUMIFS(trimestre!$D$31:$L$31,trimestre!$D$3:$L$3,data!$B251,trimestre!$D$2:$L$2,data!$A251)</f>
        <v>101.6260162601626</v>
      </c>
      <c r="P251" s="10">
        <f>SUMIFS(trimestre!$D$33:$L$33,trimestre!$D$3:$L$3,data!$B251,trimestre!$D$2:$L$2,data!$A251)</f>
        <v>99.206349206349202</v>
      </c>
      <c r="Q251" s="10">
        <f>SUMIFS(trimestre!$D$35:$L$35,trimestre!$D$3:$L$3,data!$B251,trimestre!$D$2:$L$2,data!$A251)</f>
        <v>99.40357852882704</v>
      </c>
      <c r="R251" s="10">
        <f>SUMIFS(trimestre!$D$37:$L$37,trimestre!$D$3:$L$3,data!$B251,trimestre!$D$2:$L$2,data!$A251)</f>
        <v>99.700897308075781</v>
      </c>
      <c r="S251" s="10">
        <f>SUMIFS(trimestre!$D$39:$L$39,trimestre!$D$3:$L$3,data!$B251,trimestre!$D$2:$L$2,data!$A251)</f>
        <v>99.800399201596804</v>
      </c>
      <c r="T251" s="10">
        <f>SUMIFS(trimestre!$D$41:$L$41,trimestre!$D$3:$L$3,data!$B251,trimestre!$D$2:$L$2,data!$A251)</f>
        <v>99.40357852882704</v>
      </c>
      <c r="U251" s="10">
        <f>SUMIFS(trimestre!$D$43:$L$43,trimestre!$D$3:$L$3,data!$B251,trimestre!$D$2:$L$2,data!$A251)</f>
        <v>99.50248756218906</v>
      </c>
      <c r="V251" s="10">
        <f>SUMIFS(trimestre!$D$45:$L$45,trimestre!$D$3:$L$3,data!$B251,trimestre!$D$2:$L$2,data!$A251)</f>
        <v>100.40160642570281</v>
      </c>
    </row>
    <row r="252" spans="1:22" x14ac:dyDescent="0.3">
      <c r="A252">
        <f t="shared" si="9"/>
        <v>2019</v>
      </c>
      <c r="B252" t="str">
        <f t="shared" si="10"/>
        <v>T3</v>
      </c>
      <c r="C252">
        <f t="shared" si="11"/>
        <v>9</v>
      </c>
      <c r="D252" s="59">
        <v>43716</v>
      </c>
      <c r="E252" s="10">
        <f>SUMIFS(trimestre!$D$4:$L$4,trimestre!$D$3:$L$3,data!$B252,trimestre!$D$2:$L$2,data!$A252)</f>
        <v>100.10010010010011</v>
      </c>
      <c r="F252" s="10">
        <f>SUMIFS(trimestre!$D$8:$L$8,trimestre!$D$3:$L$3,data!$B252,trimestre!$D$2:$L$2,data!$A252)</f>
        <v>99.900099900099917</v>
      </c>
      <c r="G252" s="10">
        <f>SUMIFS(trimestre!$D$10:$L$10,trimestre!$D$3:$L$3,data!$B252,trimestre!$D$2:$L$2,data!$A252)</f>
        <v>102.35414534288638</v>
      </c>
      <c r="H252" s="10">
        <f>SUMIFS(trimestre!$D$14:$L$14,trimestre!$D$3:$L$3,data!$B252,trimestre!$D$2:$L$2,data!$A252)</f>
        <v>100.20040080160321</v>
      </c>
      <c r="I252" s="10">
        <f>SUMIFS(trimestre!$D$16:$L$16,trimestre!$D$3:$L$3,data!$B252,trimestre!$D$2:$L$2,data!$A252)</f>
        <v>118.48341232227489</v>
      </c>
      <c r="J252" s="10">
        <f>SUMIFS(trimestre!$D$18:$L$18,trimestre!$D$3:$L$3,data!$B252,trimestre!$D$2:$L$2,data!$A252)</f>
        <v>101.31712259371834</v>
      </c>
      <c r="K252" s="10">
        <f>SUMIFS(trimestre!$D$20:$L$20,trimestre!$D$3:$L$3,data!$B252,trimestre!$D$2:$L$2,data!$A252)</f>
        <v>101.6260162601626</v>
      </c>
      <c r="L252" s="10">
        <f>SUMIFS(trimestre!$D$22:$L$22,trimestre!$D$3:$L$3,data!$B252,trimestre!$D$2:$L$2,data!$A252)</f>
        <v>100.80645161290323</v>
      </c>
      <c r="M252" s="10">
        <f>SUMIFS(trimestre!$D$27:$L$27,trimestre!$D$3:$L$3,data!$B252,trimestre!$D$2:$L$2,data!$A252)</f>
        <v>100.40160642570281</v>
      </c>
      <c r="N252" s="10">
        <f>SUMIFS(trimestre!$D$29:$L$29,trimestre!$D$3:$L$3,data!$B252,trimestre!$D$2:$L$2,data!$A252)</f>
        <v>100.20040080160321</v>
      </c>
      <c r="O252" s="10">
        <f>SUMIFS(trimestre!$D$31:$L$31,trimestre!$D$3:$L$3,data!$B252,trimestre!$D$2:$L$2,data!$A252)</f>
        <v>101.6260162601626</v>
      </c>
      <c r="P252" s="10">
        <f>SUMIFS(trimestre!$D$33:$L$33,trimestre!$D$3:$L$3,data!$B252,trimestre!$D$2:$L$2,data!$A252)</f>
        <v>99.206349206349202</v>
      </c>
      <c r="Q252" s="10">
        <f>SUMIFS(trimestre!$D$35:$L$35,trimestre!$D$3:$L$3,data!$B252,trimestre!$D$2:$L$2,data!$A252)</f>
        <v>99.40357852882704</v>
      </c>
      <c r="R252" s="10">
        <f>SUMIFS(trimestre!$D$37:$L$37,trimestre!$D$3:$L$3,data!$B252,trimestre!$D$2:$L$2,data!$A252)</f>
        <v>99.700897308075781</v>
      </c>
      <c r="S252" s="10">
        <f>SUMIFS(trimestre!$D$39:$L$39,trimestre!$D$3:$L$3,data!$B252,trimestre!$D$2:$L$2,data!$A252)</f>
        <v>99.800399201596804</v>
      </c>
      <c r="T252" s="10">
        <f>SUMIFS(trimestre!$D$41:$L$41,trimestre!$D$3:$L$3,data!$B252,trimestre!$D$2:$L$2,data!$A252)</f>
        <v>99.40357852882704</v>
      </c>
      <c r="U252" s="10">
        <f>SUMIFS(trimestre!$D$43:$L$43,trimestre!$D$3:$L$3,data!$B252,trimestre!$D$2:$L$2,data!$A252)</f>
        <v>99.50248756218906</v>
      </c>
      <c r="V252" s="10">
        <f>SUMIFS(trimestre!$D$45:$L$45,trimestre!$D$3:$L$3,data!$B252,trimestre!$D$2:$L$2,data!$A252)</f>
        <v>100.40160642570281</v>
      </c>
    </row>
    <row r="253" spans="1:22" x14ac:dyDescent="0.3">
      <c r="A253">
        <f t="shared" si="9"/>
        <v>2019</v>
      </c>
      <c r="B253" t="str">
        <f t="shared" si="10"/>
        <v>T3</v>
      </c>
      <c r="C253">
        <f t="shared" si="11"/>
        <v>9</v>
      </c>
      <c r="D253" s="59">
        <v>43717</v>
      </c>
      <c r="E253" s="10">
        <f>SUMIFS(trimestre!$D$4:$L$4,trimestre!$D$3:$L$3,data!$B253,trimestre!$D$2:$L$2,data!$A253)</f>
        <v>100.10010010010011</v>
      </c>
      <c r="F253" s="10">
        <f>SUMIFS(trimestre!$D$8:$L$8,trimestre!$D$3:$L$3,data!$B253,trimestre!$D$2:$L$2,data!$A253)</f>
        <v>99.900099900099917</v>
      </c>
      <c r="G253" s="10">
        <f>SUMIFS(trimestre!$D$10:$L$10,trimestre!$D$3:$L$3,data!$B253,trimestre!$D$2:$L$2,data!$A253)</f>
        <v>102.35414534288638</v>
      </c>
      <c r="H253" s="10">
        <f>SUMIFS(trimestre!$D$14:$L$14,trimestre!$D$3:$L$3,data!$B253,trimestre!$D$2:$L$2,data!$A253)</f>
        <v>100.20040080160321</v>
      </c>
      <c r="I253" s="10">
        <f>SUMIFS(trimestre!$D$16:$L$16,trimestre!$D$3:$L$3,data!$B253,trimestre!$D$2:$L$2,data!$A253)</f>
        <v>118.48341232227489</v>
      </c>
      <c r="J253" s="10">
        <f>SUMIFS(trimestre!$D$18:$L$18,trimestre!$D$3:$L$3,data!$B253,trimestre!$D$2:$L$2,data!$A253)</f>
        <v>101.31712259371834</v>
      </c>
      <c r="K253" s="10">
        <f>SUMIFS(trimestre!$D$20:$L$20,trimestre!$D$3:$L$3,data!$B253,trimestre!$D$2:$L$2,data!$A253)</f>
        <v>101.6260162601626</v>
      </c>
      <c r="L253" s="10">
        <f>SUMIFS(trimestre!$D$22:$L$22,trimestre!$D$3:$L$3,data!$B253,trimestre!$D$2:$L$2,data!$A253)</f>
        <v>100.80645161290323</v>
      </c>
      <c r="M253" s="10">
        <f>SUMIFS(trimestre!$D$27:$L$27,trimestre!$D$3:$L$3,data!$B253,trimestre!$D$2:$L$2,data!$A253)</f>
        <v>100.40160642570281</v>
      </c>
      <c r="N253" s="10">
        <f>SUMIFS(trimestre!$D$29:$L$29,trimestre!$D$3:$L$3,data!$B253,trimestre!$D$2:$L$2,data!$A253)</f>
        <v>100.20040080160321</v>
      </c>
      <c r="O253" s="10">
        <f>SUMIFS(trimestre!$D$31:$L$31,trimestre!$D$3:$L$3,data!$B253,trimestre!$D$2:$L$2,data!$A253)</f>
        <v>101.6260162601626</v>
      </c>
      <c r="P253" s="10">
        <f>SUMIFS(trimestre!$D$33:$L$33,trimestre!$D$3:$L$3,data!$B253,trimestre!$D$2:$L$2,data!$A253)</f>
        <v>99.206349206349202</v>
      </c>
      <c r="Q253" s="10">
        <f>SUMIFS(trimestre!$D$35:$L$35,trimestre!$D$3:$L$3,data!$B253,trimestre!$D$2:$L$2,data!$A253)</f>
        <v>99.40357852882704</v>
      </c>
      <c r="R253" s="10">
        <f>SUMIFS(trimestre!$D$37:$L$37,trimestre!$D$3:$L$3,data!$B253,trimestre!$D$2:$L$2,data!$A253)</f>
        <v>99.700897308075781</v>
      </c>
      <c r="S253" s="10">
        <f>SUMIFS(trimestre!$D$39:$L$39,trimestre!$D$3:$L$3,data!$B253,trimestre!$D$2:$L$2,data!$A253)</f>
        <v>99.800399201596804</v>
      </c>
      <c r="T253" s="10">
        <f>SUMIFS(trimestre!$D$41:$L$41,trimestre!$D$3:$L$3,data!$B253,trimestre!$D$2:$L$2,data!$A253)</f>
        <v>99.40357852882704</v>
      </c>
      <c r="U253" s="10">
        <f>SUMIFS(trimestre!$D$43:$L$43,trimestre!$D$3:$L$3,data!$B253,trimestre!$D$2:$L$2,data!$A253)</f>
        <v>99.50248756218906</v>
      </c>
      <c r="V253" s="10">
        <f>SUMIFS(trimestre!$D$45:$L$45,trimestre!$D$3:$L$3,data!$B253,trimestre!$D$2:$L$2,data!$A253)</f>
        <v>100.40160642570281</v>
      </c>
    </row>
    <row r="254" spans="1:22" x14ac:dyDescent="0.3">
      <c r="A254">
        <f t="shared" si="9"/>
        <v>2019</v>
      </c>
      <c r="B254" t="str">
        <f t="shared" si="10"/>
        <v>T3</v>
      </c>
      <c r="C254">
        <f t="shared" si="11"/>
        <v>9</v>
      </c>
      <c r="D254" s="59">
        <v>43718</v>
      </c>
      <c r="E254" s="10">
        <f>SUMIFS(trimestre!$D$4:$L$4,trimestre!$D$3:$L$3,data!$B254,trimestre!$D$2:$L$2,data!$A254)</f>
        <v>100.10010010010011</v>
      </c>
      <c r="F254" s="10">
        <f>SUMIFS(trimestre!$D$8:$L$8,trimestre!$D$3:$L$3,data!$B254,trimestre!$D$2:$L$2,data!$A254)</f>
        <v>99.900099900099917</v>
      </c>
      <c r="G254" s="10">
        <f>SUMIFS(trimestre!$D$10:$L$10,trimestre!$D$3:$L$3,data!$B254,trimestre!$D$2:$L$2,data!$A254)</f>
        <v>102.35414534288638</v>
      </c>
      <c r="H254" s="10">
        <f>SUMIFS(trimestre!$D$14:$L$14,trimestre!$D$3:$L$3,data!$B254,trimestre!$D$2:$L$2,data!$A254)</f>
        <v>100.20040080160321</v>
      </c>
      <c r="I254" s="10">
        <f>SUMIFS(trimestre!$D$16:$L$16,trimestre!$D$3:$L$3,data!$B254,trimestre!$D$2:$L$2,data!$A254)</f>
        <v>118.48341232227489</v>
      </c>
      <c r="J254" s="10">
        <f>SUMIFS(trimestre!$D$18:$L$18,trimestre!$D$3:$L$3,data!$B254,trimestre!$D$2:$L$2,data!$A254)</f>
        <v>101.31712259371834</v>
      </c>
      <c r="K254" s="10">
        <f>SUMIFS(trimestre!$D$20:$L$20,trimestre!$D$3:$L$3,data!$B254,trimestre!$D$2:$L$2,data!$A254)</f>
        <v>101.6260162601626</v>
      </c>
      <c r="L254" s="10">
        <f>SUMIFS(trimestre!$D$22:$L$22,trimestre!$D$3:$L$3,data!$B254,trimestre!$D$2:$L$2,data!$A254)</f>
        <v>100.80645161290323</v>
      </c>
      <c r="M254" s="10">
        <f>SUMIFS(trimestre!$D$27:$L$27,trimestre!$D$3:$L$3,data!$B254,trimestre!$D$2:$L$2,data!$A254)</f>
        <v>100.40160642570281</v>
      </c>
      <c r="N254" s="10">
        <f>SUMIFS(trimestre!$D$29:$L$29,trimestre!$D$3:$L$3,data!$B254,trimestre!$D$2:$L$2,data!$A254)</f>
        <v>100.20040080160321</v>
      </c>
      <c r="O254" s="10">
        <f>SUMIFS(trimestre!$D$31:$L$31,trimestre!$D$3:$L$3,data!$B254,trimestre!$D$2:$L$2,data!$A254)</f>
        <v>101.6260162601626</v>
      </c>
      <c r="P254" s="10">
        <f>SUMIFS(trimestre!$D$33:$L$33,trimestre!$D$3:$L$3,data!$B254,trimestre!$D$2:$L$2,data!$A254)</f>
        <v>99.206349206349202</v>
      </c>
      <c r="Q254" s="10">
        <f>SUMIFS(trimestre!$D$35:$L$35,trimestre!$D$3:$L$3,data!$B254,trimestre!$D$2:$L$2,data!$A254)</f>
        <v>99.40357852882704</v>
      </c>
      <c r="R254" s="10">
        <f>SUMIFS(trimestre!$D$37:$L$37,trimestre!$D$3:$L$3,data!$B254,trimestre!$D$2:$L$2,data!$A254)</f>
        <v>99.700897308075781</v>
      </c>
      <c r="S254" s="10">
        <f>SUMIFS(trimestre!$D$39:$L$39,trimestre!$D$3:$L$3,data!$B254,trimestre!$D$2:$L$2,data!$A254)</f>
        <v>99.800399201596804</v>
      </c>
      <c r="T254" s="10">
        <f>SUMIFS(trimestre!$D$41:$L$41,trimestre!$D$3:$L$3,data!$B254,trimestre!$D$2:$L$2,data!$A254)</f>
        <v>99.40357852882704</v>
      </c>
      <c r="U254" s="10">
        <f>SUMIFS(trimestre!$D$43:$L$43,trimestre!$D$3:$L$3,data!$B254,trimestre!$D$2:$L$2,data!$A254)</f>
        <v>99.50248756218906</v>
      </c>
      <c r="V254" s="10">
        <f>SUMIFS(trimestre!$D$45:$L$45,trimestre!$D$3:$L$3,data!$B254,trimestre!$D$2:$L$2,data!$A254)</f>
        <v>100.40160642570281</v>
      </c>
    </row>
    <row r="255" spans="1:22" x14ac:dyDescent="0.3">
      <c r="A255">
        <f t="shared" si="9"/>
        <v>2019</v>
      </c>
      <c r="B255" t="str">
        <f t="shared" si="10"/>
        <v>T3</v>
      </c>
      <c r="C255">
        <f t="shared" si="11"/>
        <v>9</v>
      </c>
      <c r="D255" s="59">
        <v>43719</v>
      </c>
      <c r="E255" s="10">
        <f>SUMIFS(trimestre!$D$4:$L$4,trimestre!$D$3:$L$3,data!$B255,trimestre!$D$2:$L$2,data!$A255)</f>
        <v>100.10010010010011</v>
      </c>
      <c r="F255" s="10">
        <f>SUMIFS(trimestre!$D$8:$L$8,trimestre!$D$3:$L$3,data!$B255,trimestre!$D$2:$L$2,data!$A255)</f>
        <v>99.900099900099917</v>
      </c>
      <c r="G255" s="10">
        <f>SUMIFS(trimestre!$D$10:$L$10,trimestre!$D$3:$L$3,data!$B255,trimestre!$D$2:$L$2,data!$A255)</f>
        <v>102.35414534288638</v>
      </c>
      <c r="H255" s="10">
        <f>SUMIFS(trimestre!$D$14:$L$14,trimestre!$D$3:$L$3,data!$B255,trimestre!$D$2:$L$2,data!$A255)</f>
        <v>100.20040080160321</v>
      </c>
      <c r="I255" s="10">
        <f>SUMIFS(trimestre!$D$16:$L$16,trimestre!$D$3:$L$3,data!$B255,trimestre!$D$2:$L$2,data!$A255)</f>
        <v>118.48341232227489</v>
      </c>
      <c r="J255" s="10">
        <f>SUMIFS(trimestre!$D$18:$L$18,trimestre!$D$3:$L$3,data!$B255,trimestre!$D$2:$L$2,data!$A255)</f>
        <v>101.31712259371834</v>
      </c>
      <c r="K255" s="10">
        <f>SUMIFS(trimestre!$D$20:$L$20,trimestre!$D$3:$L$3,data!$B255,trimestre!$D$2:$L$2,data!$A255)</f>
        <v>101.6260162601626</v>
      </c>
      <c r="L255" s="10">
        <f>SUMIFS(trimestre!$D$22:$L$22,trimestre!$D$3:$L$3,data!$B255,trimestre!$D$2:$L$2,data!$A255)</f>
        <v>100.80645161290323</v>
      </c>
      <c r="M255" s="10">
        <f>SUMIFS(trimestre!$D$27:$L$27,trimestre!$D$3:$L$3,data!$B255,trimestre!$D$2:$L$2,data!$A255)</f>
        <v>100.40160642570281</v>
      </c>
      <c r="N255" s="10">
        <f>SUMIFS(trimestre!$D$29:$L$29,trimestre!$D$3:$L$3,data!$B255,trimestre!$D$2:$L$2,data!$A255)</f>
        <v>100.20040080160321</v>
      </c>
      <c r="O255" s="10">
        <f>SUMIFS(trimestre!$D$31:$L$31,trimestre!$D$3:$L$3,data!$B255,trimestre!$D$2:$L$2,data!$A255)</f>
        <v>101.6260162601626</v>
      </c>
      <c r="P255" s="10">
        <f>SUMIFS(trimestre!$D$33:$L$33,trimestre!$D$3:$L$3,data!$B255,trimestre!$D$2:$L$2,data!$A255)</f>
        <v>99.206349206349202</v>
      </c>
      <c r="Q255" s="10">
        <f>SUMIFS(trimestre!$D$35:$L$35,trimestre!$D$3:$L$3,data!$B255,trimestre!$D$2:$L$2,data!$A255)</f>
        <v>99.40357852882704</v>
      </c>
      <c r="R255" s="10">
        <f>SUMIFS(trimestre!$D$37:$L$37,trimestre!$D$3:$L$3,data!$B255,trimestre!$D$2:$L$2,data!$A255)</f>
        <v>99.700897308075781</v>
      </c>
      <c r="S255" s="10">
        <f>SUMIFS(trimestre!$D$39:$L$39,trimestre!$D$3:$L$3,data!$B255,trimestre!$D$2:$L$2,data!$A255)</f>
        <v>99.800399201596804</v>
      </c>
      <c r="T255" s="10">
        <f>SUMIFS(trimestre!$D$41:$L$41,trimestre!$D$3:$L$3,data!$B255,trimestre!$D$2:$L$2,data!$A255)</f>
        <v>99.40357852882704</v>
      </c>
      <c r="U255" s="10">
        <f>SUMIFS(trimestre!$D$43:$L$43,trimestre!$D$3:$L$3,data!$B255,trimestre!$D$2:$L$2,data!$A255)</f>
        <v>99.50248756218906</v>
      </c>
      <c r="V255" s="10">
        <f>SUMIFS(trimestre!$D$45:$L$45,trimestre!$D$3:$L$3,data!$B255,trimestre!$D$2:$L$2,data!$A255)</f>
        <v>100.40160642570281</v>
      </c>
    </row>
    <row r="256" spans="1:22" x14ac:dyDescent="0.3">
      <c r="A256">
        <f t="shared" si="9"/>
        <v>2019</v>
      </c>
      <c r="B256" t="str">
        <f t="shared" si="10"/>
        <v>T3</v>
      </c>
      <c r="C256">
        <f t="shared" si="11"/>
        <v>9</v>
      </c>
      <c r="D256" s="59">
        <v>43720</v>
      </c>
      <c r="E256" s="10">
        <f>SUMIFS(trimestre!$D$4:$L$4,trimestre!$D$3:$L$3,data!$B256,trimestre!$D$2:$L$2,data!$A256)</f>
        <v>100.10010010010011</v>
      </c>
      <c r="F256" s="10">
        <f>SUMIFS(trimestre!$D$8:$L$8,trimestre!$D$3:$L$3,data!$B256,trimestre!$D$2:$L$2,data!$A256)</f>
        <v>99.900099900099917</v>
      </c>
      <c r="G256" s="10">
        <f>SUMIFS(trimestre!$D$10:$L$10,trimestre!$D$3:$L$3,data!$B256,trimestre!$D$2:$L$2,data!$A256)</f>
        <v>102.35414534288638</v>
      </c>
      <c r="H256" s="10">
        <f>SUMIFS(trimestre!$D$14:$L$14,trimestre!$D$3:$L$3,data!$B256,trimestre!$D$2:$L$2,data!$A256)</f>
        <v>100.20040080160321</v>
      </c>
      <c r="I256" s="10">
        <f>SUMIFS(trimestre!$D$16:$L$16,trimestre!$D$3:$L$3,data!$B256,trimestre!$D$2:$L$2,data!$A256)</f>
        <v>118.48341232227489</v>
      </c>
      <c r="J256" s="10">
        <f>SUMIFS(trimestre!$D$18:$L$18,trimestre!$D$3:$L$3,data!$B256,trimestre!$D$2:$L$2,data!$A256)</f>
        <v>101.31712259371834</v>
      </c>
      <c r="K256" s="10">
        <f>SUMIFS(trimestre!$D$20:$L$20,trimestre!$D$3:$L$3,data!$B256,trimestre!$D$2:$L$2,data!$A256)</f>
        <v>101.6260162601626</v>
      </c>
      <c r="L256" s="10">
        <f>SUMIFS(trimestre!$D$22:$L$22,trimestre!$D$3:$L$3,data!$B256,trimestre!$D$2:$L$2,data!$A256)</f>
        <v>100.80645161290323</v>
      </c>
      <c r="M256" s="10">
        <f>SUMIFS(trimestre!$D$27:$L$27,trimestre!$D$3:$L$3,data!$B256,trimestre!$D$2:$L$2,data!$A256)</f>
        <v>100.40160642570281</v>
      </c>
      <c r="N256" s="10">
        <f>SUMIFS(trimestre!$D$29:$L$29,trimestre!$D$3:$L$3,data!$B256,trimestre!$D$2:$L$2,data!$A256)</f>
        <v>100.20040080160321</v>
      </c>
      <c r="O256" s="10">
        <f>SUMIFS(trimestre!$D$31:$L$31,trimestre!$D$3:$L$3,data!$B256,trimestre!$D$2:$L$2,data!$A256)</f>
        <v>101.6260162601626</v>
      </c>
      <c r="P256" s="10">
        <f>SUMIFS(trimestre!$D$33:$L$33,trimestre!$D$3:$L$3,data!$B256,trimestre!$D$2:$L$2,data!$A256)</f>
        <v>99.206349206349202</v>
      </c>
      <c r="Q256" s="10">
        <f>SUMIFS(trimestre!$D$35:$L$35,trimestre!$D$3:$L$3,data!$B256,trimestre!$D$2:$L$2,data!$A256)</f>
        <v>99.40357852882704</v>
      </c>
      <c r="R256" s="10">
        <f>SUMIFS(trimestre!$D$37:$L$37,trimestre!$D$3:$L$3,data!$B256,trimestre!$D$2:$L$2,data!$A256)</f>
        <v>99.700897308075781</v>
      </c>
      <c r="S256" s="10">
        <f>SUMIFS(trimestre!$D$39:$L$39,trimestre!$D$3:$L$3,data!$B256,trimestre!$D$2:$L$2,data!$A256)</f>
        <v>99.800399201596804</v>
      </c>
      <c r="T256" s="10">
        <f>SUMIFS(trimestre!$D$41:$L$41,trimestre!$D$3:$L$3,data!$B256,trimestre!$D$2:$L$2,data!$A256)</f>
        <v>99.40357852882704</v>
      </c>
      <c r="U256" s="10">
        <f>SUMIFS(trimestre!$D$43:$L$43,trimestre!$D$3:$L$3,data!$B256,trimestre!$D$2:$L$2,data!$A256)</f>
        <v>99.50248756218906</v>
      </c>
      <c r="V256" s="10">
        <f>SUMIFS(trimestre!$D$45:$L$45,trimestre!$D$3:$L$3,data!$B256,trimestre!$D$2:$L$2,data!$A256)</f>
        <v>100.40160642570281</v>
      </c>
    </row>
    <row r="257" spans="1:22" x14ac:dyDescent="0.3">
      <c r="A257">
        <f t="shared" si="9"/>
        <v>2019</v>
      </c>
      <c r="B257" t="str">
        <f t="shared" si="10"/>
        <v>T3</v>
      </c>
      <c r="C257">
        <f t="shared" si="11"/>
        <v>9</v>
      </c>
      <c r="D257" s="59">
        <v>43721</v>
      </c>
      <c r="E257" s="10">
        <f>SUMIFS(trimestre!$D$4:$L$4,trimestre!$D$3:$L$3,data!$B257,trimestre!$D$2:$L$2,data!$A257)</f>
        <v>100.10010010010011</v>
      </c>
      <c r="F257" s="10">
        <f>SUMIFS(trimestre!$D$8:$L$8,trimestre!$D$3:$L$3,data!$B257,trimestre!$D$2:$L$2,data!$A257)</f>
        <v>99.900099900099917</v>
      </c>
      <c r="G257" s="10">
        <f>SUMIFS(trimestre!$D$10:$L$10,trimestre!$D$3:$L$3,data!$B257,trimestre!$D$2:$L$2,data!$A257)</f>
        <v>102.35414534288638</v>
      </c>
      <c r="H257" s="10">
        <f>SUMIFS(trimestre!$D$14:$L$14,trimestre!$D$3:$L$3,data!$B257,trimestre!$D$2:$L$2,data!$A257)</f>
        <v>100.20040080160321</v>
      </c>
      <c r="I257" s="10">
        <f>SUMIFS(trimestre!$D$16:$L$16,trimestre!$D$3:$L$3,data!$B257,trimestre!$D$2:$L$2,data!$A257)</f>
        <v>118.48341232227489</v>
      </c>
      <c r="J257" s="10">
        <f>SUMIFS(trimestre!$D$18:$L$18,trimestre!$D$3:$L$3,data!$B257,trimestre!$D$2:$L$2,data!$A257)</f>
        <v>101.31712259371834</v>
      </c>
      <c r="K257" s="10">
        <f>SUMIFS(trimestre!$D$20:$L$20,trimestre!$D$3:$L$3,data!$B257,trimestre!$D$2:$L$2,data!$A257)</f>
        <v>101.6260162601626</v>
      </c>
      <c r="L257" s="10">
        <f>SUMIFS(trimestre!$D$22:$L$22,trimestre!$D$3:$L$3,data!$B257,trimestre!$D$2:$L$2,data!$A257)</f>
        <v>100.80645161290323</v>
      </c>
      <c r="M257" s="10">
        <f>SUMIFS(trimestre!$D$27:$L$27,trimestre!$D$3:$L$3,data!$B257,trimestre!$D$2:$L$2,data!$A257)</f>
        <v>100.40160642570281</v>
      </c>
      <c r="N257" s="10">
        <f>SUMIFS(trimestre!$D$29:$L$29,trimestre!$D$3:$L$3,data!$B257,trimestre!$D$2:$L$2,data!$A257)</f>
        <v>100.20040080160321</v>
      </c>
      <c r="O257" s="10">
        <f>SUMIFS(trimestre!$D$31:$L$31,trimestre!$D$3:$L$3,data!$B257,trimestre!$D$2:$L$2,data!$A257)</f>
        <v>101.6260162601626</v>
      </c>
      <c r="P257" s="10">
        <f>SUMIFS(trimestre!$D$33:$L$33,trimestre!$D$3:$L$3,data!$B257,trimestre!$D$2:$L$2,data!$A257)</f>
        <v>99.206349206349202</v>
      </c>
      <c r="Q257" s="10">
        <f>SUMIFS(trimestre!$D$35:$L$35,trimestre!$D$3:$L$3,data!$B257,trimestre!$D$2:$L$2,data!$A257)</f>
        <v>99.40357852882704</v>
      </c>
      <c r="R257" s="10">
        <f>SUMIFS(trimestre!$D$37:$L$37,trimestre!$D$3:$L$3,data!$B257,trimestre!$D$2:$L$2,data!$A257)</f>
        <v>99.700897308075781</v>
      </c>
      <c r="S257" s="10">
        <f>SUMIFS(trimestre!$D$39:$L$39,trimestre!$D$3:$L$3,data!$B257,trimestre!$D$2:$L$2,data!$A257)</f>
        <v>99.800399201596804</v>
      </c>
      <c r="T257" s="10">
        <f>SUMIFS(trimestre!$D$41:$L$41,trimestre!$D$3:$L$3,data!$B257,trimestre!$D$2:$L$2,data!$A257)</f>
        <v>99.40357852882704</v>
      </c>
      <c r="U257" s="10">
        <f>SUMIFS(trimestre!$D$43:$L$43,trimestre!$D$3:$L$3,data!$B257,trimestre!$D$2:$L$2,data!$A257)</f>
        <v>99.50248756218906</v>
      </c>
      <c r="V257" s="10">
        <f>SUMIFS(trimestre!$D$45:$L$45,trimestre!$D$3:$L$3,data!$B257,trimestre!$D$2:$L$2,data!$A257)</f>
        <v>100.40160642570281</v>
      </c>
    </row>
    <row r="258" spans="1:22" x14ac:dyDescent="0.3">
      <c r="A258">
        <f t="shared" ref="A258:A321" si="12">YEAR(D258)</f>
        <v>2019</v>
      </c>
      <c r="B258" t="str">
        <f t="shared" ref="B258:B321" si="13">_xlfn.IFS(  C258&lt;4, "T1", C258&lt;7, "T2", C258&lt;10, "T3", C258&gt;9, "T4")</f>
        <v>T3</v>
      </c>
      <c r="C258">
        <f t="shared" ref="C258:C321" si="14">MONTH(D258)</f>
        <v>9</v>
      </c>
      <c r="D258" s="59">
        <v>43722</v>
      </c>
      <c r="E258" s="10">
        <f>SUMIFS(trimestre!$D$4:$L$4,trimestre!$D$3:$L$3,data!$B258,trimestre!$D$2:$L$2,data!$A258)</f>
        <v>100.10010010010011</v>
      </c>
      <c r="F258" s="10">
        <f>SUMIFS(trimestre!$D$8:$L$8,trimestre!$D$3:$L$3,data!$B258,trimestre!$D$2:$L$2,data!$A258)</f>
        <v>99.900099900099917</v>
      </c>
      <c r="G258" s="10">
        <f>SUMIFS(trimestre!$D$10:$L$10,trimestre!$D$3:$L$3,data!$B258,trimestre!$D$2:$L$2,data!$A258)</f>
        <v>102.35414534288638</v>
      </c>
      <c r="H258" s="10">
        <f>SUMIFS(trimestre!$D$14:$L$14,trimestre!$D$3:$L$3,data!$B258,trimestre!$D$2:$L$2,data!$A258)</f>
        <v>100.20040080160321</v>
      </c>
      <c r="I258" s="10">
        <f>SUMIFS(trimestre!$D$16:$L$16,trimestre!$D$3:$L$3,data!$B258,trimestre!$D$2:$L$2,data!$A258)</f>
        <v>118.48341232227489</v>
      </c>
      <c r="J258" s="10">
        <f>SUMIFS(trimestre!$D$18:$L$18,trimestre!$D$3:$L$3,data!$B258,trimestre!$D$2:$L$2,data!$A258)</f>
        <v>101.31712259371834</v>
      </c>
      <c r="K258" s="10">
        <f>SUMIFS(trimestre!$D$20:$L$20,trimestre!$D$3:$L$3,data!$B258,trimestre!$D$2:$L$2,data!$A258)</f>
        <v>101.6260162601626</v>
      </c>
      <c r="L258" s="10">
        <f>SUMIFS(trimestre!$D$22:$L$22,trimestre!$D$3:$L$3,data!$B258,trimestre!$D$2:$L$2,data!$A258)</f>
        <v>100.80645161290323</v>
      </c>
      <c r="M258" s="10">
        <f>SUMIFS(trimestre!$D$27:$L$27,trimestre!$D$3:$L$3,data!$B258,trimestre!$D$2:$L$2,data!$A258)</f>
        <v>100.40160642570281</v>
      </c>
      <c r="N258" s="10">
        <f>SUMIFS(trimestre!$D$29:$L$29,trimestre!$D$3:$L$3,data!$B258,trimestre!$D$2:$L$2,data!$A258)</f>
        <v>100.20040080160321</v>
      </c>
      <c r="O258" s="10">
        <f>SUMIFS(trimestre!$D$31:$L$31,trimestre!$D$3:$L$3,data!$B258,trimestre!$D$2:$L$2,data!$A258)</f>
        <v>101.6260162601626</v>
      </c>
      <c r="P258" s="10">
        <f>SUMIFS(trimestre!$D$33:$L$33,trimestre!$D$3:$L$3,data!$B258,trimestre!$D$2:$L$2,data!$A258)</f>
        <v>99.206349206349202</v>
      </c>
      <c r="Q258" s="10">
        <f>SUMIFS(trimestre!$D$35:$L$35,trimestre!$D$3:$L$3,data!$B258,trimestre!$D$2:$L$2,data!$A258)</f>
        <v>99.40357852882704</v>
      </c>
      <c r="R258" s="10">
        <f>SUMIFS(trimestre!$D$37:$L$37,trimestre!$D$3:$L$3,data!$B258,trimestre!$D$2:$L$2,data!$A258)</f>
        <v>99.700897308075781</v>
      </c>
      <c r="S258" s="10">
        <f>SUMIFS(trimestre!$D$39:$L$39,trimestre!$D$3:$L$3,data!$B258,trimestre!$D$2:$L$2,data!$A258)</f>
        <v>99.800399201596804</v>
      </c>
      <c r="T258" s="10">
        <f>SUMIFS(trimestre!$D$41:$L$41,trimestre!$D$3:$L$3,data!$B258,trimestre!$D$2:$L$2,data!$A258)</f>
        <v>99.40357852882704</v>
      </c>
      <c r="U258" s="10">
        <f>SUMIFS(trimestre!$D$43:$L$43,trimestre!$D$3:$L$3,data!$B258,trimestre!$D$2:$L$2,data!$A258)</f>
        <v>99.50248756218906</v>
      </c>
      <c r="V258" s="10">
        <f>SUMIFS(trimestre!$D$45:$L$45,trimestre!$D$3:$L$3,data!$B258,trimestre!$D$2:$L$2,data!$A258)</f>
        <v>100.40160642570281</v>
      </c>
    </row>
    <row r="259" spans="1:22" x14ac:dyDescent="0.3">
      <c r="A259">
        <f t="shared" si="12"/>
        <v>2019</v>
      </c>
      <c r="B259" t="str">
        <f t="shared" si="13"/>
        <v>T3</v>
      </c>
      <c r="C259">
        <f t="shared" si="14"/>
        <v>9</v>
      </c>
      <c r="D259" s="59">
        <v>43723</v>
      </c>
      <c r="E259" s="10">
        <f>SUMIFS(trimestre!$D$4:$L$4,trimestre!$D$3:$L$3,data!$B259,trimestre!$D$2:$L$2,data!$A259)</f>
        <v>100.10010010010011</v>
      </c>
      <c r="F259" s="10">
        <f>SUMIFS(trimestre!$D$8:$L$8,trimestre!$D$3:$L$3,data!$B259,trimestre!$D$2:$L$2,data!$A259)</f>
        <v>99.900099900099917</v>
      </c>
      <c r="G259" s="10">
        <f>SUMIFS(trimestre!$D$10:$L$10,trimestre!$D$3:$L$3,data!$B259,trimestre!$D$2:$L$2,data!$A259)</f>
        <v>102.35414534288638</v>
      </c>
      <c r="H259" s="10">
        <f>SUMIFS(trimestre!$D$14:$L$14,trimestre!$D$3:$L$3,data!$B259,trimestre!$D$2:$L$2,data!$A259)</f>
        <v>100.20040080160321</v>
      </c>
      <c r="I259" s="10">
        <f>SUMIFS(trimestre!$D$16:$L$16,trimestre!$D$3:$L$3,data!$B259,trimestre!$D$2:$L$2,data!$A259)</f>
        <v>118.48341232227489</v>
      </c>
      <c r="J259" s="10">
        <f>SUMIFS(trimestre!$D$18:$L$18,trimestre!$D$3:$L$3,data!$B259,trimestre!$D$2:$L$2,data!$A259)</f>
        <v>101.31712259371834</v>
      </c>
      <c r="K259" s="10">
        <f>SUMIFS(trimestre!$D$20:$L$20,trimestre!$D$3:$L$3,data!$B259,trimestre!$D$2:$L$2,data!$A259)</f>
        <v>101.6260162601626</v>
      </c>
      <c r="L259" s="10">
        <f>SUMIFS(trimestre!$D$22:$L$22,trimestre!$D$3:$L$3,data!$B259,trimestre!$D$2:$L$2,data!$A259)</f>
        <v>100.80645161290323</v>
      </c>
      <c r="M259" s="10">
        <f>SUMIFS(trimestre!$D$27:$L$27,trimestre!$D$3:$L$3,data!$B259,trimestre!$D$2:$L$2,data!$A259)</f>
        <v>100.40160642570281</v>
      </c>
      <c r="N259" s="10">
        <f>SUMIFS(trimestre!$D$29:$L$29,trimestre!$D$3:$L$3,data!$B259,trimestre!$D$2:$L$2,data!$A259)</f>
        <v>100.20040080160321</v>
      </c>
      <c r="O259" s="10">
        <f>SUMIFS(trimestre!$D$31:$L$31,trimestre!$D$3:$L$3,data!$B259,trimestre!$D$2:$L$2,data!$A259)</f>
        <v>101.6260162601626</v>
      </c>
      <c r="P259" s="10">
        <f>SUMIFS(trimestre!$D$33:$L$33,trimestre!$D$3:$L$3,data!$B259,trimestre!$D$2:$L$2,data!$A259)</f>
        <v>99.206349206349202</v>
      </c>
      <c r="Q259" s="10">
        <f>SUMIFS(trimestre!$D$35:$L$35,trimestre!$D$3:$L$3,data!$B259,trimestre!$D$2:$L$2,data!$A259)</f>
        <v>99.40357852882704</v>
      </c>
      <c r="R259" s="10">
        <f>SUMIFS(trimestre!$D$37:$L$37,trimestre!$D$3:$L$3,data!$B259,trimestre!$D$2:$L$2,data!$A259)</f>
        <v>99.700897308075781</v>
      </c>
      <c r="S259" s="10">
        <f>SUMIFS(trimestre!$D$39:$L$39,trimestre!$D$3:$L$3,data!$B259,trimestre!$D$2:$L$2,data!$A259)</f>
        <v>99.800399201596804</v>
      </c>
      <c r="T259" s="10">
        <f>SUMIFS(trimestre!$D$41:$L$41,trimestre!$D$3:$L$3,data!$B259,trimestre!$D$2:$L$2,data!$A259)</f>
        <v>99.40357852882704</v>
      </c>
      <c r="U259" s="10">
        <f>SUMIFS(trimestre!$D$43:$L$43,trimestre!$D$3:$L$3,data!$B259,trimestre!$D$2:$L$2,data!$A259)</f>
        <v>99.50248756218906</v>
      </c>
      <c r="V259" s="10">
        <f>SUMIFS(trimestre!$D$45:$L$45,trimestre!$D$3:$L$3,data!$B259,trimestre!$D$2:$L$2,data!$A259)</f>
        <v>100.40160642570281</v>
      </c>
    </row>
    <row r="260" spans="1:22" x14ac:dyDescent="0.3">
      <c r="A260">
        <f t="shared" si="12"/>
        <v>2019</v>
      </c>
      <c r="B260" t="str">
        <f t="shared" si="13"/>
        <v>T3</v>
      </c>
      <c r="C260">
        <f t="shared" si="14"/>
        <v>9</v>
      </c>
      <c r="D260" s="59">
        <v>43724</v>
      </c>
      <c r="E260" s="10">
        <f>SUMIFS(trimestre!$D$4:$L$4,trimestre!$D$3:$L$3,data!$B260,trimestre!$D$2:$L$2,data!$A260)</f>
        <v>100.10010010010011</v>
      </c>
      <c r="F260" s="10">
        <f>SUMIFS(trimestre!$D$8:$L$8,trimestre!$D$3:$L$3,data!$B260,trimestre!$D$2:$L$2,data!$A260)</f>
        <v>99.900099900099917</v>
      </c>
      <c r="G260" s="10">
        <f>SUMIFS(trimestre!$D$10:$L$10,trimestre!$D$3:$L$3,data!$B260,trimestre!$D$2:$L$2,data!$A260)</f>
        <v>102.35414534288638</v>
      </c>
      <c r="H260" s="10">
        <f>SUMIFS(trimestre!$D$14:$L$14,trimestre!$D$3:$L$3,data!$B260,trimestre!$D$2:$L$2,data!$A260)</f>
        <v>100.20040080160321</v>
      </c>
      <c r="I260" s="10">
        <f>SUMIFS(trimestre!$D$16:$L$16,trimestre!$D$3:$L$3,data!$B260,trimestre!$D$2:$L$2,data!$A260)</f>
        <v>118.48341232227489</v>
      </c>
      <c r="J260" s="10">
        <f>SUMIFS(trimestre!$D$18:$L$18,trimestre!$D$3:$L$3,data!$B260,trimestre!$D$2:$L$2,data!$A260)</f>
        <v>101.31712259371834</v>
      </c>
      <c r="K260" s="10">
        <f>SUMIFS(trimestre!$D$20:$L$20,trimestre!$D$3:$L$3,data!$B260,trimestre!$D$2:$L$2,data!$A260)</f>
        <v>101.6260162601626</v>
      </c>
      <c r="L260" s="10">
        <f>SUMIFS(trimestre!$D$22:$L$22,trimestre!$D$3:$L$3,data!$B260,trimestre!$D$2:$L$2,data!$A260)</f>
        <v>100.80645161290323</v>
      </c>
      <c r="M260" s="10">
        <f>SUMIFS(trimestre!$D$27:$L$27,trimestre!$D$3:$L$3,data!$B260,trimestre!$D$2:$L$2,data!$A260)</f>
        <v>100.40160642570281</v>
      </c>
      <c r="N260" s="10">
        <f>SUMIFS(trimestre!$D$29:$L$29,trimestre!$D$3:$L$3,data!$B260,trimestre!$D$2:$L$2,data!$A260)</f>
        <v>100.20040080160321</v>
      </c>
      <c r="O260" s="10">
        <f>SUMIFS(trimestre!$D$31:$L$31,trimestre!$D$3:$L$3,data!$B260,trimestre!$D$2:$L$2,data!$A260)</f>
        <v>101.6260162601626</v>
      </c>
      <c r="P260" s="10">
        <f>SUMIFS(trimestre!$D$33:$L$33,trimestre!$D$3:$L$3,data!$B260,trimestre!$D$2:$L$2,data!$A260)</f>
        <v>99.206349206349202</v>
      </c>
      <c r="Q260" s="10">
        <f>SUMIFS(trimestre!$D$35:$L$35,trimestre!$D$3:$L$3,data!$B260,trimestre!$D$2:$L$2,data!$A260)</f>
        <v>99.40357852882704</v>
      </c>
      <c r="R260" s="10">
        <f>SUMIFS(trimestre!$D$37:$L$37,trimestre!$D$3:$L$3,data!$B260,trimestre!$D$2:$L$2,data!$A260)</f>
        <v>99.700897308075781</v>
      </c>
      <c r="S260" s="10">
        <f>SUMIFS(trimestre!$D$39:$L$39,trimestre!$D$3:$L$3,data!$B260,trimestre!$D$2:$L$2,data!$A260)</f>
        <v>99.800399201596804</v>
      </c>
      <c r="T260" s="10">
        <f>SUMIFS(trimestre!$D$41:$L$41,trimestre!$D$3:$L$3,data!$B260,trimestre!$D$2:$L$2,data!$A260)</f>
        <v>99.40357852882704</v>
      </c>
      <c r="U260" s="10">
        <f>SUMIFS(trimestre!$D$43:$L$43,trimestre!$D$3:$L$3,data!$B260,trimestre!$D$2:$L$2,data!$A260)</f>
        <v>99.50248756218906</v>
      </c>
      <c r="V260" s="10">
        <f>SUMIFS(trimestre!$D$45:$L$45,trimestre!$D$3:$L$3,data!$B260,trimestre!$D$2:$L$2,data!$A260)</f>
        <v>100.40160642570281</v>
      </c>
    </row>
    <row r="261" spans="1:22" x14ac:dyDescent="0.3">
      <c r="A261">
        <f t="shared" si="12"/>
        <v>2019</v>
      </c>
      <c r="B261" t="str">
        <f t="shared" si="13"/>
        <v>T3</v>
      </c>
      <c r="C261">
        <f t="shared" si="14"/>
        <v>9</v>
      </c>
      <c r="D261" s="59">
        <v>43725</v>
      </c>
      <c r="E261" s="10">
        <f>SUMIFS(trimestre!$D$4:$L$4,trimestre!$D$3:$L$3,data!$B261,trimestre!$D$2:$L$2,data!$A261)</f>
        <v>100.10010010010011</v>
      </c>
      <c r="F261" s="10">
        <f>SUMIFS(trimestre!$D$8:$L$8,trimestre!$D$3:$L$3,data!$B261,trimestre!$D$2:$L$2,data!$A261)</f>
        <v>99.900099900099917</v>
      </c>
      <c r="G261" s="10">
        <f>SUMIFS(trimestre!$D$10:$L$10,trimestre!$D$3:$L$3,data!$B261,trimestre!$D$2:$L$2,data!$A261)</f>
        <v>102.35414534288638</v>
      </c>
      <c r="H261" s="10">
        <f>SUMIFS(trimestre!$D$14:$L$14,trimestre!$D$3:$L$3,data!$B261,trimestre!$D$2:$L$2,data!$A261)</f>
        <v>100.20040080160321</v>
      </c>
      <c r="I261" s="10">
        <f>SUMIFS(trimestre!$D$16:$L$16,trimestre!$D$3:$L$3,data!$B261,trimestre!$D$2:$L$2,data!$A261)</f>
        <v>118.48341232227489</v>
      </c>
      <c r="J261" s="10">
        <f>SUMIFS(trimestre!$D$18:$L$18,trimestre!$D$3:$L$3,data!$B261,trimestre!$D$2:$L$2,data!$A261)</f>
        <v>101.31712259371834</v>
      </c>
      <c r="K261" s="10">
        <f>SUMIFS(trimestre!$D$20:$L$20,trimestre!$D$3:$L$3,data!$B261,trimestre!$D$2:$L$2,data!$A261)</f>
        <v>101.6260162601626</v>
      </c>
      <c r="L261" s="10">
        <f>SUMIFS(trimestre!$D$22:$L$22,trimestre!$D$3:$L$3,data!$B261,trimestre!$D$2:$L$2,data!$A261)</f>
        <v>100.80645161290323</v>
      </c>
      <c r="M261" s="10">
        <f>SUMIFS(trimestre!$D$27:$L$27,trimestre!$D$3:$L$3,data!$B261,trimestre!$D$2:$L$2,data!$A261)</f>
        <v>100.40160642570281</v>
      </c>
      <c r="N261" s="10">
        <f>SUMIFS(trimestre!$D$29:$L$29,trimestre!$D$3:$L$3,data!$B261,trimestre!$D$2:$L$2,data!$A261)</f>
        <v>100.20040080160321</v>
      </c>
      <c r="O261" s="10">
        <f>SUMIFS(trimestre!$D$31:$L$31,trimestre!$D$3:$L$3,data!$B261,trimestre!$D$2:$L$2,data!$A261)</f>
        <v>101.6260162601626</v>
      </c>
      <c r="P261" s="10">
        <f>SUMIFS(trimestre!$D$33:$L$33,trimestre!$D$3:$L$3,data!$B261,trimestre!$D$2:$L$2,data!$A261)</f>
        <v>99.206349206349202</v>
      </c>
      <c r="Q261" s="10">
        <f>SUMIFS(trimestre!$D$35:$L$35,trimestre!$D$3:$L$3,data!$B261,trimestre!$D$2:$L$2,data!$A261)</f>
        <v>99.40357852882704</v>
      </c>
      <c r="R261" s="10">
        <f>SUMIFS(trimestre!$D$37:$L$37,trimestre!$D$3:$L$3,data!$B261,trimestre!$D$2:$L$2,data!$A261)</f>
        <v>99.700897308075781</v>
      </c>
      <c r="S261" s="10">
        <f>SUMIFS(trimestre!$D$39:$L$39,trimestre!$D$3:$L$3,data!$B261,trimestre!$D$2:$L$2,data!$A261)</f>
        <v>99.800399201596804</v>
      </c>
      <c r="T261" s="10">
        <f>SUMIFS(trimestre!$D$41:$L$41,trimestre!$D$3:$L$3,data!$B261,trimestre!$D$2:$L$2,data!$A261)</f>
        <v>99.40357852882704</v>
      </c>
      <c r="U261" s="10">
        <f>SUMIFS(trimestre!$D$43:$L$43,trimestre!$D$3:$L$3,data!$B261,trimestre!$D$2:$L$2,data!$A261)</f>
        <v>99.50248756218906</v>
      </c>
      <c r="V261" s="10">
        <f>SUMIFS(trimestre!$D$45:$L$45,trimestre!$D$3:$L$3,data!$B261,trimestre!$D$2:$L$2,data!$A261)</f>
        <v>100.40160642570281</v>
      </c>
    </row>
    <row r="262" spans="1:22" x14ac:dyDescent="0.3">
      <c r="A262">
        <f t="shared" si="12"/>
        <v>2019</v>
      </c>
      <c r="B262" t="str">
        <f t="shared" si="13"/>
        <v>T3</v>
      </c>
      <c r="C262">
        <f t="shared" si="14"/>
        <v>9</v>
      </c>
      <c r="D262" s="59">
        <v>43726</v>
      </c>
      <c r="E262" s="10">
        <f>SUMIFS(trimestre!$D$4:$L$4,trimestre!$D$3:$L$3,data!$B262,trimestre!$D$2:$L$2,data!$A262)</f>
        <v>100.10010010010011</v>
      </c>
      <c r="F262" s="10">
        <f>SUMIFS(trimestre!$D$8:$L$8,trimestre!$D$3:$L$3,data!$B262,trimestre!$D$2:$L$2,data!$A262)</f>
        <v>99.900099900099917</v>
      </c>
      <c r="G262" s="10">
        <f>SUMIFS(trimestre!$D$10:$L$10,trimestre!$D$3:$L$3,data!$B262,trimestre!$D$2:$L$2,data!$A262)</f>
        <v>102.35414534288638</v>
      </c>
      <c r="H262" s="10">
        <f>SUMIFS(trimestre!$D$14:$L$14,trimestre!$D$3:$L$3,data!$B262,trimestre!$D$2:$L$2,data!$A262)</f>
        <v>100.20040080160321</v>
      </c>
      <c r="I262" s="10">
        <f>SUMIFS(trimestre!$D$16:$L$16,trimestre!$D$3:$L$3,data!$B262,trimestre!$D$2:$L$2,data!$A262)</f>
        <v>118.48341232227489</v>
      </c>
      <c r="J262" s="10">
        <f>SUMIFS(trimestre!$D$18:$L$18,trimestre!$D$3:$L$3,data!$B262,trimestre!$D$2:$L$2,data!$A262)</f>
        <v>101.31712259371834</v>
      </c>
      <c r="K262" s="10">
        <f>SUMIFS(trimestre!$D$20:$L$20,trimestre!$D$3:$L$3,data!$B262,trimestre!$D$2:$L$2,data!$A262)</f>
        <v>101.6260162601626</v>
      </c>
      <c r="L262" s="10">
        <f>SUMIFS(trimestre!$D$22:$L$22,trimestre!$D$3:$L$3,data!$B262,trimestre!$D$2:$L$2,data!$A262)</f>
        <v>100.80645161290323</v>
      </c>
      <c r="M262" s="10">
        <f>SUMIFS(trimestre!$D$27:$L$27,trimestre!$D$3:$L$3,data!$B262,trimestre!$D$2:$L$2,data!$A262)</f>
        <v>100.40160642570281</v>
      </c>
      <c r="N262" s="10">
        <f>SUMIFS(trimestre!$D$29:$L$29,trimestre!$D$3:$L$3,data!$B262,trimestre!$D$2:$L$2,data!$A262)</f>
        <v>100.20040080160321</v>
      </c>
      <c r="O262" s="10">
        <f>SUMIFS(trimestre!$D$31:$L$31,trimestre!$D$3:$L$3,data!$B262,trimestre!$D$2:$L$2,data!$A262)</f>
        <v>101.6260162601626</v>
      </c>
      <c r="P262" s="10">
        <f>SUMIFS(trimestre!$D$33:$L$33,trimestre!$D$3:$L$3,data!$B262,trimestre!$D$2:$L$2,data!$A262)</f>
        <v>99.206349206349202</v>
      </c>
      <c r="Q262" s="10">
        <f>SUMIFS(trimestre!$D$35:$L$35,trimestre!$D$3:$L$3,data!$B262,trimestre!$D$2:$L$2,data!$A262)</f>
        <v>99.40357852882704</v>
      </c>
      <c r="R262" s="10">
        <f>SUMIFS(trimestre!$D$37:$L$37,trimestre!$D$3:$L$3,data!$B262,trimestre!$D$2:$L$2,data!$A262)</f>
        <v>99.700897308075781</v>
      </c>
      <c r="S262" s="10">
        <f>SUMIFS(trimestre!$D$39:$L$39,trimestre!$D$3:$L$3,data!$B262,trimestre!$D$2:$L$2,data!$A262)</f>
        <v>99.800399201596804</v>
      </c>
      <c r="T262" s="10">
        <f>SUMIFS(trimestre!$D$41:$L$41,trimestre!$D$3:$L$3,data!$B262,trimestre!$D$2:$L$2,data!$A262)</f>
        <v>99.40357852882704</v>
      </c>
      <c r="U262" s="10">
        <f>SUMIFS(trimestre!$D$43:$L$43,trimestre!$D$3:$L$3,data!$B262,trimestre!$D$2:$L$2,data!$A262)</f>
        <v>99.50248756218906</v>
      </c>
      <c r="V262" s="10">
        <f>SUMIFS(trimestre!$D$45:$L$45,trimestre!$D$3:$L$3,data!$B262,trimestre!$D$2:$L$2,data!$A262)</f>
        <v>100.40160642570281</v>
      </c>
    </row>
    <row r="263" spans="1:22" x14ac:dyDescent="0.3">
      <c r="A263">
        <f t="shared" si="12"/>
        <v>2019</v>
      </c>
      <c r="B263" t="str">
        <f t="shared" si="13"/>
        <v>T3</v>
      </c>
      <c r="C263">
        <f t="shared" si="14"/>
        <v>9</v>
      </c>
      <c r="D263" s="59">
        <v>43727</v>
      </c>
      <c r="E263" s="10">
        <f>SUMIFS(trimestre!$D$4:$L$4,trimestre!$D$3:$L$3,data!$B263,trimestre!$D$2:$L$2,data!$A263)</f>
        <v>100.10010010010011</v>
      </c>
      <c r="F263" s="10">
        <f>SUMIFS(trimestre!$D$8:$L$8,trimestre!$D$3:$L$3,data!$B263,trimestre!$D$2:$L$2,data!$A263)</f>
        <v>99.900099900099917</v>
      </c>
      <c r="G263" s="10">
        <f>SUMIFS(trimestre!$D$10:$L$10,trimestre!$D$3:$L$3,data!$B263,trimestre!$D$2:$L$2,data!$A263)</f>
        <v>102.35414534288638</v>
      </c>
      <c r="H263" s="10">
        <f>SUMIFS(trimestre!$D$14:$L$14,trimestre!$D$3:$L$3,data!$B263,trimestre!$D$2:$L$2,data!$A263)</f>
        <v>100.20040080160321</v>
      </c>
      <c r="I263" s="10">
        <f>SUMIFS(trimestre!$D$16:$L$16,trimestre!$D$3:$L$3,data!$B263,trimestre!$D$2:$L$2,data!$A263)</f>
        <v>118.48341232227489</v>
      </c>
      <c r="J263" s="10">
        <f>SUMIFS(trimestre!$D$18:$L$18,trimestre!$D$3:$L$3,data!$B263,trimestre!$D$2:$L$2,data!$A263)</f>
        <v>101.31712259371834</v>
      </c>
      <c r="K263" s="10">
        <f>SUMIFS(trimestre!$D$20:$L$20,trimestre!$D$3:$L$3,data!$B263,trimestre!$D$2:$L$2,data!$A263)</f>
        <v>101.6260162601626</v>
      </c>
      <c r="L263" s="10">
        <f>SUMIFS(trimestre!$D$22:$L$22,trimestre!$D$3:$L$3,data!$B263,trimestre!$D$2:$L$2,data!$A263)</f>
        <v>100.80645161290323</v>
      </c>
      <c r="M263" s="10">
        <f>SUMIFS(trimestre!$D$27:$L$27,trimestre!$D$3:$L$3,data!$B263,trimestre!$D$2:$L$2,data!$A263)</f>
        <v>100.40160642570281</v>
      </c>
      <c r="N263" s="10">
        <f>SUMIFS(trimestre!$D$29:$L$29,trimestre!$D$3:$L$3,data!$B263,trimestre!$D$2:$L$2,data!$A263)</f>
        <v>100.20040080160321</v>
      </c>
      <c r="O263" s="10">
        <f>SUMIFS(trimestre!$D$31:$L$31,trimestre!$D$3:$L$3,data!$B263,trimestre!$D$2:$L$2,data!$A263)</f>
        <v>101.6260162601626</v>
      </c>
      <c r="P263" s="10">
        <f>SUMIFS(trimestre!$D$33:$L$33,trimestre!$D$3:$L$3,data!$B263,trimestre!$D$2:$L$2,data!$A263)</f>
        <v>99.206349206349202</v>
      </c>
      <c r="Q263" s="10">
        <f>SUMIFS(trimestre!$D$35:$L$35,trimestre!$D$3:$L$3,data!$B263,trimestre!$D$2:$L$2,data!$A263)</f>
        <v>99.40357852882704</v>
      </c>
      <c r="R263" s="10">
        <f>SUMIFS(trimestre!$D$37:$L$37,trimestre!$D$3:$L$3,data!$B263,trimestre!$D$2:$L$2,data!$A263)</f>
        <v>99.700897308075781</v>
      </c>
      <c r="S263" s="10">
        <f>SUMIFS(trimestre!$D$39:$L$39,trimestre!$D$3:$L$3,data!$B263,trimestre!$D$2:$L$2,data!$A263)</f>
        <v>99.800399201596804</v>
      </c>
      <c r="T263" s="10">
        <f>SUMIFS(trimestre!$D$41:$L$41,trimestre!$D$3:$L$3,data!$B263,trimestre!$D$2:$L$2,data!$A263)</f>
        <v>99.40357852882704</v>
      </c>
      <c r="U263" s="10">
        <f>SUMIFS(trimestre!$D$43:$L$43,trimestre!$D$3:$L$3,data!$B263,trimestre!$D$2:$L$2,data!$A263)</f>
        <v>99.50248756218906</v>
      </c>
      <c r="V263" s="10">
        <f>SUMIFS(trimestre!$D$45:$L$45,trimestre!$D$3:$L$3,data!$B263,trimestre!$D$2:$L$2,data!$A263)</f>
        <v>100.40160642570281</v>
      </c>
    </row>
    <row r="264" spans="1:22" x14ac:dyDescent="0.3">
      <c r="A264">
        <f t="shared" si="12"/>
        <v>2019</v>
      </c>
      <c r="B264" t="str">
        <f t="shared" si="13"/>
        <v>T3</v>
      </c>
      <c r="C264">
        <f t="shared" si="14"/>
        <v>9</v>
      </c>
      <c r="D264" s="59">
        <v>43728</v>
      </c>
      <c r="E264" s="10">
        <f>SUMIFS(trimestre!$D$4:$L$4,trimestre!$D$3:$L$3,data!$B264,trimestre!$D$2:$L$2,data!$A264)</f>
        <v>100.10010010010011</v>
      </c>
      <c r="F264" s="10">
        <f>SUMIFS(trimestre!$D$8:$L$8,trimestre!$D$3:$L$3,data!$B264,trimestre!$D$2:$L$2,data!$A264)</f>
        <v>99.900099900099917</v>
      </c>
      <c r="G264" s="10">
        <f>SUMIFS(trimestre!$D$10:$L$10,trimestre!$D$3:$L$3,data!$B264,trimestre!$D$2:$L$2,data!$A264)</f>
        <v>102.35414534288638</v>
      </c>
      <c r="H264" s="10">
        <f>SUMIFS(trimestre!$D$14:$L$14,trimestre!$D$3:$L$3,data!$B264,trimestre!$D$2:$L$2,data!$A264)</f>
        <v>100.20040080160321</v>
      </c>
      <c r="I264" s="10">
        <f>SUMIFS(trimestre!$D$16:$L$16,trimestre!$D$3:$L$3,data!$B264,trimestre!$D$2:$L$2,data!$A264)</f>
        <v>118.48341232227489</v>
      </c>
      <c r="J264" s="10">
        <f>SUMIFS(trimestre!$D$18:$L$18,trimestre!$D$3:$L$3,data!$B264,trimestre!$D$2:$L$2,data!$A264)</f>
        <v>101.31712259371834</v>
      </c>
      <c r="K264" s="10">
        <f>SUMIFS(trimestre!$D$20:$L$20,trimestre!$D$3:$L$3,data!$B264,trimestre!$D$2:$L$2,data!$A264)</f>
        <v>101.6260162601626</v>
      </c>
      <c r="L264" s="10">
        <f>SUMIFS(trimestre!$D$22:$L$22,trimestre!$D$3:$L$3,data!$B264,trimestre!$D$2:$L$2,data!$A264)</f>
        <v>100.80645161290323</v>
      </c>
      <c r="M264" s="10">
        <f>SUMIFS(trimestre!$D$27:$L$27,trimestre!$D$3:$L$3,data!$B264,trimestre!$D$2:$L$2,data!$A264)</f>
        <v>100.40160642570281</v>
      </c>
      <c r="N264" s="10">
        <f>SUMIFS(trimestre!$D$29:$L$29,trimestre!$D$3:$L$3,data!$B264,trimestre!$D$2:$L$2,data!$A264)</f>
        <v>100.20040080160321</v>
      </c>
      <c r="O264" s="10">
        <f>SUMIFS(trimestre!$D$31:$L$31,trimestre!$D$3:$L$3,data!$B264,trimestre!$D$2:$L$2,data!$A264)</f>
        <v>101.6260162601626</v>
      </c>
      <c r="P264" s="10">
        <f>SUMIFS(trimestre!$D$33:$L$33,trimestre!$D$3:$L$3,data!$B264,trimestre!$D$2:$L$2,data!$A264)</f>
        <v>99.206349206349202</v>
      </c>
      <c r="Q264" s="10">
        <f>SUMIFS(trimestre!$D$35:$L$35,trimestre!$D$3:$L$3,data!$B264,trimestre!$D$2:$L$2,data!$A264)</f>
        <v>99.40357852882704</v>
      </c>
      <c r="R264" s="10">
        <f>SUMIFS(trimestre!$D$37:$L$37,trimestre!$D$3:$L$3,data!$B264,trimestre!$D$2:$L$2,data!$A264)</f>
        <v>99.700897308075781</v>
      </c>
      <c r="S264" s="10">
        <f>SUMIFS(trimestre!$D$39:$L$39,trimestre!$D$3:$L$3,data!$B264,trimestre!$D$2:$L$2,data!$A264)</f>
        <v>99.800399201596804</v>
      </c>
      <c r="T264" s="10">
        <f>SUMIFS(trimestre!$D$41:$L$41,trimestre!$D$3:$L$3,data!$B264,trimestre!$D$2:$L$2,data!$A264)</f>
        <v>99.40357852882704</v>
      </c>
      <c r="U264" s="10">
        <f>SUMIFS(trimestre!$D$43:$L$43,trimestre!$D$3:$L$3,data!$B264,trimestre!$D$2:$L$2,data!$A264)</f>
        <v>99.50248756218906</v>
      </c>
      <c r="V264" s="10">
        <f>SUMIFS(trimestre!$D$45:$L$45,trimestre!$D$3:$L$3,data!$B264,trimestre!$D$2:$L$2,data!$A264)</f>
        <v>100.40160642570281</v>
      </c>
    </row>
    <row r="265" spans="1:22" x14ac:dyDescent="0.3">
      <c r="A265">
        <f t="shared" si="12"/>
        <v>2019</v>
      </c>
      <c r="B265" t="str">
        <f t="shared" si="13"/>
        <v>T3</v>
      </c>
      <c r="C265">
        <f t="shared" si="14"/>
        <v>9</v>
      </c>
      <c r="D265" s="59">
        <v>43729</v>
      </c>
      <c r="E265" s="10">
        <f>SUMIFS(trimestre!$D$4:$L$4,trimestre!$D$3:$L$3,data!$B265,trimestre!$D$2:$L$2,data!$A265)</f>
        <v>100.10010010010011</v>
      </c>
      <c r="F265" s="10">
        <f>SUMIFS(trimestre!$D$8:$L$8,trimestre!$D$3:$L$3,data!$B265,trimestre!$D$2:$L$2,data!$A265)</f>
        <v>99.900099900099917</v>
      </c>
      <c r="G265" s="10">
        <f>SUMIFS(trimestre!$D$10:$L$10,trimestre!$D$3:$L$3,data!$B265,trimestre!$D$2:$L$2,data!$A265)</f>
        <v>102.35414534288638</v>
      </c>
      <c r="H265" s="10">
        <f>SUMIFS(trimestre!$D$14:$L$14,trimestre!$D$3:$L$3,data!$B265,trimestre!$D$2:$L$2,data!$A265)</f>
        <v>100.20040080160321</v>
      </c>
      <c r="I265" s="10">
        <f>SUMIFS(trimestre!$D$16:$L$16,trimestre!$D$3:$L$3,data!$B265,trimestre!$D$2:$L$2,data!$A265)</f>
        <v>118.48341232227489</v>
      </c>
      <c r="J265" s="10">
        <f>SUMIFS(trimestre!$D$18:$L$18,trimestre!$D$3:$L$3,data!$B265,trimestre!$D$2:$L$2,data!$A265)</f>
        <v>101.31712259371834</v>
      </c>
      <c r="K265" s="10">
        <f>SUMIFS(trimestre!$D$20:$L$20,trimestre!$D$3:$L$3,data!$B265,trimestre!$D$2:$L$2,data!$A265)</f>
        <v>101.6260162601626</v>
      </c>
      <c r="L265" s="10">
        <f>SUMIFS(trimestre!$D$22:$L$22,trimestre!$D$3:$L$3,data!$B265,trimestre!$D$2:$L$2,data!$A265)</f>
        <v>100.80645161290323</v>
      </c>
      <c r="M265" s="10">
        <f>SUMIFS(trimestre!$D$27:$L$27,trimestre!$D$3:$L$3,data!$B265,trimestre!$D$2:$L$2,data!$A265)</f>
        <v>100.40160642570281</v>
      </c>
      <c r="N265" s="10">
        <f>SUMIFS(trimestre!$D$29:$L$29,trimestre!$D$3:$L$3,data!$B265,trimestre!$D$2:$L$2,data!$A265)</f>
        <v>100.20040080160321</v>
      </c>
      <c r="O265" s="10">
        <f>SUMIFS(trimestre!$D$31:$L$31,trimestre!$D$3:$L$3,data!$B265,trimestre!$D$2:$L$2,data!$A265)</f>
        <v>101.6260162601626</v>
      </c>
      <c r="P265" s="10">
        <f>SUMIFS(trimestre!$D$33:$L$33,trimestre!$D$3:$L$3,data!$B265,trimestre!$D$2:$L$2,data!$A265)</f>
        <v>99.206349206349202</v>
      </c>
      <c r="Q265" s="10">
        <f>SUMIFS(trimestre!$D$35:$L$35,trimestre!$D$3:$L$3,data!$B265,trimestre!$D$2:$L$2,data!$A265)</f>
        <v>99.40357852882704</v>
      </c>
      <c r="R265" s="10">
        <f>SUMIFS(trimestre!$D$37:$L$37,trimestre!$D$3:$L$3,data!$B265,trimestre!$D$2:$L$2,data!$A265)</f>
        <v>99.700897308075781</v>
      </c>
      <c r="S265" s="10">
        <f>SUMIFS(trimestre!$D$39:$L$39,trimestre!$D$3:$L$3,data!$B265,trimestre!$D$2:$L$2,data!$A265)</f>
        <v>99.800399201596804</v>
      </c>
      <c r="T265" s="10">
        <f>SUMIFS(trimestre!$D$41:$L$41,trimestre!$D$3:$L$3,data!$B265,trimestre!$D$2:$L$2,data!$A265)</f>
        <v>99.40357852882704</v>
      </c>
      <c r="U265" s="10">
        <f>SUMIFS(trimestre!$D$43:$L$43,trimestre!$D$3:$L$3,data!$B265,trimestre!$D$2:$L$2,data!$A265)</f>
        <v>99.50248756218906</v>
      </c>
      <c r="V265" s="10">
        <f>SUMIFS(trimestre!$D$45:$L$45,trimestre!$D$3:$L$3,data!$B265,trimestre!$D$2:$L$2,data!$A265)</f>
        <v>100.40160642570281</v>
      </c>
    </row>
    <row r="266" spans="1:22" x14ac:dyDescent="0.3">
      <c r="A266">
        <f t="shared" si="12"/>
        <v>2019</v>
      </c>
      <c r="B266" t="str">
        <f t="shared" si="13"/>
        <v>T3</v>
      </c>
      <c r="C266">
        <f t="shared" si="14"/>
        <v>9</v>
      </c>
      <c r="D266" s="59">
        <v>43730</v>
      </c>
      <c r="E266" s="10">
        <f>SUMIFS(trimestre!$D$4:$L$4,trimestre!$D$3:$L$3,data!$B266,trimestre!$D$2:$L$2,data!$A266)</f>
        <v>100.10010010010011</v>
      </c>
      <c r="F266" s="10">
        <f>SUMIFS(trimestre!$D$8:$L$8,trimestre!$D$3:$L$3,data!$B266,trimestre!$D$2:$L$2,data!$A266)</f>
        <v>99.900099900099917</v>
      </c>
      <c r="G266" s="10">
        <f>SUMIFS(trimestre!$D$10:$L$10,trimestre!$D$3:$L$3,data!$B266,trimestre!$D$2:$L$2,data!$A266)</f>
        <v>102.35414534288638</v>
      </c>
      <c r="H266" s="10">
        <f>SUMIFS(trimestre!$D$14:$L$14,trimestre!$D$3:$L$3,data!$B266,trimestre!$D$2:$L$2,data!$A266)</f>
        <v>100.20040080160321</v>
      </c>
      <c r="I266" s="10">
        <f>SUMIFS(trimestre!$D$16:$L$16,trimestre!$D$3:$L$3,data!$B266,trimestre!$D$2:$L$2,data!$A266)</f>
        <v>118.48341232227489</v>
      </c>
      <c r="J266" s="10">
        <f>SUMIFS(trimestre!$D$18:$L$18,trimestre!$D$3:$L$3,data!$B266,trimestre!$D$2:$L$2,data!$A266)</f>
        <v>101.31712259371834</v>
      </c>
      <c r="K266" s="10">
        <f>SUMIFS(trimestre!$D$20:$L$20,trimestre!$D$3:$L$3,data!$B266,trimestre!$D$2:$L$2,data!$A266)</f>
        <v>101.6260162601626</v>
      </c>
      <c r="L266" s="10">
        <f>SUMIFS(trimestre!$D$22:$L$22,trimestre!$D$3:$L$3,data!$B266,trimestre!$D$2:$L$2,data!$A266)</f>
        <v>100.80645161290323</v>
      </c>
      <c r="M266" s="10">
        <f>SUMIFS(trimestre!$D$27:$L$27,trimestre!$D$3:$L$3,data!$B266,trimestre!$D$2:$L$2,data!$A266)</f>
        <v>100.40160642570281</v>
      </c>
      <c r="N266" s="10">
        <f>SUMIFS(trimestre!$D$29:$L$29,trimestre!$D$3:$L$3,data!$B266,trimestre!$D$2:$L$2,data!$A266)</f>
        <v>100.20040080160321</v>
      </c>
      <c r="O266" s="10">
        <f>SUMIFS(trimestre!$D$31:$L$31,trimestre!$D$3:$L$3,data!$B266,trimestre!$D$2:$L$2,data!$A266)</f>
        <v>101.6260162601626</v>
      </c>
      <c r="P266" s="10">
        <f>SUMIFS(trimestre!$D$33:$L$33,trimestre!$D$3:$L$3,data!$B266,trimestre!$D$2:$L$2,data!$A266)</f>
        <v>99.206349206349202</v>
      </c>
      <c r="Q266" s="10">
        <f>SUMIFS(trimestre!$D$35:$L$35,trimestre!$D$3:$L$3,data!$B266,trimestre!$D$2:$L$2,data!$A266)</f>
        <v>99.40357852882704</v>
      </c>
      <c r="R266" s="10">
        <f>SUMIFS(trimestre!$D$37:$L$37,trimestre!$D$3:$L$3,data!$B266,trimestre!$D$2:$L$2,data!$A266)</f>
        <v>99.700897308075781</v>
      </c>
      <c r="S266" s="10">
        <f>SUMIFS(trimestre!$D$39:$L$39,trimestre!$D$3:$L$3,data!$B266,trimestre!$D$2:$L$2,data!$A266)</f>
        <v>99.800399201596804</v>
      </c>
      <c r="T266" s="10">
        <f>SUMIFS(trimestre!$D$41:$L$41,trimestre!$D$3:$L$3,data!$B266,trimestre!$D$2:$L$2,data!$A266)</f>
        <v>99.40357852882704</v>
      </c>
      <c r="U266" s="10">
        <f>SUMIFS(trimestre!$D$43:$L$43,trimestre!$D$3:$L$3,data!$B266,trimestre!$D$2:$L$2,data!$A266)</f>
        <v>99.50248756218906</v>
      </c>
      <c r="V266" s="10">
        <f>SUMIFS(trimestre!$D$45:$L$45,trimestre!$D$3:$L$3,data!$B266,trimestre!$D$2:$L$2,data!$A266)</f>
        <v>100.40160642570281</v>
      </c>
    </row>
    <row r="267" spans="1:22" x14ac:dyDescent="0.3">
      <c r="A267">
        <f t="shared" si="12"/>
        <v>2019</v>
      </c>
      <c r="B267" t="str">
        <f t="shared" si="13"/>
        <v>T3</v>
      </c>
      <c r="C267">
        <f t="shared" si="14"/>
        <v>9</v>
      </c>
      <c r="D267" s="59">
        <v>43731</v>
      </c>
      <c r="E267" s="10">
        <f>SUMIFS(trimestre!$D$4:$L$4,trimestre!$D$3:$L$3,data!$B267,trimestre!$D$2:$L$2,data!$A267)</f>
        <v>100.10010010010011</v>
      </c>
      <c r="F267" s="10">
        <f>SUMIFS(trimestre!$D$8:$L$8,trimestre!$D$3:$L$3,data!$B267,trimestre!$D$2:$L$2,data!$A267)</f>
        <v>99.900099900099917</v>
      </c>
      <c r="G267" s="10">
        <f>SUMIFS(trimestre!$D$10:$L$10,trimestre!$D$3:$L$3,data!$B267,trimestre!$D$2:$L$2,data!$A267)</f>
        <v>102.35414534288638</v>
      </c>
      <c r="H267" s="10">
        <f>SUMIFS(trimestre!$D$14:$L$14,trimestre!$D$3:$L$3,data!$B267,trimestre!$D$2:$L$2,data!$A267)</f>
        <v>100.20040080160321</v>
      </c>
      <c r="I267" s="10">
        <f>SUMIFS(trimestre!$D$16:$L$16,trimestre!$D$3:$L$3,data!$B267,trimestre!$D$2:$L$2,data!$A267)</f>
        <v>118.48341232227489</v>
      </c>
      <c r="J267" s="10">
        <f>SUMIFS(trimestre!$D$18:$L$18,trimestre!$D$3:$L$3,data!$B267,trimestre!$D$2:$L$2,data!$A267)</f>
        <v>101.31712259371834</v>
      </c>
      <c r="K267" s="10">
        <f>SUMIFS(trimestre!$D$20:$L$20,trimestre!$D$3:$L$3,data!$B267,trimestre!$D$2:$L$2,data!$A267)</f>
        <v>101.6260162601626</v>
      </c>
      <c r="L267" s="10">
        <f>SUMIFS(trimestre!$D$22:$L$22,trimestre!$D$3:$L$3,data!$B267,trimestre!$D$2:$L$2,data!$A267)</f>
        <v>100.80645161290323</v>
      </c>
      <c r="M267" s="10">
        <f>SUMIFS(trimestre!$D$27:$L$27,trimestre!$D$3:$L$3,data!$B267,trimestre!$D$2:$L$2,data!$A267)</f>
        <v>100.40160642570281</v>
      </c>
      <c r="N267" s="10">
        <f>SUMIFS(trimestre!$D$29:$L$29,trimestre!$D$3:$L$3,data!$B267,trimestre!$D$2:$L$2,data!$A267)</f>
        <v>100.20040080160321</v>
      </c>
      <c r="O267" s="10">
        <f>SUMIFS(trimestre!$D$31:$L$31,trimestre!$D$3:$L$3,data!$B267,trimestre!$D$2:$L$2,data!$A267)</f>
        <v>101.6260162601626</v>
      </c>
      <c r="P267" s="10">
        <f>SUMIFS(trimestre!$D$33:$L$33,trimestre!$D$3:$L$3,data!$B267,trimestre!$D$2:$L$2,data!$A267)</f>
        <v>99.206349206349202</v>
      </c>
      <c r="Q267" s="10">
        <f>SUMIFS(trimestre!$D$35:$L$35,trimestre!$D$3:$L$3,data!$B267,trimestre!$D$2:$L$2,data!$A267)</f>
        <v>99.40357852882704</v>
      </c>
      <c r="R267" s="10">
        <f>SUMIFS(trimestre!$D$37:$L$37,trimestre!$D$3:$L$3,data!$B267,trimestre!$D$2:$L$2,data!$A267)</f>
        <v>99.700897308075781</v>
      </c>
      <c r="S267" s="10">
        <f>SUMIFS(trimestre!$D$39:$L$39,trimestre!$D$3:$L$3,data!$B267,trimestre!$D$2:$L$2,data!$A267)</f>
        <v>99.800399201596804</v>
      </c>
      <c r="T267" s="10">
        <f>SUMIFS(trimestre!$D$41:$L$41,trimestre!$D$3:$L$3,data!$B267,trimestre!$D$2:$L$2,data!$A267)</f>
        <v>99.40357852882704</v>
      </c>
      <c r="U267" s="10">
        <f>SUMIFS(trimestre!$D$43:$L$43,trimestre!$D$3:$L$3,data!$B267,trimestre!$D$2:$L$2,data!$A267)</f>
        <v>99.50248756218906</v>
      </c>
      <c r="V267" s="10">
        <f>SUMIFS(trimestre!$D$45:$L$45,trimestre!$D$3:$L$3,data!$B267,trimestre!$D$2:$L$2,data!$A267)</f>
        <v>100.40160642570281</v>
      </c>
    </row>
    <row r="268" spans="1:22" x14ac:dyDescent="0.3">
      <c r="A268">
        <f t="shared" si="12"/>
        <v>2019</v>
      </c>
      <c r="B268" t="str">
        <f t="shared" si="13"/>
        <v>T3</v>
      </c>
      <c r="C268">
        <f t="shared" si="14"/>
        <v>9</v>
      </c>
      <c r="D268" s="59">
        <v>43732</v>
      </c>
      <c r="E268" s="10">
        <f>SUMIFS(trimestre!$D$4:$L$4,trimestre!$D$3:$L$3,data!$B268,trimestre!$D$2:$L$2,data!$A268)</f>
        <v>100.10010010010011</v>
      </c>
      <c r="F268" s="10">
        <f>SUMIFS(trimestre!$D$8:$L$8,trimestre!$D$3:$L$3,data!$B268,trimestre!$D$2:$L$2,data!$A268)</f>
        <v>99.900099900099917</v>
      </c>
      <c r="G268" s="10">
        <f>SUMIFS(trimestre!$D$10:$L$10,trimestre!$D$3:$L$3,data!$B268,trimestre!$D$2:$L$2,data!$A268)</f>
        <v>102.35414534288638</v>
      </c>
      <c r="H268" s="10">
        <f>SUMIFS(trimestre!$D$14:$L$14,trimestre!$D$3:$L$3,data!$B268,trimestre!$D$2:$L$2,data!$A268)</f>
        <v>100.20040080160321</v>
      </c>
      <c r="I268" s="10">
        <f>SUMIFS(trimestre!$D$16:$L$16,trimestre!$D$3:$L$3,data!$B268,trimestre!$D$2:$L$2,data!$A268)</f>
        <v>118.48341232227489</v>
      </c>
      <c r="J268" s="10">
        <f>SUMIFS(trimestre!$D$18:$L$18,trimestre!$D$3:$L$3,data!$B268,trimestre!$D$2:$L$2,data!$A268)</f>
        <v>101.31712259371834</v>
      </c>
      <c r="K268" s="10">
        <f>SUMIFS(trimestre!$D$20:$L$20,trimestre!$D$3:$L$3,data!$B268,trimestre!$D$2:$L$2,data!$A268)</f>
        <v>101.6260162601626</v>
      </c>
      <c r="L268" s="10">
        <f>SUMIFS(trimestre!$D$22:$L$22,trimestre!$D$3:$L$3,data!$B268,trimestre!$D$2:$L$2,data!$A268)</f>
        <v>100.80645161290323</v>
      </c>
      <c r="M268" s="10">
        <f>SUMIFS(trimestre!$D$27:$L$27,trimestre!$D$3:$L$3,data!$B268,trimestre!$D$2:$L$2,data!$A268)</f>
        <v>100.40160642570281</v>
      </c>
      <c r="N268" s="10">
        <f>SUMIFS(trimestre!$D$29:$L$29,trimestre!$D$3:$L$3,data!$B268,trimestre!$D$2:$L$2,data!$A268)</f>
        <v>100.20040080160321</v>
      </c>
      <c r="O268" s="10">
        <f>SUMIFS(trimestre!$D$31:$L$31,trimestre!$D$3:$L$3,data!$B268,trimestre!$D$2:$L$2,data!$A268)</f>
        <v>101.6260162601626</v>
      </c>
      <c r="P268" s="10">
        <f>SUMIFS(trimestre!$D$33:$L$33,trimestre!$D$3:$L$3,data!$B268,trimestre!$D$2:$L$2,data!$A268)</f>
        <v>99.206349206349202</v>
      </c>
      <c r="Q268" s="10">
        <f>SUMIFS(trimestre!$D$35:$L$35,trimestre!$D$3:$L$3,data!$B268,trimestre!$D$2:$L$2,data!$A268)</f>
        <v>99.40357852882704</v>
      </c>
      <c r="R268" s="10">
        <f>SUMIFS(trimestre!$D$37:$L$37,trimestre!$D$3:$L$3,data!$B268,trimestre!$D$2:$L$2,data!$A268)</f>
        <v>99.700897308075781</v>
      </c>
      <c r="S268" s="10">
        <f>SUMIFS(trimestre!$D$39:$L$39,trimestre!$D$3:$L$3,data!$B268,trimestre!$D$2:$L$2,data!$A268)</f>
        <v>99.800399201596804</v>
      </c>
      <c r="T268" s="10">
        <f>SUMIFS(trimestre!$D$41:$L$41,trimestre!$D$3:$L$3,data!$B268,trimestre!$D$2:$L$2,data!$A268)</f>
        <v>99.40357852882704</v>
      </c>
      <c r="U268" s="10">
        <f>SUMIFS(trimestre!$D$43:$L$43,trimestre!$D$3:$L$3,data!$B268,trimestre!$D$2:$L$2,data!$A268)</f>
        <v>99.50248756218906</v>
      </c>
      <c r="V268" s="10">
        <f>SUMIFS(trimestre!$D$45:$L$45,trimestre!$D$3:$L$3,data!$B268,trimestre!$D$2:$L$2,data!$A268)</f>
        <v>100.40160642570281</v>
      </c>
    </row>
    <row r="269" spans="1:22" x14ac:dyDescent="0.3">
      <c r="A269">
        <f t="shared" si="12"/>
        <v>2019</v>
      </c>
      <c r="B269" t="str">
        <f t="shared" si="13"/>
        <v>T3</v>
      </c>
      <c r="C269">
        <f t="shared" si="14"/>
        <v>9</v>
      </c>
      <c r="D269" s="59">
        <v>43733</v>
      </c>
      <c r="E269" s="10">
        <f>SUMIFS(trimestre!$D$4:$L$4,trimestre!$D$3:$L$3,data!$B269,trimestre!$D$2:$L$2,data!$A269)</f>
        <v>100.10010010010011</v>
      </c>
      <c r="F269" s="10">
        <f>SUMIFS(trimestre!$D$8:$L$8,trimestre!$D$3:$L$3,data!$B269,trimestre!$D$2:$L$2,data!$A269)</f>
        <v>99.900099900099917</v>
      </c>
      <c r="G269" s="10">
        <f>SUMIFS(trimestre!$D$10:$L$10,trimestre!$D$3:$L$3,data!$B269,trimestre!$D$2:$L$2,data!$A269)</f>
        <v>102.35414534288638</v>
      </c>
      <c r="H269" s="10">
        <f>SUMIFS(trimestre!$D$14:$L$14,trimestre!$D$3:$L$3,data!$B269,trimestre!$D$2:$L$2,data!$A269)</f>
        <v>100.20040080160321</v>
      </c>
      <c r="I269" s="10">
        <f>SUMIFS(trimestre!$D$16:$L$16,trimestre!$D$3:$L$3,data!$B269,trimestre!$D$2:$L$2,data!$A269)</f>
        <v>118.48341232227489</v>
      </c>
      <c r="J269" s="10">
        <f>SUMIFS(trimestre!$D$18:$L$18,trimestre!$D$3:$L$3,data!$B269,trimestre!$D$2:$L$2,data!$A269)</f>
        <v>101.31712259371834</v>
      </c>
      <c r="K269" s="10">
        <f>SUMIFS(trimestre!$D$20:$L$20,trimestre!$D$3:$L$3,data!$B269,trimestre!$D$2:$L$2,data!$A269)</f>
        <v>101.6260162601626</v>
      </c>
      <c r="L269" s="10">
        <f>SUMIFS(trimestre!$D$22:$L$22,trimestre!$D$3:$L$3,data!$B269,trimestre!$D$2:$L$2,data!$A269)</f>
        <v>100.80645161290323</v>
      </c>
      <c r="M269" s="10">
        <f>SUMIFS(trimestre!$D$27:$L$27,trimestre!$D$3:$L$3,data!$B269,trimestre!$D$2:$L$2,data!$A269)</f>
        <v>100.40160642570281</v>
      </c>
      <c r="N269" s="10">
        <f>SUMIFS(trimestre!$D$29:$L$29,trimestre!$D$3:$L$3,data!$B269,trimestre!$D$2:$L$2,data!$A269)</f>
        <v>100.20040080160321</v>
      </c>
      <c r="O269" s="10">
        <f>SUMIFS(trimestre!$D$31:$L$31,trimestre!$D$3:$L$3,data!$B269,trimestre!$D$2:$L$2,data!$A269)</f>
        <v>101.6260162601626</v>
      </c>
      <c r="P269" s="10">
        <f>SUMIFS(trimestre!$D$33:$L$33,trimestre!$D$3:$L$3,data!$B269,trimestre!$D$2:$L$2,data!$A269)</f>
        <v>99.206349206349202</v>
      </c>
      <c r="Q269" s="10">
        <f>SUMIFS(trimestre!$D$35:$L$35,trimestre!$D$3:$L$3,data!$B269,trimestre!$D$2:$L$2,data!$A269)</f>
        <v>99.40357852882704</v>
      </c>
      <c r="R269" s="10">
        <f>SUMIFS(trimestre!$D$37:$L$37,trimestre!$D$3:$L$3,data!$B269,trimestre!$D$2:$L$2,data!$A269)</f>
        <v>99.700897308075781</v>
      </c>
      <c r="S269" s="10">
        <f>SUMIFS(trimestre!$D$39:$L$39,trimestre!$D$3:$L$3,data!$B269,trimestre!$D$2:$L$2,data!$A269)</f>
        <v>99.800399201596804</v>
      </c>
      <c r="T269" s="10">
        <f>SUMIFS(trimestre!$D$41:$L$41,trimestre!$D$3:$L$3,data!$B269,trimestre!$D$2:$L$2,data!$A269)</f>
        <v>99.40357852882704</v>
      </c>
      <c r="U269" s="10">
        <f>SUMIFS(trimestre!$D$43:$L$43,trimestre!$D$3:$L$3,data!$B269,trimestre!$D$2:$L$2,data!$A269)</f>
        <v>99.50248756218906</v>
      </c>
      <c r="V269" s="10">
        <f>SUMIFS(trimestre!$D$45:$L$45,trimestre!$D$3:$L$3,data!$B269,trimestre!$D$2:$L$2,data!$A269)</f>
        <v>100.40160642570281</v>
      </c>
    </row>
    <row r="270" spans="1:22" x14ac:dyDescent="0.3">
      <c r="A270">
        <f t="shared" si="12"/>
        <v>2019</v>
      </c>
      <c r="B270" t="str">
        <f t="shared" si="13"/>
        <v>T3</v>
      </c>
      <c r="C270">
        <f t="shared" si="14"/>
        <v>9</v>
      </c>
      <c r="D270" s="59">
        <v>43734</v>
      </c>
      <c r="E270" s="10">
        <f>SUMIFS(trimestre!$D$4:$L$4,trimestre!$D$3:$L$3,data!$B270,trimestre!$D$2:$L$2,data!$A270)</f>
        <v>100.10010010010011</v>
      </c>
      <c r="F270" s="10">
        <f>SUMIFS(trimestre!$D$8:$L$8,trimestre!$D$3:$L$3,data!$B270,trimestre!$D$2:$L$2,data!$A270)</f>
        <v>99.900099900099917</v>
      </c>
      <c r="G270" s="10">
        <f>SUMIFS(trimestre!$D$10:$L$10,trimestre!$D$3:$L$3,data!$B270,trimestre!$D$2:$L$2,data!$A270)</f>
        <v>102.35414534288638</v>
      </c>
      <c r="H270" s="10">
        <f>SUMIFS(trimestre!$D$14:$L$14,trimestre!$D$3:$L$3,data!$B270,trimestre!$D$2:$L$2,data!$A270)</f>
        <v>100.20040080160321</v>
      </c>
      <c r="I270" s="10">
        <f>SUMIFS(trimestre!$D$16:$L$16,trimestre!$D$3:$L$3,data!$B270,trimestre!$D$2:$L$2,data!$A270)</f>
        <v>118.48341232227489</v>
      </c>
      <c r="J270" s="10">
        <f>SUMIFS(trimestre!$D$18:$L$18,trimestre!$D$3:$L$3,data!$B270,trimestre!$D$2:$L$2,data!$A270)</f>
        <v>101.31712259371834</v>
      </c>
      <c r="K270" s="10">
        <f>SUMIFS(trimestre!$D$20:$L$20,trimestre!$D$3:$L$3,data!$B270,trimestre!$D$2:$L$2,data!$A270)</f>
        <v>101.6260162601626</v>
      </c>
      <c r="L270" s="10">
        <f>SUMIFS(trimestre!$D$22:$L$22,trimestre!$D$3:$L$3,data!$B270,trimestre!$D$2:$L$2,data!$A270)</f>
        <v>100.80645161290323</v>
      </c>
      <c r="M270" s="10">
        <f>SUMIFS(trimestre!$D$27:$L$27,trimestre!$D$3:$L$3,data!$B270,trimestre!$D$2:$L$2,data!$A270)</f>
        <v>100.40160642570281</v>
      </c>
      <c r="N270" s="10">
        <f>SUMIFS(trimestre!$D$29:$L$29,trimestre!$D$3:$L$3,data!$B270,trimestre!$D$2:$L$2,data!$A270)</f>
        <v>100.20040080160321</v>
      </c>
      <c r="O270" s="10">
        <f>SUMIFS(trimestre!$D$31:$L$31,trimestre!$D$3:$L$3,data!$B270,trimestre!$D$2:$L$2,data!$A270)</f>
        <v>101.6260162601626</v>
      </c>
      <c r="P270" s="10">
        <f>SUMIFS(trimestre!$D$33:$L$33,trimestre!$D$3:$L$3,data!$B270,trimestre!$D$2:$L$2,data!$A270)</f>
        <v>99.206349206349202</v>
      </c>
      <c r="Q270" s="10">
        <f>SUMIFS(trimestre!$D$35:$L$35,trimestre!$D$3:$L$3,data!$B270,trimestre!$D$2:$L$2,data!$A270)</f>
        <v>99.40357852882704</v>
      </c>
      <c r="R270" s="10">
        <f>SUMIFS(trimestre!$D$37:$L$37,trimestre!$D$3:$L$3,data!$B270,trimestre!$D$2:$L$2,data!$A270)</f>
        <v>99.700897308075781</v>
      </c>
      <c r="S270" s="10">
        <f>SUMIFS(trimestre!$D$39:$L$39,trimestre!$D$3:$L$3,data!$B270,trimestre!$D$2:$L$2,data!$A270)</f>
        <v>99.800399201596804</v>
      </c>
      <c r="T270" s="10">
        <f>SUMIFS(trimestre!$D$41:$L$41,trimestre!$D$3:$L$3,data!$B270,trimestre!$D$2:$L$2,data!$A270)</f>
        <v>99.40357852882704</v>
      </c>
      <c r="U270" s="10">
        <f>SUMIFS(trimestre!$D$43:$L$43,trimestre!$D$3:$L$3,data!$B270,trimestre!$D$2:$L$2,data!$A270)</f>
        <v>99.50248756218906</v>
      </c>
      <c r="V270" s="10">
        <f>SUMIFS(trimestre!$D$45:$L$45,trimestre!$D$3:$L$3,data!$B270,trimestre!$D$2:$L$2,data!$A270)</f>
        <v>100.40160642570281</v>
      </c>
    </row>
    <row r="271" spans="1:22" x14ac:dyDescent="0.3">
      <c r="A271">
        <f t="shared" si="12"/>
        <v>2019</v>
      </c>
      <c r="B271" t="str">
        <f t="shared" si="13"/>
        <v>T3</v>
      </c>
      <c r="C271">
        <f t="shared" si="14"/>
        <v>9</v>
      </c>
      <c r="D271" s="59">
        <v>43735</v>
      </c>
      <c r="E271" s="10">
        <f>SUMIFS(trimestre!$D$4:$L$4,trimestre!$D$3:$L$3,data!$B271,trimestre!$D$2:$L$2,data!$A271)</f>
        <v>100.10010010010011</v>
      </c>
      <c r="F271" s="10">
        <f>SUMIFS(trimestre!$D$8:$L$8,trimestre!$D$3:$L$3,data!$B271,trimestre!$D$2:$L$2,data!$A271)</f>
        <v>99.900099900099917</v>
      </c>
      <c r="G271" s="10">
        <f>SUMIFS(trimestre!$D$10:$L$10,trimestre!$D$3:$L$3,data!$B271,trimestre!$D$2:$L$2,data!$A271)</f>
        <v>102.35414534288638</v>
      </c>
      <c r="H271" s="10">
        <f>SUMIFS(trimestre!$D$14:$L$14,trimestre!$D$3:$L$3,data!$B271,trimestre!$D$2:$L$2,data!$A271)</f>
        <v>100.20040080160321</v>
      </c>
      <c r="I271" s="10">
        <f>SUMIFS(trimestre!$D$16:$L$16,trimestre!$D$3:$L$3,data!$B271,trimestre!$D$2:$L$2,data!$A271)</f>
        <v>118.48341232227489</v>
      </c>
      <c r="J271" s="10">
        <f>SUMIFS(trimestre!$D$18:$L$18,trimestre!$D$3:$L$3,data!$B271,trimestre!$D$2:$L$2,data!$A271)</f>
        <v>101.31712259371834</v>
      </c>
      <c r="K271" s="10">
        <f>SUMIFS(trimestre!$D$20:$L$20,trimestre!$D$3:$L$3,data!$B271,trimestre!$D$2:$L$2,data!$A271)</f>
        <v>101.6260162601626</v>
      </c>
      <c r="L271" s="10">
        <f>SUMIFS(trimestre!$D$22:$L$22,trimestre!$D$3:$L$3,data!$B271,trimestre!$D$2:$L$2,data!$A271)</f>
        <v>100.80645161290323</v>
      </c>
      <c r="M271" s="10">
        <f>SUMIFS(trimestre!$D$27:$L$27,trimestre!$D$3:$L$3,data!$B271,trimestre!$D$2:$L$2,data!$A271)</f>
        <v>100.40160642570281</v>
      </c>
      <c r="N271" s="10">
        <f>SUMIFS(trimestre!$D$29:$L$29,trimestre!$D$3:$L$3,data!$B271,trimestre!$D$2:$L$2,data!$A271)</f>
        <v>100.20040080160321</v>
      </c>
      <c r="O271" s="10">
        <f>SUMIFS(trimestre!$D$31:$L$31,trimestre!$D$3:$L$3,data!$B271,trimestre!$D$2:$L$2,data!$A271)</f>
        <v>101.6260162601626</v>
      </c>
      <c r="P271" s="10">
        <f>SUMIFS(trimestre!$D$33:$L$33,trimestre!$D$3:$L$3,data!$B271,trimestre!$D$2:$L$2,data!$A271)</f>
        <v>99.206349206349202</v>
      </c>
      <c r="Q271" s="10">
        <f>SUMIFS(trimestre!$D$35:$L$35,trimestre!$D$3:$L$3,data!$B271,trimestre!$D$2:$L$2,data!$A271)</f>
        <v>99.40357852882704</v>
      </c>
      <c r="R271" s="10">
        <f>SUMIFS(trimestre!$D$37:$L$37,trimestre!$D$3:$L$3,data!$B271,trimestre!$D$2:$L$2,data!$A271)</f>
        <v>99.700897308075781</v>
      </c>
      <c r="S271" s="10">
        <f>SUMIFS(trimestre!$D$39:$L$39,trimestre!$D$3:$L$3,data!$B271,trimestre!$D$2:$L$2,data!$A271)</f>
        <v>99.800399201596804</v>
      </c>
      <c r="T271" s="10">
        <f>SUMIFS(trimestre!$D$41:$L$41,trimestre!$D$3:$L$3,data!$B271,trimestre!$D$2:$L$2,data!$A271)</f>
        <v>99.40357852882704</v>
      </c>
      <c r="U271" s="10">
        <f>SUMIFS(trimestre!$D$43:$L$43,trimestre!$D$3:$L$3,data!$B271,trimestre!$D$2:$L$2,data!$A271)</f>
        <v>99.50248756218906</v>
      </c>
      <c r="V271" s="10">
        <f>SUMIFS(trimestre!$D$45:$L$45,trimestre!$D$3:$L$3,data!$B271,trimestre!$D$2:$L$2,data!$A271)</f>
        <v>100.40160642570281</v>
      </c>
    </row>
    <row r="272" spans="1:22" x14ac:dyDescent="0.3">
      <c r="A272">
        <f t="shared" si="12"/>
        <v>2019</v>
      </c>
      <c r="B272" t="str">
        <f t="shared" si="13"/>
        <v>T3</v>
      </c>
      <c r="C272">
        <f t="shared" si="14"/>
        <v>9</v>
      </c>
      <c r="D272" s="59">
        <v>43736</v>
      </c>
      <c r="E272" s="10">
        <f>SUMIFS(trimestre!$D$4:$L$4,trimestre!$D$3:$L$3,data!$B272,trimestre!$D$2:$L$2,data!$A272)</f>
        <v>100.10010010010011</v>
      </c>
      <c r="F272" s="10">
        <f>SUMIFS(trimestre!$D$8:$L$8,trimestre!$D$3:$L$3,data!$B272,trimestre!$D$2:$L$2,data!$A272)</f>
        <v>99.900099900099917</v>
      </c>
      <c r="G272" s="10">
        <f>SUMIFS(trimestre!$D$10:$L$10,trimestre!$D$3:$L$3,data!$B272,trimestre!$D$2:$L$2,data!$A272)</f>
        <v>102.35414534288638</v>
      </c>
      <c r="H272" s="10">
        <f>SUMIFS(trimestre!$D$14:$L$14,trimestre!$D$3:$L$3,data!$B272,trimestre!$D$2:$L$2,data!$A272)</f>
        <v>100.20040080160321</v>
      </c>
      <c r="I272" s="10">
        <f>SUMIFS(trimestre!$D$16:$L$16,trimestre!$D$3:$L$3,data!$B272,trimestre!$D$2:$L$2,data!$A272)</f>
        <v>118.48341232227489</v>
      </c>
      <c r="J272" s="10">
        <f>SUMIFS(trimestre!$D$18:$L$18,trimestre!$D$3:$L$3,data!$B272,trimestre!$D$2:$L$2,data!$A272)</f>
        <v>101.31712259371834</v>
      </c>
      <c r="K272" s="10">
        <f>SUMIFS(trimestre!$D$20:$L$20,trimestre!$D$3:$L$3,data!$B272,trimestre!$D$2:$L$2,data!$A272)</f>
        <v>101.6260162601626</v>
      </c>
      <c r="L272" s="10">
        <f>SUMIFS(trimestre!$D$22:$L$22,trimestre!$D$3:$L$3,data!$B272,trimestre!$D$2:$L$2,data!$A272)</f>
        <v>100.80645161290323</v>
      </c>
      <c r="M272" s="10">
        <f>SUMIFS(trimestre!$D$27:$L$27,trimestre!$D$3:$L$3,data!$B272,trimestre!$D$2:$L$2,data!$A272)</f>
        <v>100.40160642570281</v>
      </c>
      <c r="N272" s="10">
        <f>SUMIFS(trimestre!$D$29:$L$29,trimestre!$D$3:$L$3,data!$B272,trimestre!$D$2:$L$2,data!$A272)</f>
        <v>100.20040080160321</v>
      </c>
      <c r="O272" s="10">
        <f>SUMIFS(trimestre!$D$31:$L$31,trimestre!$D$3:$L$3,data!$B272,trimestre!$D$2:$L$2,data!$A272)</f>
        <v>101.6260162601626</v>
      </c>
      <c r="P272" s="10">
        <f>SUMIFS(trimestre!$D$33:$L$33,trimestre!$D$3:$L$3,data!$B272,trimestre!$D$2:$L$2,data!$A272)</f>
        <v>99.206349206349202</v>
      </c>
      <c r="Q272" s="10">
        <f>SUMIFS(trimestre!$D$35:$L$35,trimestre!$D$3:$L$3,data!$B272,trimestre!$D$2:$L$2,data!$A272)</f>
        <v>99.40357852882704</v>
      </c>
      <c r="R272" s="10">
        <f>SUMIFS(trimestre!$D$37:$L$37,trimestre!$D$3:$L$3,data!$B272,trimestre!$D$2:$L$2,data!$A272)</f>
        <v>99.700897308075781</v>
      </c>
      <c r="S272" s="10">
        <f>SUMIFS(trimestre!$D$39:$L$39,trimestre!$D$3:$L$3,data!$B272,trimestre!$D$2:$L$2,data!$A272)</f>
        <v>99.800399201596804</v>
      </c>
      <c r="T272" s="10">
        <f>SUMIFS(trimestre!$D$41:$L$41,trimestre!$D$3:$L$3,data!$B272,trimestre!$D$2:$L$2,data!$A272)</f>
        <v>99.40357852882704</v>
      </c>
      <c r="U272" s="10">
        <f>SUMIFS(trimestre!$D$43:$L$43,trimestre!$D$3:$L$3,data!$B272,trimestre!$D$2:$L$2,data!$A272)</f>
        <v>99.50248756218906</v>
      </c>
      <c r="V272" s="10">
        <f>SUMIFS(trimestre!$D$45:$L$45,trimestre!$D$3:$L$3,data!$B272,trimestre!$D$2:$L$2,data!$A272)</f>
        <v>100.40160642570281</v>
      </c>
    </row>
    <row r="273" spans="1:22" x14ac:dyDescent="0.3">
      <c r="A273">
        <f t="shared" si="12"/>
        <v>2019</v>
      </c>
      <c r="B273" t="str">
        <f t="shared" si="13"/>
        <v>T3</v>
      </c>
      <c r="C273">
        <f t="shared" si="14"/>
        <v>9</v>
      </c>
      <c r="D273" s="59">
        <v>43737</v>
      </c>
      <c r="E273" s="10">
        <f>SUMIFS(trimestre!$D$4:$L$4,trimestre!$D$3:$L$3,data!$B273,trimestre!$D$2:$L$2,data!$A273)</f>
        <v>100.10010010010011</v>
      </c>
      <c r="F273" s="10">
        <f>SUMIFS(trimestre!$D$8:$L$8,trimestre!$D$3:$L$3,data!$B273,trimestre!$D$2:$L$2,data!$A273)</f>
        <v>99.900099900099917</v>
      </c>
      <c r="G273" s="10">
        <f>SUMIFS(trimestre!$D$10:$L$10,trimestre!$D$3:$L$3,data!$B273,trimestre!$D$2:$L$2,data!$A273)</f>
        <v>102.35414534288638</v>
      </c>
      <c r="H273" s="10">
        <f>SUMIFS(trimestre!$D$14:$L$14,trimestre!$D$3:$L$3,data!$B273,trimestre!$D$2:$L$2,data!$A273)</f>
        <v>100.20040080160321</v>
      </c>
      <c r="I273" s="10">
        <f>SUMIFS(trimestre!$D$16:$L$16,trimestre!$D$3:$L$3,data!$B273,trimestre!$D$2:$L$2,data!$A273)</f>
        <v>118.48341232227489</v>
      </c>
      <c r="J273" s="10">
        <f>SUMIFS(trimestre!$D$18:$L$18,trimestre!$D$3:$L$3,data!$B273,trimestre!$D$2:$L$2,data!$A273)</f>
        <v>101.31712259371834</v>
      </c>
      <c r="K273" s="10">
        <f>SUMIFS(trimestre!$D$20:$L$20,trimestre!$D$3:$L$3,data!$B273,trimestre!$D$2:$L$2,data!$A273)</f>
        <v>101.6260162601626</v>
      </c>
      <c r="L273" s="10">
        <f>SUMIFS(trimestre!$D$22:$L$22,trimestre!$D$3:$L$3,data!$B273,trimestre!$D$2:$L$2,data!$A273)</f>
        <v>100.80645161290323</v>
      </c>
      <c r="M273" s="10">
        <f>SUMIFS(trimestre!$D$27:$L$27,trimestre!$D$3:$L$3,data!$B273,trimestre!$D$2:$L$2,data!$A273)</f>
        <v>100.40160642570281</v>
      </c>
      <c r="N273" s="10">
        <f>SUMIFS(trimestre!$D$29:$L$29,trimestre!$D$3:$L$3,data!$B273,trimestre!$D$2:$L$2,data!$A273)</f>
        <v>100.20040080160321</v>
      </c>
      <c r="O273" s="10">
        <f>SUMIFS(trimestre!$D$31:$L$31,trimestre!$D$3:$L$3,data!$B273,trimestre!$D$2:$L$2,data!$A273)</f>
        <v>101.6260162601626</v>
      </c>
      <c r="P273" s="10">
        <f>SUMIFS(trimestre!$D$33:$L$33,trimestre!$D$3:$L$3,data!$B273,trimestre!$D$2:$L$2,data!$A273)</f>
        <v>99.206349206349202</v>
      </c>
      <c r="Q273" s="10">
        <f>SUMIFS(trimestre!$D$35:$L$35,trimestre!$D$3:$L$3,data!$B273,trimestre!$D$2:$L$2,data!$A273)</f>
        <v>99.40357852882704</v>
      </c>
      <c r="R273" s="10">
        <f>SUMIFS(trimestre!$D$37:$L$37,trimestre!$D$3:$L$3,data!$B273,trimestre!$D$2:$L$2,data!$A273)</f>
        <v>99.700897308075781</v>
      </c>
      <c r="S273" s="10">
        <f>SUMIFS(trimestre!$D$39:$L$39,trimestre!$D$3:$L$3,data!$B273,trimestre!$D$2:$L$2,data!$A273)</f>
        <v>99.800399201596804</v>
      </c>
      <c r="T273" s="10">
        <f>SUMIFS(trimestre!$D$41:$L$41,trimestre!$D$3:$L$3,data!$B273,trimestre!$D$2:$L$2,data!$A273)</f>
        <v>99.40357852882704</v>
      </c>
      <c r="U273" s="10">
        <f>SUMIFS(trimestre!$D$43:$L$43,trimestre!$D$3:$L$3,data!$B273,trimestre!$D$2:$L$2,data!$A273)</f>
        <v>99.50248756218906</v>
      </c>
      <c r="V273" s="10">
        <f>SUMIFS(trimestre!$D$45:$L$45,trimestre!$D$3:$L$3,data!$B273,trimestre!$D$2:$L$2,data!$A273)</f>
        <v>100.40160642570281</v>
      </c>
    </row>
    <row r="274" spans="1:22" x14ac:dyDescent="0.3">
      <c r="A274">
        <f t="shared" si="12"/>
        <v>2019</v>
      </c>
      <c r="B274" t="str">
        <f t="shared" si="13"/>
        <v>T3</v>
      </c>
      <c r="C274">
        <f t="shared" si="14"/>
        <v>9</v>
      </c>
      <c r="D274" s="59">
        <v>43738</v>
      </c>
      <c r="E274" s="10">
        <f>SUMIFS(trimestre!$D$4:$L$4,trimestre!$D$3:$L$3,data!$B274,trimestre!$D$2:$L$2,data!$A274)</f>
        <v>100.10010010010011</v>
      </c>
      <c r="F274" s="10">
        <f>SUMIFS(trimestre!$D$8:$L$8,trimestre!$D$3:$L$3,data!$B274,trimestre!$D$2:$L$2,data!$A274)</f>
        <v>99.900099900099917</v>
      </c>
      <c r="G274" s="10">
        <f>SUMIFS(trimestre!$D$10:$L$10,trimestre!$D$3:$L$3,data!$B274,trimestre!$D$2:$L$2,data!$A274)</f>
        <v>102.35414534288638</v>
      </c>
      <c r="H274" s="10">
        <f>SUMIFS(trimestre!$D$14:$L$14,trimestre!$D$3:$L$3,data!$B274,trimestre!$D$2:$L$2,data!$A274)</f>
        <v>100.20040080160321</v>
      </c>
      <c r="I274" s="10">
        <f>SUMIFS(trimestre!$D$16:$L$16,trimestre!$D$3:$L$3,data!$B274,trimestre!$D$2:$L$2,data!$A274)</f>
        <v>118.48341232227489</v>
      </c>
      <c r="J274" s="10">
        <f>SUMIFS(trimestre!$D$18:$L$18,trimestre!$D$3:$L$3,data!$B274,trimestre!$D$2:$L$2,data!$A274)</f>
        <v>101.31712259371834</v>
      </c>
      <c r="K274" s="10">
        <f>SUMIFS(trimestre!$D$20:$L$20,trimestre!$D$3:$L$3,data!$B274,trimestre!$D$2:$L$2,data!$A274)</f>
        <v>101.6260162601626</v>
      </c>
      <c r="L274" s="10">
        <f>SUMIFS(trimestre!$D$22:$L$22,trimestre!$D$3:$L$3,data!$B274,trimestre!$D$2:$L$2,data!$A274)</f>
        <v>100.80645161290323</v>
      </c>
      <c r="M274" s="10">
        <f>SUMIFS(trimestre!$D$27:$L$27,trimestre!$D$3:$L$3,data!$B274,trimestre!$D$2:$L$2,data!$A274)</f>
        <v>100.40160642570281</v>
      </c>
      <c r="N274" s="10">
        <f>SUMIFS(trimestre!$D$29:$L$29,trimestre!$D$3:$L$3,data!$B274,trimestre!$D$2:$L$2,data!$A274)</f>
        <v>100.20040080160321</v>
      </c>
      <c r="O274" s="10">
        <f>SUMIFS(trimestre!$D$31:$L$31,trimestre!$D$3:$L$3,data!$B274,trimestre!$D$2:$L$2,data!$A274)</f>
        <v>101.6260162601626</v>
      </c>
      <c r="P274" s="10">
        <f>SUMIFS(trimestre!$D$33:$L$33,trimestre!$D$3:$L$3,data!$B274,trimestre!$D$2:$L$2,data!$A274)</f>
        <v>99.206349206349202</v>
      </c>
      <c r="Q274" s="10">
        <f>SUMIFS(trimestre!$D$35:$L$35,trimestre!$D$3:$L$3,data!$B274,trimestre!$D$2:$L$2,data!$A274)</f>
        <v>99.40357852882704</v>
      </c>
      <c r="R274" s="10">
        <f>SUMIFS(trimestre!$D$37:$L$37,trimestre!$D$3:$L$3,data!$B274,trimestre!$D$2:$L$2,data!$A274)</f>
        <v>99.700897308075781</v>
      </c>
      <c r="S274" s="10">
        <f>SUMIFS(trimestre!$D$39:$L$39,trimestre!$D$3:$L$3,data!$B274,trimestre!$D$2:$L$2,data!$A274)</f>
        <v>99.800399201596804</v>
      </c>
      <c r="T274" s="10">
        <f>SUMIFS(trimestre!$D$41:$L$41,trimestre!$D$3:$L$3,data!$B274,trimestre!$D$2:$L$2,data!$A274)</f>
        <v>99.40357852882704</v>
      </c>
      <c r="U274" s="10">
        <f>SUMIFS(trimestre!$D$43:$L$43,trimestre!$D$3:$L$3,data!$B274,trimestre!$D$2:$L$2,data!$A274)</f>
        <v>99.50248756218906</v>
      </c>
      <c r="V274" s="10">
        <f>SUMIFS(trimestre!$D$45:$L$45,trimestre!$D$3:$L$3,data!$B274,trimestre!$D$2:$L$2,data!$A274)</f>
        <v>100.40160642570281</v>
      </c>
    </row>
    <row r="275" spans="1:22" x14ac:dyDescent="0.3">
      <c r="A275">
        <f t="shared" si="12"/>
        <v>2019</v>
      </c>
      <c r="B275" t="str">
        <f t="shared" si="13"/>
        <v>T4</v>
      </c>
      <c r="C275">
        <f t="shared" si="14"/>
        <v>10</v>
      </c>
      <c r="D275" s="59">
        <v>43739</v>
      </c>
      <c r="E275" s="10">
        <f>SUMIFS(trimestre!$D$4:$L$4,trimestre!$D$3:$L$3,data!$B275,trimestre!$D$2:$L$2,data!$A275)</f>
        <v>100</v>
      </c>
      <c r="F275" s="10">
        <f>SUMIFS(trimestre!$D$8:$L$8,trimestre!$D$3:$L$3,data!$B275,trimestre!$D$2:$L$2,data!$A275)</f>
        <v>100</v>
      </c>
      <c r="G275" s="10">
        <f>SUMIFS(trimestre!$D$10:$L$10,trimestre!$D$3:$L$3,data!$B275,trimestre!$D$2:$L$2,data!$A275)</f>
        <v>100</v>
      </c>
      <c r="H275" s="10">
        <f>SUMIFS(trimestre!$D$14:$L$14,trimestre!$D$3:$L$3,data!$B275,trimestre!$D$2:$L$2,data!$A275)</f>
        <v>100</v>
      </c>
      <c r="I275" s="10">
        <f>SUMIFS(trimestre!$D$16:$L$16,trimestre!$D$3:$L$3,data!$B275,trimestre!$D$2:$L$2,data!$A275)</f>
        <v>100</v>
      </c>
      <c r="J275" s="10">
        <f>SUMIFS(trimestre!$D$18:$L$18,trimestre!$D$3:$L$3,data!$B275,trimestre!$D$2:$L$2,data!$A275)</f>
        <v>100</v>
      </c>
      <c r="K275" s="10">
        <f>SUMIFS(trimestre!$D$20:$L$20,trimestre!$D$3:$L$3,data!$B275,trimestre!$D$2:$L$2,data!$A275)</f>
        <v>100</v>
      </c>
      <c r="L275" s="10">
        <f>SUMIFS(trimestre!$D$22:$L$22,trimestre!$D$3:$L$3,data!$B275,trimestre!$D$2:$L$2,data!$A275)</f>
        <v>100</v>
      </c>
      <c r="M275" s="10">
        <f>SUMIFS(trimestre!$D$27:$L$27,trimestre!$D$3:$L$3,data!$B275,trimestre!$D$2:$L$2,data!$A275)</f>
        <v>100</v>
      </c>
      <c r="N275" s="10">
        <f>SUMIFS(trimestre!$D$29:$L$29,trimestre!$D$3:$L$3,data!$B275,trimestre!$D$2:$L$2,data!$A275)</f>
        <v>100</v>
      </c>
      <c r="O275" s="10">
        <f>SUMIFS(trimestre!$D$31:$L$31,trimestre!$D$3:$L$3,data!$B275,trimestre!$D$2:$L$2,data!$A275)</f>
        <v>100</v>
      </c>
      <c r="P275" s="10">
        <f>SUMIFS(trimestre!$D$33:$L$33,trimestre!$D$3:$L$3,data!$B275,trimestre!$D$2:$L$2,data!$A275)</f>
        <v>100</v>
      </c>
      <c r="Q275" s="10">
        <f>SUMIFS(trimestre!$D$35:$L$35,trimestre!$D$3:$L$3,data!$B275,trimestre!$D$2:$L$2,data!$A275)</f>
        <v>100</v>
      </c>
      <c r="R275" s="10">
        <f>SUMIFS(trimestre!$D$37:$L$37,trimestre!$D$3:$L$3,data!$B275,trimestre!$D$2:$L$2,data!$A275)</f>
        <v>100</v>
      </c>
      <c r="S275" s="10">
        <f>SUMIFS(trimestre!$D$39:$L$39,trimestre!$D$3:$L$3,data!$B275,trimestre!$D$2:$L$2,data!$A275)</f>
        <v>100</v>
      </c>
      <c r="T275" s="10">
        <f>SUMIFS(trimestre!$D$41:$L$41,trimestre!$D$3:$L$3,data!$B275,trimestre!$D$2:$L$2,data!$A275)</f>
        <v>100</v>
      </c>
      <c r="U275" s="10">
        <f>SUMIFS(trimestre!$D$43:$L$43,trimestre!$D$3:$L$3,data!$B275,trimestre!$D$2:$L$2,data!$A275)</f>
        <v>100</v>
      </c>
      <c r="V275" s="10">
        <f>SUMIFS(trimestre!$D$45:$L$45,trimestre!$D$3:$L$3,data!$B275,trimestre!$D$2:$L$2,data!$A275)</f>
        <v>100</v>
      </c>
    </row>
    <row r="276" spans="1:22" x14ac:dyDescent="0.3">
      <c r="A276">
        <f t="shared" si="12"/>
        <v>2019</v>
      </c>
      <c r="B276" t="str">
        <f t="shared" si="13"/>
        <v>T4</v>
      </c>
      <c r="C276">
        <f t="shared" si="14"/>
        <v>10</v>
      </c>
      <c r="D276" s="59">
        <v>43740</v>
      </c>
      <c r="E276" s="10">
        <f>SUMIFS(trimestre!$D$4:$L$4,trimestre!$D$3:$L$3,data!$B276,trimestre!$D$2:$L$2,data!$A276)</f>
        <v>100</v>
      </c>
      <c r="F276" s="10">
        <f>SUMIFS(trimestre!$D$8:$L$8,trimestre!$D$3:$L$3,data!$B276,trimestre!$D$2:$L$2,data!$A276)</f>
        <v>100</v>
      </c>
      <c r="G276" s="10">
        <f>SUMIFS(trimestre!$D$10:$L$10,trimestre!$D$3:$L$3,data!$B276,trimestre!$D$2:$L$2,data!$A276)</f>
        <v>100</v>
      </c>
      <c r="H276" s="10">
        <f>SUMIFS(trimestre!$D$14:$L$14,trimestre!$D$3:$L$3,data!$B276,trimestre!$D$2:$L$2,data!$A276)</f>
        <v>100</v>
      </c>
      <c r="I276" s="10">
        <f>SUMIFS(trimestre!$D$16:$L$16,trimestre!$D$3:$L$3,data!$B276,trimestre!$D$2:$L$2,data!$A276)</f>
        <v>100</v>
      </c>
      <c r="J276" s="10">
        <f>SUMIFS(trimestre!$D$18:$L$18,trimestre!$D$3:$L$3,data!$B276,trimestre!$D$2:$L$2,data!$A276)</f>
        <v>100</v>
      </c>
      <c r="K276" s="10">
        <f>SUMIFS(trimestre!$D$20:$L$20,trimestre!$D$3:$L$3,data!$B276,trimestre!$D$2:$L$2,data!$A276)</f>
        <v>100</v>
      </c>
      <c r="L276" s="10">
        <f>SUMIFS(trimestre!$D$22:$L$22,trimestre!$D$3:$L$3,data!$B276,trimestre!$D$2:$L$2,data!$A276)</f>
        <v>100</v>
      </c>
      <c r="M276" s="10">
        <f>SUMIFS(trimestre!$D$27:$L$27,trimestre!$D$3:$L$3,data!$B276,trimestre!$D$2:$L$2,data!$A276)</f>
        <v>100</v>
      </c>
      <c r="N276" s="10">
        <f>SUMIFS(trimestre!$D$29:$L$29,trimestre!$D$3:$L$3,data!$B276,trimestre!$D$2:$L$2,data!$A276)</f>
        <v>100</v>
      </c>
      <c r="O276" s="10">
        <f>SUMIFS(trimestre!$D$31:$L$31,trimestre!$D$3:$L$3,data!$B276,trimestre!$D$2:$L$2,data!$A276)</f>
        <v>100</v>
      </c>
      <c r="P276" s="10">
        <f>SUMIFS(trimestre!$D$33:$L$33,trimestre!$D$3:$L$3,data!$B276,trimestre!$D$2:$L$2,data!$A276)</f>
        <v>100</v>
      </c>
      <c r="Q276" s="10">
        <f>SUMIFS(trimestre!$D$35:$L$35,trimestre!$D$3:$L$3,data!$B276,trimestre!$D$2:$L$2,data!$A276)</f>
        <v>100</v>
      </c>
      <c r="R276" s="10">
        <f>SUMIFS(trimestre!$D$37:$L$37,trimestre!$D$3:$L$3,data!$B276,trimestre!$D$2:$L$2,data!$A276)</f>
        <v>100</v>
      </c>
      <c r="S276" s="10">
        <f>SUMIFS(trimestre!$D$39:$L$39,trimestre!$D$3:$L$3,data!$B276,trimestre!$D$2:$L$2,data!$A276)</f>
        <v>100</v>
      </c>
      <c r="T276" s="10">
        <f>SUMIFS(trimestre!$D$41:$L$41,trimestre!$D$3:$L$3,data!$B276,trimestre!$D$2:$L$2,data!$A276)</f>
        <v>100</v>
      </c>
      <c r="U276" s="10">
        <f>SUMIFS(trimestre!$D$43:$L$43,trimestre!$D$3:$L$3,data!$B276,trimestre!$D$2:$L$2,data!$A276)</f>
        <v>100</v>
      </c>
      <c r="V276" s="10">
        <f>SUMIFS(trimestre!$D$45:$L$45,trimestre!$D$3:$L$3,data!$B276,trimestre!$D$2:$L$2,data!$A276)</f>
        <v>100</v>
      </c>
    </row>
    <row r="277" spans="1:22" x14ac:dyDescent="0.3">
      <c r="A277">
        <f t="shared" si="12"/>
        <v>2019</v>
      </c>
      <c r="B277" t="str">
        <f t="shared" si="13"/>
        <v>T4</v>
      </c>
      <c r="C277">
        <f t="shared" si="14"/>
        <v>10</v>
      </c>
      <c r="D277" s="59">
        <v>43741</v>
      </c>
      <c r="E277" s="10">
        <f>SUMIFS(trimestre!$D$4:$L$4,trimestre!$D$3:$L$3,data!$B277,trimestre!$D$2:$L$2,data!$A277)</f>
        <v>100</v>
      </c>
      <c r="F277" s="10">
        <f>SUMIFS(trimestre!$D$8:$L$8,trimestre!$D$3:$L$3,data!$B277,trimestre!$D$2:$L$2,data!$A277)</f>
        <v>100</v>
      </c>
      <c r="G277" s="10">
        <f>SUMIFS(trimestre!$D$10:$L$10,trimestre!$D$3:$L$3,data!$B277,trimestre!$D$2:$L$2,data!$A277)</f>
        <v>100</v>
      </c>
      <c r="H277" s="10">
        <f>SUMIFS(trimestre!$D$14:$L$14,trimestre!$D$3:$L$3,data!$B277,trimestre!$D$2:$L$2,data!$A277)</f>
        <v>100</v>
      </c>
      <c r="I277" s="10">
        <f>SUMIFS(trimestre!$D$16:$L$16,trimestre!$D$3:$L$3,data!$B277,trimestre!$D$2:$L$2,data!$A277)</f>
        <v>100</v>
      </c>
      <c r="J277" s="10">
        <f>SUMIFS(trimestre!$D$18:$L$18,trimestre!$D$3:$L$3,data!$B277,trimestre!$D$2:$L$2,data!$A277)</f>
        <v>100</v>
      </c>
      <c r="K277" s="10">
        <f>SUMIFS(trimestre!$D$20:$L$20,trimestre!$D$3:$L$3,data!$B277,trimestre!$D$2:$L$2,data!$A277)</f>
        <v>100</v>
      </c>
      <c r="L277" s="10">
        <f>SUMIFS(trimestre!$D$22:$L$22,trimestre!$D$3:$L$3,data!$B277,trimestre!$D$2:$L$2,data!$A277)</f>
        <v>100</v>
      </c>
      <c r="M277" s="10">
        <f>SUMIFS(trimestre!$D$27:$L$27,trimestre!$D$3:$L$3,data!$B277,trimestre!$D$2:$L$2,data!$A277)</f>
        <v>100</v>
      </c>
      <c r="N277" s="10">
        <f>SUMIFS(trimestre!$D$29:$L$29,trimestre!$D$3:$L$3,data!$B277,trimestre!$D$2:$L$2,data!$A277)</f>
        <v>100</v>
      </c>
      <c r="O277" s="10">
        <f>SUMIFS(trimestre!$D$31:$L$31,trimestre!$D$3:$L$3,data!$B277,trimestre!$D$2:$L$2,data!$A277)</f>
        <v>100</v>
      </c>
      <c r="P277" s="10">
        <f>SUMIFS(trimestre!$D$33:$L$33,trimestre!$D$3:$L$3,data!$B277,trimestre!$D$2:$L$2,data!$A277)</f>
        <v>100</v>
      </c>
      <c r="Q277" s="10">
        <f>SUMIFS(trimestre!$D$35:$L$35,trimestre!$D$3:$L$3,data!$B277,trimestre!$D$2:$L$2,data!$A277)</f>
        <v>100</v>
      </c>
      <c r="R277" s="10">
        <f>SUMIFS(trimestre!$D$37:$L$37,trimestre!$D$3:$L$3,data!$B277,trimestre!$D$2:$L$2,data!$A277)</f>
        <v>100</v>
      </c>
      <c r="S277" s="10">
        <f>SUMIFS(trimestre!$D$39:$L$39,trimestre!$D$3:$L$3,data!$B277,trimestre!$D$2:$L$2,data!$A277)</f>
        <v>100</v>
      </c>
      <c r="T277" s="10">
        <f>SUMIFS(trimestre!$D$41:$L$41,trimestre!$D$3:$L$3,data!$B277,trimestre!$D$2:$L$2,data!$A277)</f>
        <v>100</v>
      </c>
      <c r="U277" s="10">
        <f>SUMIFS(trimestre!$D$43:$L$43,trimestre!$D$3:$L$3,data!$B277,trimestre!$D$2:$L$2,data!$A277)</f>
        <v>100</v>
      </c>
      <c r="V277" s="10">
        <f>SUMIFS(trimestre!$D$45:$L$45,trimestre!$D$3:$L$3,data!$B277,trimestre!$D$2:$L$2,data!$A277)</f>
        <v>100</v>
      </c>
    </row>
    <row r="278" spans="1:22" x14ac:dyDescent="0.3">
      <c r="A278">
        <f t="shared" si="12"/>
        <v>2019</v>
      </c>
      <c r="B278" t="str">
        <f t="shared" si="13"/>
        <v>T4</v>
      </c>
      <c r="C278">
        <f t="shared" si="14"/>
        <v>10</v>
      </c>
      <c r="D278" s="59">
        <v>43742</v>
      </c>
      <c r="E278" s="10">
        <f>SUMIFS(trimestre!$D$4:$L$4,trimestre!$D$3:$L$3,data!$B278,trimestre!$D$2:$L$2,data!$A278)</f>
        <v>100</v>
      </c>
      <c r="F278" s="10">
        <f>SUMIFS(trimestre!$D$8:$L$8,trimestre!$D$3:$L$3,data!$B278,trimestre!$D$2:$L$2,data!$A278)</f>
        <v>100</v>
      </c>
      <c r="G278" s="10">
        <f>SUMIFS(trimestre!$D$10:$L$10,trimestre!$D$3:$L$3,data!$B278,trimestre!$D$2:$L$2,data!$A278)</f>
        <v>100</v>
      </c>
      <c r="H278" s="10">
        <f>SUMIFS(trimestre!$D$14:$L$14,trimestre!$D$3:$L$3,data!$B278,trimestre!$D$2:$L$2,data!$A278)</f>
        <v>100</v>
      </c>
      <c r="I278" s="10">
        <f>SUMIFS(trimestre!$D$16:$L$16,trimestre!$D$3:$L$3,data!$B278,trimestre!$D$2:$L$2,data!$A278)</f>
        <v>100</v>
      </c>
      <c r="J278" s="10">
        <f>SUMIFS(trimestre!$D$18:$L$18,trimestre!$D$3:$L$3,data!$B278,trimestre!$D$2:$L$2,data!$A278)</f>
        <v>100</v>
      </c>
      <c r="K278" s="10">
        <f>SUMIFS(trimestre!$D$20:$L$20,trimestre!$D$3:$L$3,data!$B278,trimestre!$D$2:$L$2,data!$A278)</f>
        <v>100</v>
      </c>
      <c r="L278" s="10">
        <f>SUMIFS(trimestre!$D$22:$L$22,trimestre!$D$3:$L$3,data!$B278,trimestre!$D$2:$L$2,data!$A278)</f>
        <v>100</v>
      </c>
      <c r="M278" s="10">
        <f>SUMIFS(trimestre!$D$27:$L$27,trimestre!$D$3:$L$3,data!$B278,trimestre!$D$2:$L$2,data!$A278)</f>
        <v>100</v>
      </c>
      <c r="N278" s="10">
        <f>SUMIFS(trimestre!$D$29:$L$29,trimestre!$D$3:$L$3,data!$B278,trimestre!$D$2:$L$2,data!$A278)</f>
        <v>100</v>
      </c>
      <c r="O278" s="10">
        <f>SUMIFS(trimestre!$D$31:$L$31,trimestre!$D$3:$L$3,data!$B278,trimestre!$D$2:$L$2,data!$A278)</f>
        <v>100</v>
      </c>
      <c r="P278" s="10">
        <f>SUMIFS(trimestre!$D$33:$L$33,trimestre!$D$3:$L$3,data!$B278,trimestre!$D$2:$L$2,data!$A278)</f>
        <v>100</v>
      </c>
      <c r="Q278" s="10">
        <f>SUMIFS(trimestre!$D$35:$L$35,trimestre!$D$3:$L$3,data!$B278,trimestre!$D$2:$L$2,data!$A278)</f>
        <v>100</v>
      </c>
      <c r="R278" s="10">
        <f>SUMIFS(trimestre!$D$37:$L$37,trimestre!$D$3:$L$3,data!$B278,trimestre!$D$2:$L$2,data!$A278)</f>
        <v>100</v>
      </c>
      <c r="S278" s="10">
        <f>SUMIFS(trimestre!$D$39:$L$39,trimestre!$D$3:$L$3,data!$B278,trimestre!$D$2:$L$2,data!$A278)</f>
        <v>100</v>
      </c>
      <c r="T278" s="10">
        <f>SUMIFS(trimestre!$D$41:$L$41,trimestre!$D$3:$L$3,data!$B278,trimestre!$D$2:$L$2,data!$A278)</f>
        <v>100</v>
      </c>
      <c r="U278" s="10">
        <f>SUMIFS(trimestre!$D$43:$L$43,trimestre!$D$3:$L$3,data!$B278,trimestre!$D$2:$L$2,data!$A278)</f>
        <v>100</v>
      </c>
      <c r="V278" s="10">
        <f>SUMIFS(trimestre!$D$45:$L$45,trimestre!$D$3:$L$3,data!$B278,trimestre!$D$2:$L$2,data!$A278)</f>
        <v>100</v>
      </c>
    </row>
    <row r="279" spans="1:22" x14ac:dyDescent="0.3">
      <c r="A279">
        <f t="shared" si="12"/>
        <v>2019</v>
      </c>
      <c r="B279" t="str">
        <f t="shared" si="13"/>
        <v>T4</v>
      </c>
      <c r="C279">
        <f t="shared" si="14"/>
        <v>10</v>
      </c>
      <c r="D279" s="59">
        <v>43743</v>
      </c>
      <c r="E279" s="10">
        <f>SUMIFS(trimestre!$D$4:$L$4,trimestre!$D$3:$L$3,data!$B279,trimestre!$D$2:$L$2,data!$A279)</f>
        <v>100</v>
      </c>
      <c r="F279" s="10">
        <f>SUMIFS(trimestre!$D$8:$L$8,trimestre!$D$3:$L$3,data!$B279,trimestre!$D$2:$L$2,data!$A279)</f>
        <v>100</v>
      </c>
      <c r="G279" s="10">
        <f>SUMIFS(trimestre!$D$10:$L$10,trimestre!$D$3:$L$3,data!$B279,trimestre!$D$2:$L$2,data!$A279)</f>
        <v>100</v>
      </c>
      <c r="H279" s="10">
        <f>SUMIFS(trimestre!$D$14:$L$14,trimestre!$D$3:$L$3,data!$B279,trimestre!$D$2:$L$2,data!$A279)</f>
        <v>100</v>
      </c>
      <c r="I279" s="10">
        <f>SUMIFS(trimestre!$D$16:$L$16,trimestre!$D$3:$L$3,data!$B279,trimestre!$D$2:$L$2,data!$A279)</f>
        <v>100</v>
      </c>
      <c r="J279" s="10">
        <f>SUMIFS(trimestre!$D$18:$L$18,trimestre!$D$3:$L$3,data!$B279,trimestre!$D$2:$L$2,data!$A279)</f>
        <v>100</v>
      </c>
      <c r="K279" s="10">
        <f>SUMIFS(trimestre!$D$20:$L$20,trimestre!$D$3:$L$3,data!$B279,trimestre!$D$2:$L$2,data!$A279)</f>
        <v>100</v>
      </c>
      <c r="L279" s="10">
        <f>SUMIFS(trimestre!$D$22:$L$22,trimestre!$D$3:$L$3,data!$B279,trimestre!$D$2:$L$2,data!$A279)</f>
        <v>100</v>
      </c>
      <c r="M279" s="10">
        <f>SUMIFS(trimestre!$D$27:$L$27,trimestre!$D$3:$L$3,data!$B279,trimestre!$D$2:$L$2,data!$A279)</f>
        <v>100</v>
      </c>
      <c r="N279" s="10">
        <f>SUMIFS(trimestre!$D$29:$L$29,trimestre!$D$3:$L$3,data!$B279,trimestre!$D$2:$L$2,data!$A279)</f>
        <v>100</v>
      </c>
      <c r="O279" s="10">
        <f>SUMIFS(trimestre!$D$31:$L$31,trimestre!$D$3:$L$3,data!$B279,trimestre!$D$2:$L$2,data!$A279)</f>
        <v>100</v>
      </c>
      <c r="P279" s="10">
        <f>SUMIFS(trimestre!$D$33:$L$33,trimestre!$D$3:$L$3,data!$B279,trimestre!$D$2:$L$2,data!$A279)</f>
        <v>100</v>
      </c>
      <c r="Q279" s="10">
        <f>SUMIFS(trimestre!$D$35:$L$35,trimestre!$D$3:$L$3,data!$B279,trimestre!$D$2:$L$2,data!$A279)</f>
        <v>100</v>
      </c>
      <c r="R279" s="10">
        <f>SUMIFS(trimestre!$D$37:$L$37,trimestre!$D$3:$L$3,data!$B279,trimestre!$D$2:$L$2,data!$A279)</f>
        <v>100</v>
      </c>
      <c r="S279" s="10">
        <f>SUMIFS(trimestre!$D$39:$L$39,trimestre!$D$3:$L$3,data!$B279,trimestre!$D$2:$L$2,data!$A279)</f>
        <v>100</v>
      </c>
      <c r="T279" s="10">
        <f>SUMIFS(trimestre!$D$41:$L$41,trimestre!$D$3:$L$3,data!$B279,trimestre!$D$2:$L$2,data!$A279)</f>
        <v>100</v>
      </c>
      <c r="U279" s="10">
        <f>SUMIFS(trimestre!$D$43:$L$43,trimestre!$D$3:$L$3,data!$B279,trimestre!$D$2:$L$2,data!$A279)</f>
        <v>100</v>
      </c>
      <c r="V279" s="10">
        <f>SUMIFS(trimestre!$D$45:$L$45,trimestre!$D$3:$L$3,data!$B279,trimestre!$D$2:$L$2,data!$A279)</f>
        <v>100</v>
      </c>
    </row>
    <row r="280" spans="1:22" x14ac:dyDescent="0.3">
      <c r="A280">
        <f t="shared" si="12"/>
        <v>2019</v>
      </c>
      <c r="B280" t="str">
        <f t="shared" si="13"/>
        <v>T4</v>
      </c>
      <c r="C280">
        <f t="shared" si="14"/>
        <v>10</v>
      </c>
      <c r="D280" s="59">
        <v>43744</v>
      </c>
      <c r="E280" s="10">
        <f>SUMIFS(trimestre!$D$4:$L$4,trimestre!$D$3:$L$3,data!$B280,trimestre!$D$2:$L$2,data!$A280)</f>
        <v>100</v>
      </c>
      <c r="F280" s="10">
        <f>SUMIFS(trimestre!$D$8:$L$8,trimestre!$D$3:$L$3,data!$B280,trimestre!$D$2:$L$2,data!$A280)</f>
        <v>100</v>
      </c>
      <c r="G280" s="10">
        <f>SUMIFS(trimestre!$D$10:$L$10,trimestre!$D$3:$L$3,data!$B280,trimestre!$D$2:$L$2,data!$A280)</f>
        <v>100</v>
      </c>
      <c r="H280" s="10">
        <f>SUMIFS(trimestre!$D$14:$L$14,trimestre!$D$3:$L$3,data!$B280,trimestre!$D$2:$L$2,data!$A280)</f>
        <v>100</v>
      </c>
      <c r="I280" s="10">
        <f>SUMIFS(trimestre!$D$16:$L$16,trimestre!$D$3:$L$3,data!$B280,trimestre!$D$2:$L$2,data!$A280)</f>
        <v>100</v>
      </c>
      <c r="J280" s="10">
        <f>SUMIFS(trimestre!$D$18:$L$18,trimestre!$D$3:$L$3,data!$B280,trimestre!$D$2:$L$2,data!$A280)</f>
        <v>100</v>
      </c>
      <c r="K280" s="10">
        <f>SUMIFS(trimestre!$D$20:$L$20,trimestre!$D$3:$L$3,data!$B280,trimestre!$D$2:$L$2,data!$A280)</f>
        <v>100</v>
      </c>
      <c r="L280" s="10">
        <f>SUMIFS(trimestre!$D$22:$L$22,trimestre!$D$3:$L$3,data!$B280,trimestre!$D$2:$L$2,data!$A280)</f>
        <v>100</v>
      </c>
      <c r="M280" s="10">
        <f>SUMIFS(trimestre!$D$27:$L$27,trimestre!$D$3:$L$3,data!$B280,trimestre!$D$2:$L$2,data!$A280)</f>
        <v>100</v>
      </c>
      <c r="N280" s="10">
        <f>SUMIFS(trimestre!$D$29:$L$29,trimestre!$D$3:$L$3,data!$B280,trimestre!$D$2:$L$2,data!$A280)</f>
        <v>100</v>
      </c>
      <c r="O280" s="10">
        <f>SUMIFS(trimestre!$D$31:$L$31,trimestre!$D$3:$L$3,data!$B280,trimestre!$D$2:$L$2,data!$A280)</f>
        <v>100</v>
      </c>
      <c r="P280" s="10">
        <f>SUMIFS(trimestre!$D$33:$L$33,trimestre!$D$3:$L$3,data!$B280,trimestre!$D$2:$L$2,data!$A280)</f>
        <v>100</v>
      </c>
      <c r="Q280" s="10">
        <f>SUMIFS(trimestre!$D$35:$L$35,trimestre!$D$3:$L$3,data!$B280,trimestre!$D$2:$L$2,data!$A280)</f>
        <v>100</v>
      </c>
      <c r="R280" s="10">
        <f>SUMIFS(trimestre!$D$37:$L$37,trimestre!$D$3:$L$3,data!$B280,trimestre!$D$2:$L$2,data!$A280)</f>
        <v>100</v>
      </c>
      <c r="S280" s="10">
        <f>SUMIFS(trimestre!$D$39:$L$39,trimestre!$D$3:$L$3,data!$B280,trimestre!$D$2:$L$2,data!$A280)</f>
        <v>100</v>
      </c>
      <c r="T280" s="10">
        <f>SUMIFS(trimestre!$D$41:$L$41,trimestre!$D$3:$L$3,data!$B280,trimestre!$D$2:$L$2,data!$A280)</f>
        <v>100</v>
      </c>
      <c r="U280" s="10">
        <f>SUMIFS(trimestre!$D$43:$L$43,trimestre!$D$3:$L$3,data!$B280,trimestre!$D$2:$L$2,data!$A280)</f>
        <v>100</v>
      </c>
      <c r="V280" s="10">
        <f>SUMIFS(trimestre!$D$45:$L$45,trimestre!$D$3:$L$3,data!$B280,trimestre!$D$2:$L$2,data!$A280)</f>
        <v>100</v>
      </c>
    </row>
    <row r="281" spans="1:22" x14ac:dyDescent="0.3">
      <c r="A281">
        <f t="shared" si="12"/>
        <v>2019</v>
      </c>
      <c r="B281" t="str">
        <f t="shared" si="13"/>
        <v>T4</v>
      </c>
      <c r="C281">
        <f t="shared" si="14"/>
        <v>10</v>
      </c>
      <c r="D281" s="59">
        <v>43745</v>
      </c>
      <c r="E281" s="10">
        <f>SUMIFS(trimestre!$D$4:$L$4,trimestre!$D$3:$L$3,data!$B281,trimestre!$D$2:$L$2,data!$A281)</f>
        <v>100</v>
      </c>
      <c r="F281" s="10">
        <f>SUMIFS(trimestre!$D$8:$L$8,trimestre!$D$3:$L$3,data!$B281,trimestre!$D$2:$L$2,data!$A281)</f>
        <v>100</v>
      </c>
      <c r="G281" s="10">
        <f>SUMIFS(trimestre!$D$10:$L$10,trimestre!$D$3:$L$3,data!$B281,trimestre!$D$2:$L$2,data!$A281)</f>
        <v>100</v>
      </c>
      <c r="H281" s="10">
        <f>SUMIFS(trimestre!$D$14:$L$14,trimestre!$D$3:$L$3,data!$B281,trimestre!$D$2:$L$2,data!$A281)</f>
        <v>100</v>
      </c>
      <c r="I281" s="10">
        <f>SUMIFS(trimestre!$D$16:$L$16,trimestre!$D$3:$L$3,data!$B281,trimestre!$D$2:$L$2,data!$A281)</f>
        <v>100</v>
      </c>
      <c r="J281" s="10">
        <f>SUMIFS(trimestre!$D$18:$L$18,trimestre!$D$3:$L$3,data!$B281,trimestre!$D$2:$L$2,data!$A281)</f>
        <v>100</v>
      </c>
      <c r="K281" s="10">
        <f>SUMIFS(trimestre!$D$20:$L$20,trimestre!$D$3:$L$3,data!$B281,trimestre!$D$2:$L$2,data!$A281)</f>
        <v>100</v>
      </c>
      <c r="L281" s="10">
        <f>SUMIFS(trimestre!$D$22:$L$22,trimestre!$D$3:$L$3,data!$B281,trimestre!$D$2:$L$2,data!$A281)</f>
        <v>100</v>
      </c>
      <c r="M281" s="10">
        <f>SUMIFS(trimestre!$D$27:$L$27,trimestre!$D$3:$L$3,data!$B281,trimestre!$D$2:$L$2,data!$A281)</f>
        <v>100</v>
      </c>
      <c r="N281" s="10">
        <f>SUMIFS(trimestre!$D$29:$L$29,trimestre!$D$3:$L$3,data!$B281,trimestre!$D$2:$L$2,data!$A281)</f>
        <v>100</v>
      </c>
      <c r="O281" s="10">
        <f>SUMIFS(trimestre!$D$31:$L$31,trimestre!$D$3:$L$3,data!$B281,trimestre!$D$2:$L$2,data!$A281)</f>
        <v>100</v>
      </c>
      <c r="P281" s="10">
        <f>SUMIFS(trimestre!$D$33:$L$33,trimestre!$D$3:$L$3,data!$B281,trimestre!$D$2:$L$2,data!$A281)</f>
        <v>100</v>
      </c>
      <c r="Q281" s="10">
        <f>SUMIFS(trimestre!$D$35:$L$35,trimestre!$D$3:$L$3,data!$B281,trimestre!$D$2:$L$2,data!$A281)</f>
        <v>100</v>
      </c>
      <c r="R281" s="10">
        <f>SUMIFS(trimestre!$D$37:$L$37,trimestre!$D$3:$L$3,data!$B281,trimestre!$D$2:$L$2,data!$A281)</f>
        <v>100</v>
      </c>
      <c r="S281" s="10">
        <f>SUMIFS(trimestre!$D$39:$L$39,trimestre!$D$3:$L$3,data!$B281,trimestre!$D$2:$L$2,data!$A281)</f>
        <v>100</v>
      </c>
      <c r="T281" s="10">
        <f>SUMIFS(trimestre!$D$41:$L$41,trimestre!$D$3:$L$3,data!$B281,trimestre!$D$2:$L$2,data!$A281)</f>
        <v>100</v>
      </c>
      <c r="U281" s="10">
        <f>SUMIFS(trimestre!$D$43:$L$43,trimestre!$D$3:$L$3,data!$B281,trimestre!$D$2:$L$2,data!$A281)</f>
        <v>100</v>
      </c>
      <c r="V281" s="10">
        <f>SUMIFS(trimestre!$D$45:$L$45,trimestre!$D$3:$L$3,data!$B281,trimestre!$D$2:$L$2,data!$A281)</f>
        <v>100</v>
      </c>
    </row>
    <row r="282" spans="1:22" x14ac:dyDescent="0.3">
      <c r="A282">
        <f t="shared" si="12"/>
        <v>2019</v>
      </c>
      <c r="B282" t="str">
        <f t="shared" si="13"/>
        <v>T4</v>
      </c>
      <c r="C282">
        <f t="shared" si="14"/>
        <v>10</v>
      </c>
      <c r="D282" s="59">
        <v>43746</v>
      </c>
      <c r="E282" s="10">
        <f>SUMIFS(trimestre!$D$4:$L$4,trimestre!$D$3:$L$3,data!$B282,trimestre!$D$2:$L$2,data!$A282)</f>
        <v>100</v>
      </c>
      <c r="F282" s="10">
        <f>SUMIFS(trimestre!$D$8:$L$8,trimestre!$D$3:$L$3,data!$B282,trimestre!$D$2:$L$2,data!$A282)</f>
        <v>100</v>
      </c>
      <c r="G282" s="10">
        <f>SUMIFS(trimestre!$D$10:$L$10,trimestre!$D$3:$L$3,data!$B282,trimestre!$D$2:$L$2,data!$A282)</f>
        <v>100</v>
      </c>
      <c r="H282" s="10">
        <f>SUMIFS(trimestre!$D$14:$L$14,trimestre!$D$3:$L$3,data!$B282,trimestre!$D$2:$L$2,data!$A282)</f>
        <v>100</v>
      </c>
      <c r="I282" s="10">
        <f>SUMIFS(trimestre!$D$16:$L$16,trimestre!$D$3:$L$3,data!$B282,trimestre!$D$2:$L$2,data!$A282)</f>
        <v>100</v>
      </c>
      <c r="J282" s="10">
        <f>SUMIFS(trimestre!$D$18:$L$18,trimestre!$D$3:$L$3,data!$B282,trimestre!$D$2:$L$2,data!$A282)</f>
        <v>100</v>
      </c>
      <c r="K282" s="10">
        <f>SUMIFS(trimestre!$D$20:$L$20,trimestre!$D$3:$L$3,data!$B282,trimestre!$D$2:$L$2,data!$A282)</f>
        <v>100</v>
      </c>
      <c r="L282" s="10">
        <f>SUMIFS(trimestre!$D$22:$L$22,trimestre!$D$3:$L$3,data!$B282,trimestre!$D$2:$L$2,data!$A282)</f>
        <v>100</v>
      </c>
      <c r="M282" s="10">
        <f>SUMIFS(trimestre!$D$27:$L$27,trimestre!$D$3:$L$3,data!$B282,trimestre!$D$2:$L$2,data!$A282)</f>
        <v>100</v>
      </c>
      <c r="N282" s="10">
        <f>SUMIFS(trimestre!$D$29:$L$29,trimestre!$D$3:$L$3,data!$B282,trimestre!$D$2:$L$2,data!$A282)</f>
        <v>100</v>
      </c>
      <c r="O282" s="10">
        <f>SUMIFS(trimestre!$D$31:$L$31,trimestre!$D$3:$L$3,data!$B282,trimestre!$D$2:$L$2,data!$A282)</f>
        <v>100</v>
      </c>
      <c r="P282" s="10">
        <f>SUMIFS(trimestre!$D$33:$L$33,trimestre!$D$3:$L$3,data!$B282,trimestre!$D$2:$L$2,data!$A282)</f>
        <v>100</v>
      </c>
      <c r="Q282" s="10">
        <f>SUMIFS(trimestre!$D$35:$L$35,trimestre!$D$3:$L$3,data!$B282,trimestre!$D$2:$L$2,data!$A282)</f>
        <v>100</v>
      </c>
      <c r="R282" s="10">
        <f>SUMIFS(trimestre!$D$37:$L$37,trimestre!$D$3:$L$3,data!$B282,trimestre!$D$2:$L$2,data!$A282)</f>
        <v>100</v>
      </c>
      <c r="S282" s="10">
        <f>SUMIFS(trimestre!$D$39:$L$39,trimestre!$D$3:$L$3,data!$B282,trimestre!$D$2:$L$2,data!$A282)</f>
        <v>100</v>
      </c>
      <c r="T282" s="10">
        <f>SUMIFS(trimestre!$D$41:$L$41,trimestre!$D$3:$L$3,data!$B282,trimestre!$D$2:$L$2,data!$A282)</f>
        <v>100</v>
      </c>
      <c r="U282" s="10">
        <f>SUMIFS(trimestre!$D$43:$L$43,trimestre!$D$3:$L$3,data!$B282,trimestre!$D$2:$L$2,data!$A282)</f>
        <v>100</v>
      </c>
      <c r="V282" s="10">
        <f>SUMIFS(trimestre!$D$45:$L$45,trimestre!$D$3:$L$3,data!$B282,trimestre!$D$2:$L$2,data!$A282)</f>
        <v>100</v>
      </c>
    </row>
    <row r="283" spans="1:22" x14ac:dyDescent="0.3">
      <c r="A283">
        <f t="shared" si="12"/>
        <v>2019</v>
      </c>
      <c r="B283" t="str">
        <f t="shared" si="13"/>
        <v>T4</v>
      </c>
      <c r="C283">
        <f t="shared" si="14"/>
        <v>10</v>
      </c>
      <c r="D283" s="59">
        <v>43747</v>
      </c>
      <c r="E283" s="10">
        <f>SUMIFS(trimestre!$D$4:$L$4,trimestre!$D$3:$L$3,data!$B283,trimestre!$D$2:$L$2,data!$A283)</f>
        <v>100</v>
      </c>
      <c r="F283" s="10">
        <f>SUMIFS(trimestre!$D$8:$L$8,trimestre!$D$3:$L$3,data!$B283,trimestre!$D$2:$L$2,data!$A283)</f>
        <v>100</v>
      </c>
      <c r="G283" s="10">
        <f>SUMIFS(trimestre!$D$10:$L$10,trimestre!$D$3:$L$3,data!$B283,trimestre!$D$2:$L$2,data!$A283)</f>
        <v>100</v>
      </c>
      <c r="H283" s="10">
        <f>SUMIFS(trimestre!$D$14:$L$14,trimestre!$D$3:$L$3,data!$B283,trimestre!$D$2:$L$2,data!$A283)</f>
        <v>100</v>
      </c>
      <c r="I283" s="10">
        <f>SUMIFS(trimestre!$D$16:$L$16,trimestre!$D$3:$L$3,data!$B283,trimestre!$D$2:$L$2,data!$A283)</f>
        <v>100</v>
      </c>
      <c r="J283" s="10">
        <f>SUMIFS(trimestre!$D$18:$L$18,trimestre!$D$3:$L$3,data!$B283,trimestre!$D$2:$L$2,data!$A283)</f>
        <v>100</v>
      </c>
      <c r="K283" s="10">
        <f>SUMIFS(trimestre!$D$20:$L$20,trimestre!$D$3:$L$3,data!$B283,trimestre!$D$2:$L$2,data!$A283)</f>
        <v>100</v>
      </c>
      <c r="L283" s="10">
        <f>SUMIFS(trimestre!$D$22:$L$22,trimestre!$D$3:$L$3,data!$B283,trimestre!$D$2:$L$2,data!$A283)</f>
        <v>100</v>
      </c>
      <c r="M283" s="10">
        <f>SUMIFS(trimestre!$D$27:$L$27,trimestre!$D$3:$L$3,data!$B283,trimestre!$D$2:$L$2,data!$A283)</f>
        <v>100</v>
      </c>
      <c r="N283" s="10">
        <f>SUMIFS(trimestre!$D$29:$L$29,trimestre!$D$3:$L$3,data!$B283,trimestre!$D$2:$L$2,data!$A283)</f>
        <v>100</v>
      </c>
      <c r="O283" s="10">
        <f>SUMIFS(trimestre!$D$31:$L$31,trimestre!$D$3:$L$3,data!$B283,trimestre!$D$2:$L$2,data!$A283)</f>
        <v>100</v>
      </c>
      <c r="P283" s="10">
        <f>SUMIFS(trimestre!$D$33:$L$33,trimestre!$D$3:$L$3,data!$B283,trimestre!$D$2:$L$2,data!$A283)</f>
        <v>100</v>
      </c>
      <c r="Q283" s="10">
        <f>SUMIFS(trimestre!$D$35:$L$35,trimestre!$D$3:$L$3,data!$B283,trimestre!$D$2:$L$2,data!$A283)</f>
        <v>100</v>
      </c>
      <c r="R283" s="10">
        <f>SUMIFS(trimestre!$D$37:$L$37,trimestre!$D$3:$L$3,data!$B283,trimestre!$D$2:$L$2,data!$A283)</f>
        <v>100</v>
      </c>
      <c r="S283" s="10">
        <f>SUMIFS(trimestre!$D$39:$L$39,trimestre!$D$3:$L$3,data!$B283,trimestre!$D$2:$L$2,data!$A283)</f>
        <v>100</v>
      </c>
      <c r="T283" s="10">
        <f>SUMIFS(trimestre!$D$41:$L$41,trimestre!$D$3:$L$3,data!$B283,trimestre!$D$2:$L$2,data!$A283)</f>
        <v>100</v>
      </c>
      <c r="U283" s="10">
        <f>SUMIFS(trimestre!$D$43:$L$43,trimestre!$D$3:$L$3,data!$B283,trimestre!$D$2:$L$2,data!$A283)</f>
        <v>100</v>
      </c>
      <c r="V283" s="10">
        <f>SUMIFS(trimestre!$D$45:$L$45,trimestre!$D$3:$L$3,data!$B283,trimestre!$D$2:$L$2,data!$A283)</f>
        <v>100</v>
      </c>
    </row>
    <row r="284" spans="1:22" x14ac:dyDescent="0.3">
      <c r="A284">
        <f t="shared" si="12"/>
        <v>2019</v>
      </c>
      <c r="B284" t="str">
        <f t="shared" si="13"/>
        <v>T4</v>
      </c>
      <c r="C284">
        <f t="shared" si="14"/>
        <v>10</v>
      </c>
      <c r="D284" s="59">
        <v>43748</v>
      </c>
      <c r="E284" s="10">
        <f>SUMIFS(trimestre!$D$4:$L$4,trimestre!$D$3:$L$3,data!$B284,trimestre!$D$2:$L$2,data!$A284)</f>
        <v>100</v>
      </c>
      <c r="F284" s="10">
        <f>SUMIFS(trimestre!$D$8:$L$8,trimestre!$D$3:$L$3,data!$B284,trimestre!$D$2:$L$2,data!$A284)</f>
        <v>100</v>
      </c>
      <c r="G284" s="10">
        <f>SUMIFS(trimestre!$D$10:$L$10,trimestre!$D$3:$L$3,data!$B284,trimestre!$D$2:$L$2,data!$A284)</f>
        <v>100</v>
      </c>
      <c r="H284" s="10">
        <f>SUMIFS(trimestre!$D$14:$L$14,trimestre!$D$3:$L$3,data!$B284,trimestre!$D$2:$L$2,data!$A284)</f>
        <v>100</v>
      </c>
      <c r="I284" s="10">
        <f>SUMIFS(trimestre!$D$16:$L$16,trimestre!$D$3:$L$3,data!$B284,trimestre!$D$2:$L$2,data!$A284)</f>
        <v>100</v>
      </c>
      <c r="J284" s="10">
        <f>SUMIFS(trimestre!$D$18:$L$18,trimestre!$D$3:$L$3,data!$B284,trimestre!$D$2:$L$2,data!$A284)</f>
        <v>100</v>
      </c>
      <c r="K284" s="10">
        <f>SUMIFS(trimestre!$D$20:$L$20,trimestre!$D$3:$L$3,data!$B284,trimestre!$D$2:$L$2,data!$A284)</f>
        <v>100</v>
      </c>
      <c r="L284" s="10">
        <f>SUMIFS(trimestre!$D$22:$L$22,trimestre!$D$3:$L$3,data!$B284,trimestre!$D$2:$L$2,data!$A284)</f>
        <v>100</v>
      </c>
      <c r="M284" s="10">
        <f>SUMIFS(trimestre!$D$27:$L$27,trimestre!$D$3:$L$3,data!$B284,trimestre!$D$2:$L$2,data!$A284)</f>
        <v>100</v>
      </c>
      <c r="N284" s="10">
        <f>SUMIFS(trimestre!$D$29:$L$29,trimestre!$D$3:$L$3,data!$B284,trimestre!$D$2:$L$2,data!$A284)</f>
        <v>100</v>
      </c>
      <c r="O284" s="10">
        <f>SUMIFS(trimestre!$D$31:$L$31,trimestre!$D$3:$L$3,data!$B284,trimestre!$D$2:$L$2,data!$A284)</f>
        <v>100</v>
      </c>
      <c r="P284" s="10">
        <f>SUMIFS(trimestre!$D$33:$L$33,trimestre!$D$3:$L$3,data!$B284,trimestre!$D$2:$L$2,data!$A284)</f>
        <v>100</v>
      </c>
      <c r="Q284" s="10">
        <f>SUMIFS(trimestre!$D$35:$L$35,trimestre!$D$3:$L$3,data!$B284,trimestre!$D$2:$L$2,data!$A284)</f>
        <v>100</v>
      </c>
      <c r="R284" s="10">
        <f>SUMIFS(trimestre!$D$37:$L$37,trimestre!$D$3:$L$3,data!$B284,trimestre!$D$2:$L$2,data!$A284)</f>
        <v>100</v>
      </c>
      <c r="S284" s="10">
        <f>SUMIFS(trimestre!$D$39:$L$39,trimestre!$D$3:$L$3,data!$B284,trimestre!$D$2:$L$2,data!$A284)</f>
        <v>100</v>
      </c>
      <c r="T284" s="10">
        <f>SUMIFS(trimestre!$D$41:$L$41,trimestre!$D$3:$L$3,data!$B284,trimestre!$D$2:$L$2,data!$A284)</f>
        <v>100</v>
      </c>
      <c r="U284" s="10">
        <f>SUMIFS(trimestre!$D$43:$L$43,trimestre!$D$3:$L$3,data!$B284,trimestre!$D$2:$L$2,data!$A284)</f>
        <v>100</v>
      </c>
      <c r="V284" s="10">
        <f>SUMIFS(trimestre!$D$45:$L$45,trimestre!$D$3:$L$3,data!$B284,trimestre!$D$2:$L$2,data!$A284)</f>
        <v>100</v>
      </c>
    </row>
    <row r="285" spans="1:22" x14ac:dyDescent="0.3">
      <c r="A285">
        <f t="shared" si="12"/>
        <v>2019</v>
      </c>
      <c r="B285" t="str">
        <f t="shared" si="13"/>
        <v>T4</v>
      </c>
      <c r="C285">
        <f t="shared" si="14"/>
        <v>10</v>
      </c>
      <c r="D285" s="59">
        <v>43749</v>
      </c>
      <c r="E285" s="10">
        <f>SUMIFS(trimestre!$D$4:$L$4,trimestre!$D$3:$L$3,data!$B285,trimestre!$D$2:$L$2,data!$A285)</f>
        <v>100</v>
      </c>
      <c r="F285" s="10">
        <f>SUMIFS(trimestre!$D$8:$L$8,trimestre!$D$3:$L$3,data!$B285,trimestre!$D$2:$L$2,data!$A285)</f>
        <v>100</v>
      </c>
      <c r="G285" s="10">
        <f>SUMIFS(trimestre!$D$10:$L$10,trimestre!$D$3:$L$3,data!$B285,trimestre!$D$2:$L$2,data!$A285)</f>
        <v>100</v>
      </c>
      <c r="H285" s="10">
        <f>SUMIFS(trimestre!$D$14:$L$14,trimestre!$D$3:$L$3,data!$B285,trimestre!$D$2:$L$2,data!$A285)</f>
        <v>100</v>
      </c>
      <c r="I285" s="10">
        <f>SUMIFS(trimestre!$D$16:$L$16,trimestre!$D$3:$L$3,data!$B285,trimestre!$D$2:$L$2,data!$A285)</f>
        <v>100</v>
      </c>
      <c r="J285" s="10">
        <f>SUMIFS(trimestre!$D$18:$L$18,trimestre!$D$3:$L$3,data!$B285,trimestre!$D$2:$L$2,data!$A285)</f>
        <v>100</v>
      </c>
      <c r="K285" s="10">
        <f>SUMIFS(trimestre!$D$20:$L$20,trimestre!$D$3:$L$3,data!$B285,trimestre!$D$2:$L$2,data!$A285)</f>
        <v>100</v>
      </c>
      <c r="L285" s="10">
        <f>SUMIFS(trimestre!$D$22:$L$22,trimestre!$D$3:$L$3,data!$B285,trimestre!$D$2:$L$2,data!$A285)</f>
        <v>100</v>
      </c>
      <c r="M285" s="10">
        <f>SUMIFS(trimestre!$D$27:$L$27,trimestre!$D$3:$L$3,data!$B285,trimestre!$D$2:$L$2,data!$A285)</f>
        <v>100</v>
      </c>
      <c r="N285" s="10">
        <f>SUMIFS(trimestre!$D$29:$L$29,trimestre!$D$3:$L$3,data!$B285,trimestre!$D$2:$L$2,data!$A285)</f>
        <v>100</v>
      </c>
      <c r="O285" s="10">
        <f>SUMIFS(trimestre!$D$31:$L$31,trimestre!$D$3:$L$3,data!$B285,trimestre!$D$2:$L$2,data!$A285)</f>
        <v>100</v>
      </c>
      <c r="P285" s="10">
        <f>SUMIFS(trimestre!$D$33:$L$33,trimestre!$D$3:$L$3,data!$B285,trimestre!$D$2:$L$2,data!$A285)</f>
        <v>100</v>
      </c>
      <c r="Q285" s="10">
        <f>SUMIFS(trimestre!$D$35:$L$35,trimestre!$D$3:$L$3,data!$B285,trimestre!$D$2:$L$2,data!$A285)</f>
        <v>100</v>
      </c>
      <c r="R285" s="10">
        <f>SUMIFS(trimestre!$D$37:$L$37,trimestre!$D$3:$L$3,data!$B285,trimestre!$D$2:$L$2,data!$A285)</f>
        <v>100</v>
      </c>
      <c r="S285" s="10">
        <f>SUMIFS(trimestre!$D$39:$L$39,trimestre!$D$3:$L$3,data!$B285,trimestre!$D$2:$L$2,data!$A285)</f>
        <v>100</v>
      </c>
      <c r="T285" s="10">
        <f>SUMIFS(trimestre!$D$41:$L$41,trimestre!$D$3:$L$3,data!$B285,trimestre!$D$2:$L$2,data!$A285)</f>
        <v>100</v>
      </c>
      <c r="U285" s="10">
        <f>SUMIFS(trimestre!$D$43:$L$43,trimestre!$D$3:$L$3,data!$B285,trimestre!$D$2:$L$2,data!$A285)</f>
        <v>100</v>
      </c>
      <c r="V285" s="10">
        <f>SUMIFS(trimestre!$D$45:$L$45,trimestre!$D$3:$L$3,data!$B285,trimestre!$D$2:$L$2,data!$A285)</f>
        <v>100</v>
      </c>
    </row>
    <row r="286" spans="1:22" x14ac:dyDescent="0.3">
      <c r="A286">
        <f t="shared" si="12"/>
        <v>2019</v>
      </c>
      <c r="B286" t="str">
        <f t="shared" si="13"/>
        <v>T4</v>
      </c>
      <c r="C286">
        <f t="shared" si="14"/>
        <v>10</v>
      </c>
      <c r="D286" s="59">
        <v>43750</v>
      </c>
      <c r="E286" s="10">
        <f>SUMIFS(trimestre!$D$4:$L$4,trimestre!$D$3:$L$3,data!$B286,trimestre!$D$2:$L$2,data!$A286)</f>
        <v>100</v>
      </c>
      <c r="F286" s="10">
        <f>SUMIFS(trimestre!$D$8:$L$8,trimestre!$D$3:$L$3,data!$B286,trimestre!$D$2:$L$2,data!$A286)</f>
        <v>100</v>
      </c>
      <c r="G286" s="10">
        <f>SUMIFS(trimestre!$D$10:$L$10,trimestre!$D$3:$L$3,data!$B286,trimestre!$D$2:$L$2,data!$A286)</f>
        <v>100</v>
      </c>
      <c r="H286" s="10">
        <f>SUMIFS(trimestre!$D$14:$L$14,trimestre!$D$3:$L$3,data!$B286,trimestre!$D$2:$L$2,data!$A286)</f>
        <v>100</v>
      </c>
      <c r="I286" s="10">
        <f>SUMIFS(trimestre!$D$16:$L$16,trimestre!$D$3:$L$3,data!$B286,trimestre!$D$2:$L$2,data!$A286)</f>
        <v>100</v>
      </c>
      <c r="J286" s="10">
        <f>SUMIFS(trimestre!$D$18:$L$18,trimestre!$D$3:$L$3,data!$B286,trimestre!$D$2:$L$2,data!$A286)</f>
        <v>100</v>
      </c>
      <c r="K286" s="10">
        <f>SUMIFS(trimestre!$D$20:$L$20,trimestre!$D$3:$L$3,data!$B286,trimestre!$D$2:$L$2,data!$A286)</f>
        <v>100</v>
      </c>
      <c r="L286" s="10">
        <f>SUMIFS(trimestre!$D$22:$L$22,trimestre!$D$3:$L$3,data!$B286,trimestre!$D$2:$L$2,data!$A286)</f>
        <v>100</v>
      </c>
      <c r="M286" s="10">
        <f>SUMIFS(trimestre!$D$27:$L$27,trimestre!$D$3:$L$3,data!$B286,trimestre!$D$2:$L$2,data!$A286)</f>
        <v>100</v>
      </c>
      <c r="N286" s="10">
        <f>SUMIFS(trimestre!$D$29:$L$29,trimestre!$D$3:$L$3,data!$B286,trimestre!$D$2:$L$2,data!$A286)</f>
        <v>100</v>
      </c>
      <c r="O286" s="10">
        <f>SUMIFS(trimestre!$D$31:$L$31,trimestre!$D$3:$L$3,data!$B286,trimestre!$D$2:$L$2,data!$A286)</f>
        <v>100</v>
      </c>
      <c r="P286" s="10">
        <f>SUMIFS(trimestre!$D$33:$L$33,trimestre!$D$3:$L$3,data!$B286,trimestre!$D$2:$L$2,data!$A286)</f>
        <v>100</v>
      </c>
      <c r="Q286" s="10">
        <f>SUMIFS(trimestre!$D$35:$L$35,trimestre!$D$3:$L$3,data!$B286,trimestre!$D$2:$L$2,data!$A286)</f>
        <v>100</v>
      </c>
      <c r="R286" s="10">
        <f>SUMIFS(trimestre!$D$37:$L$37,trimestre!$D$3:$L$3,data!$B286,trimestre!$D$2:$L$2,data!$A286)</f>
        <v>100</v>
      </c>
      <c r="S286" s="10">
        <f>SUMIFS(trimestre!$D$39:$L$39,trimestre!$D$3:$L$3,data!$B286,trimestre!$D$2:$L$2,data!$A286)</f>
        <v>100</v>
      </c>
      <c r="T286" s="10">
        <f>SUMIFS(trimestre!$D$41:$L$41,trimestre!$D$3:$L$3,data!$B286,trimestre!$D$2:$L$2,data!$A286)</f>
        <v>100</v>
      </c>
      <c r="U286" s="10">
        <f>SUMIFS(trimestre!$D$43:$L$43,trimestre!$D$3:$L$3,data!$B286,trimestre!$D$2:$L$2,data!$A286)</f>
        <v>100</v>
      </c>
      <c r="V286" s="10">
        <f>SUMIFS(trimestre!$D$45:$L$45,trimestre!$D$3:$L$3,data!$B286,trimestre!$D$2:$L$2,data!$A286)</f>
        <v>100</v>
      </c>
    </row>
    <row r="287" spans="1:22" x14ac:dyDescent="0.3">
      <c r="A287">
        <f t="shared" si="12"/>
        <v>2019</v>
      </c>
      <c r="B287" t="str">
        <f t="shared" si="13"/>
        <v>T4</v>
      </c>
      <c r="C287">
        <f t="shared" si="14"/>
        <v>10</v>
      </c>
      <c r="D287" s="59">
        <v>43751</v>
      </c>
      <c r="E287" s="10">
        <f>SUMIFS(trimestre!$D$4:$L$4,trimestre!$D$3:$L$3,data!$B287,trimestre!$D$2:$L$2,data!$A287)</f>
        <v>100</v>
      </c>
      <c r="F287" s="10">
        <f>SUMIFS(trimestre!$D$8:$L$8,trimestre!$D$3:$L$3,data!$B287,trimestre!$D$2:$L$2,data!$A287)</f>
        <v>100</v>
      </c>
      <c r="G287" s="10">
        <f>SUMIFS(trimestre!$D$10:$L$10,trimestre!$D$3:$L$3,data!$B287,trimestre!$D$2:$L$2,data!$A287)</f>
        <v>100</v>
      </c>
      <c r="H287" s="10">
        <f>SUMIFS(trimestre!$D$14:$L$14,trimestre!$D$3:$L$3,data!$B287,trimestre!$D$2:$L$2,data!$A287)</f>
        <v>100</v>
      </c>
      <c r="I287" s="10">
        <f>SUMIFS(trimestre!$D$16:$L$16,trimestre!$D$3:$L$3,data!$B287,trimestre!$D$2:$L$2,data!$A287)</f>
        <v>100</v>
      </c>
      <c r="J287" s="10">
        <f>SUMIFS(trimestre!$D$18:$L$18,trimestre!$D$3:$L$3,data!$B287,trimestre!$D$2:$L$2,data!$A287)</f>
        <v>100</v>
      </c>
      <c r="K287" s="10">
        <f>SUMIFS(trimestre!$D$20:$L$20,trimestre!$D$3:$L$3,data!$B287,trimestre!$D$2:$L$2,data!$A287)</f>
        <v>100</v>
      </c>
      <c r="L287" s="10">
        <f>SUMIFS(trimestre!$D$22:$L$22,trimestre!$D$3:$L$3,data!$B287,trimestre!$D$2:$L$2,data!$A287)</f>
        <v>100</v>
      </c>
      <c r="M287" s="10">
        <f>SUMIFS(trimestre!$D$27:$L$27,trimestre!$D$3:$L$3,data!$B287,trimestre!$D$2:$L$2,data!$A287)</f>
        <v>100</v>
      </c>
      <c r="N287" s="10">
        <f>SUMIFS(trimestre!$D$29:$L$29,trimestre!$D$3:$L$3,data!$B287,trimestre!$D$2:$L$2,data!$A287)</f>
        <v>100</v>
      </c>
      <c r="O287" s="10">
        <f>SUMIFS(trimestre!$D$31:$L$31,trimestre!$D$3:$L$3,data!$B287,trimestre!$D$2:$L$2,data!$A287)</f>
        <v>100</v>
      </c>
      <c r="P287" s="10">
        <f>SUMIFS(trimestre!$D$33:$L$33,trimestre!$D$3:$L$3,data!$B287,trimestre!$D$2:$L$2,data!$A287)</f>
        <v>100</v>
      </c>
      <c r="Q287" s="10">
        <f>SUMIFS(trimestre!$D$35:$L$35,trimestre!$D$3:$L$3,data!$B287,trimestre!$D$2:$L$2,data!$A287)</f>
        <v>100</v>
      </c>
      <c r="R287" s="10">
        <f>SUMIFS(trimestre!$D$37:$L$37,trimestre!$D$3:$L$3,data!$B287,trimestre!$D$2:$L$2,data!$A287)</f>
        <v>100</v>
      </c>
      <c r="S287" s="10">
        <f>SUMIFS(trimestre!$D$39:$L$39,trimestre!$D$3:$L$3,data!$B287,trimestre!$D$2:$L$2,data!$A287)</f>
        <v>100</v>
      </c>
      <c r="T287" s="10">
        <f>SUMIFS(trimestre!$D$41:$L$41,trimestre!$D$3:$L$3,data!$B287,trimestre!$D$2:$L$2,data!$A287)</f>
        <v>100</v>
      </c>
      <c r="U287" s="10">
        <f>SUMIFS(trimestre!$D$43:$L$43,trimestre!$D$3:$L$3,data!$B287,trimestre!$D$2:$L$2,data!$A287)</f>
        <v>100</v>
      </c>
      <c r="V287" s="10">
        <f>SUMIFS(trimestre!$D$45:$L$45,trimestre!$D$3:$L$3,data!$B287,trimestre!$D$2:$L$2,data!$A287)</f>
        <v>100</v>
      </c>
    </row>
    <row r="288" spans="1:22" x14ac:dyDescent="0.3">
      <c r="A288">
        <f t="shared" si="12"/>
        <v>2019</v>
      </c>
      <c r="B288" t="str">
        <f t="shared" si="13"/>
        <v>T4</v>
      </c>
      <c r="C288">
        <f t="shared" si="14"/>
        <v>10</v>
      </c>
      <c r="D288" s="59">
        <v>43752</v>
      </c>
      <c r="E288" s="10">
        <f>SUMIFS(trimestre!$D$4:$L$4,trimestre!$D$3:$L$3,data!$B288,trimestre!$D$2:$L$2,data!$A288)</f>
        <v>100</v>
      </c>
      <c r="F288" s="10">
        <f>SUMIFS(trimestre!$D$8:$L$8,trimestre!$D$3:$L$3,data!$B288,trimestre!$D$2:$L$2,data!$A288)</f>
        <v>100</v>
      </c>
      <c r="G288" s="10">
        <f>SUMIFS(trimestre!$D$10:$L$10,trimestre!$D$3:$L$3,data!$B288,trimestre!$D$2:$L$2,data!$A288)</f>
        <v>100</v>
      </c>
      <c r="H288" s="10">
        <f>SUMIFS(trimestre!$D$14:$L$14,trimestre!$D$3:$L$3,data!$B288,trimestre!$D$2:$L$2,data!$A288)</f>
        <v>100</v>
      </c>
      <c r="I288" s="10">
        <f>SUMIFS(trimestre!$D$16:$L$16,trimestre!$D$3:$L$3,data!$B288,trimestre!$D$2:$L$2,data!$A288)</f>
        <v>100</v>
      </c>
      <c r="J288" s="10">
        <f>SUMIFS(trimestre!$D$18:$L$18,trimestre!$D$3:$L$3,data!$B288,trimestre!$D$2:$L$2,data!$A288)</f>
        <v>100</v>
      </c>
      <c r="K288" s="10">
        <f>SUMIFS(trimestre!$D$20:$L$20,trimestre!$D$3:$L$3,data!$B288,trimestre!$D$2:$L$2,data!$A288)</f>
        <v>100</v>
      </c>
      <c r="L288" s="10">
        <f>SUMIFS(trimestre!$D$22:$L$22,trimestre!$D$3:$L$3,data!$B288,trimestre!$D$2:$L$2,data!$A288)</f>
        <v>100</v>
      </c>
      <c r="M288" s="10">
        <f>SUMIFS(trimestre!$D$27:$L$27,trimestre!$D$3:$L$3,data!$B288,trimestre!$D$2:$L$2,data!$A288)</f>
        <v>100</v>
      </c>
      <c r="N288" s="10">
        <f>SUMIFS(trimestre!$D$29:$L$29,trimestre!$D$3:$L$3,data!$B288,trimestre!$D$2:$L$2,data!$A288)</f>
        <v>100</v>
      </c>
      <c r="O288" s="10">
        <f>SUMIFS(trimestre!$D$31:$L$31,trimestre!$D$3:$L$3,data!$B288,trimestre!$D$2:$L$2,data!$A288)</f>
        <v>100</v>
      </c>
      <c r="P288" s="10">
        <f>SUMIFS(trimestre!$D$33:$L$33,trimestre!$D$3:$L$3,data!$B288,trimestre!$D$2:$L$2,data!$A288)</f>
        <v>100</v>
      </c>
      <c r="Q288" s="10">
        <f>SUMIFS(trimestre!$D$35:$L$35,trimestre!$D$3:$L$3,data!$B288,trimestre!$D$2:$L$2,data!$A288)</f>
        <v>100</v>
      </c>
      <c r="R288" s="10">
        <f>SUMIFS(trimestre!$D$37:$L$37,trimestre!$D$3:$L$3,data!$B288,trimestre!$D$2:$L$2,data!$A288)</f>
        <v>100</v>
      </c>
      <c r="S288" s="10">
        <f>SUMIFS(trimestre!$D$39:$L$39,trimestre!$D$3:$L$3,data!$B288,trimestre!$D$2:$L$2,data!$A288)</f>
        <v>100</v>
      </c>
      <c r="T288" s="10">
        <f>SUMIFS(trimestre!$D$41:$L$41,trimestre!$D$3:$L$3,data!$B288,trimestre!$D$2:$L$2,data!$A288)</f>
        <v>100</v>
      </c>
      <c r="U288" s="10">
        <f>SUMIFS(trimestre!$D$43:$L$43,trimestre!$D$3:$L$3,data!$B288,trimestre!$D$2:$L$2,data!$A288)</f>
        <v>100</v>
      </c>
      <c r="V288" s="10">
        <f>SUMIFS(trimestre!$D$45:$L$45,trimestre!$D$3:$L$3,data!$B288,trimestre!$D$2:$L$2,data!$A288)</f>
        <v>100</v>
      </c>
    </row>
    <row r="289" spans="1:22" x14ac:dyDescent="0.3">
      <c r="A289">
        <f t="shared" si="12"/>
        <v>2019</v>
      </c>
      <c r="B289" t="str">
        <f t="shared" si="13"/>
        <v>T4</v>
      </c>
      <c r="C289">
        <f t="shared" si="14"/>
        <v>10</v>
      </c>
      <c r="D289" s="59">
        <v>43753</v>
      </c>
      <c r="E289" s="10">
        <f>SUMIFS(trimestre!$D$4:$L$4,trimestre!$D$3:$L$3,data!$B289,trimestre!$D$2:$L$2,data!$A289)</f>
        <v>100</v>
      </c>
      <c r="F289" s="10">
        <f>SUMIFS(trimestre!$D$8:$L$8,trimestre!$D$3:$L$3,data!$B289,trimestre!$D$2:$L$2,data!$A289)</f>
        <v>100</v>
      </c>
      <c r="G289" s="10">
        <f>SUMIFS(trimestre!$D$10:$L$10,trimestre!$D$3:$L$3,data!$B289,trimestre!$D$2:$L$2,data!$A289)</f>
        <v>100</v>
      </c>
      <c r="H289" s="10">
        <f>SUMIFS(trimestre!$D$14:$L$14,trimestre!$D$3:$L$3,data!$B289,trimestre!$D$2:$L$2,data!$A289)</f>
        <v>100</v>
      </c>
      <c r="I289" s="10">
        <f>SUMIFS(trimestre!$D$16:$L$16,trimestre!$D$3:$L$3,data!$B289,trimestre!$D$2:$L$2,data!$A289)</f>
        <v>100</v>
      </c>
      <c r="J289" s="10">
        <f>SUMIFS(trimestre!$D$18:$L$18,trimestre!$D$3:$L$3,data!$B289,trimestre!$D$2:$L$2,data!$A289)</f>
        <v>100</v>
      </c>
      <c r="K289" s="10">
        <f>SUMIFS(trimestre!$D$20:$L$20,trimestre!$D$3:$L$3,data!$B289,trimestre!$D$2:$L$2,data!$A289)</f>
        <v>100</v>
      </c>
      <c r="L289" s="10">
        <f>SUMIFS(trimestre!$D$22:$L$22,trimestre!$D$3:$L$3,data!$B289,trimestre!$D$2:$L$2,data!$A289)</f>
        <v>100</v>
      </c>
      <c r="M289" s="10">
        <f>SUMIFS(trimestre!$D$27:$L$27,trimestre!$D$3:$L$3,data!$B289,trimestre!$D$2:$L$2,data!$A289)</f>
        <v>100</v>
      </c>
      <c r="N289" s="10">
        <f>SUMIFS(trimestre!$D$29:$L$29,trimestre!$D$3:$L$3,data!$B289,trimestre!$D$2:$L$2,data!$A289)</f>
        <v>100</v>
      </c>
      <c r="O289" s="10">
        <f>SUMIFS(trimestre!$D$31:$L$31,trimestre!$D$3:$L$3,data!$B289,trimestre!$D$2:$L$2,data!$A289)</f>
        <v>100</v>
      </c>
      <c r="P289" s="10">
        <f>SUMIFS(trimestre!$D$33:$L$33,trimestre!$D$3:$L$3,data!$B289,trimestre!$D$2:$L$2,data!$A289)</f>
        <v>100</v>
      </c>
      <c r="Q289" s="10">
        <f>SUMIFS(trimestre!$D$35:$L$35,trimestre!$D$3:$L$3,data!$B289,trimestre!$D$2:$L$2,data!$A289)</f>
        <v>100</v>
      </c>
      <c r="R289" s="10">
        <f>SUMIFS(trimestre!$D$37:$L$37,trimestre!$D$3:$L$3,data!$B289,trimestre!$D$2:$L$2,data!$A289)</f>
        <v>100</v>
      </c>
      <c r="S289" s="10">
        <f>SUMIFS(trimestre!$D$39:$L$39,trimestre!$D$3:$L$3,data!$B289,trimestre!$D$2:$L$2,data!$A289)</f>
        <v>100</v>
      </c>
      <c r="T289" s="10">
        <f>SUMIFS(trimestre!$D$41:$L$41,trimestre!$D$3:$L$3,data!$B289,trimestre!$D$2:$L$2,data!$A289)</f>
        <v>100</v>
      </c>
      <c r="U289" s="10">
        <f>SUMIFS(trimestre!$D$43:$L$43,trimestre!$D$3:$L$3,data!$B289,trimestre!$D$2:$L$2,data!$A289)</f>
        <v>100</v>
      </c>
      <c r="V289" s="10">
        <f>SUMIFS(trimestre!$D$45:$L$45,trimestre!$D$3:$L$3,data!$B289,trimestre!$D$2:$L$2,data!$A289)</f>
        <v>100</v>
      </c>
    </row>
    <row r="290" spans="1:22" x14ac:dyDescent="0.3">
      <c r="A290">
        <f t="shared" si="12"/>
        <v>2019</v>
      </c>
      <c r="B290" t="str">
        <f t="shared" si="13"/>
        <v>T4</v>
      </c>
      <c r="C290">
        <f t="shared" si="14"/>
        <v>10</v>
      </c>
      <c r="D290" s="59">
        <v>43754</v>
      </c>
      <c r="E290" s="10">
        <f>SUMIFS(trimestre!$D$4:$L$4,trimestre!$D$3:$L$3,data!$B290,trimestre!$D$2:$L$2,data!$A290)</f>
        <v>100</v>
      </c>
      <c r="F290" s="10">
        <f>SUMIFS(trimestre!$D$8:$L$8,trimestre!$D$3:$L$3,data!$B290,trimestre!$D$2:$L$2,data!$A290)</f>
        <v>100</v>
      </c>
      <c r="G290" s="10">
        <f>SUMIFS(trimestre!$D$10:$L$10,trimestre!$D$3:$L$3,data!$B290,trimestre!$D$2:$L$2,data!$A290)</f>
        <v>100</v>
      </c>
      <c r="H290" s="10">
        <f>SUMIFS(trimestre!$D$14:$L$14,trimestre!$D$3:$L$3,data!$B290,trimestre!$D$2:$L$2,data!$A290)</f>
        <v>100</v>
      </c>
      <c r="I290" s="10">
        <f>SUMIFS(trimestre!$D$16:$L$16,trimestre!$D$3:$L$3,data!$B290,trimestre!$D$2:$L$2,data!$A290)</f>
        <v>100</v>
      </c>
      <c r="J290" s="10">
        <f>SUMIFS(trimestre!$D$18:$L$18,trimestre!$D$3:$L$3,data!$B290,trimestre!$D$2:$L$2,data!$A290)</f>
        <v>100</v>
      </c>
      <c r="K290" s="10">
        <f>SUMIFS(trimestre!$D$20:$L$20,trimestre!$D$3:$L$3,data!$B290,trimestre!$D$2:$L$2,data!$A290)</f>
        <v>100</v>
      </c>
      <c r="L290" s="10">
        <f>SUMIFS(trimestre!$D$22:$L$22,trimestre!$D$3:$L$3,data!$B290,trimestre!$D$2:$L$2,data!$A290)</f>
        <v>100</v>
      </c>
      <c r="M290" s="10">
        <f>SUMIFS(trimestre!$D$27:$L$27,trimestre!$D$3:$L$3,data!$B290,trimestre!$D$2:$L$2,data!$A290)</f>
        <v>100</v>
      </c>
      <c r="N290" s="10">
        <f>SUMIFS(trimestre!$D$29:$L$29,trimestre!$D$3:$L$3,data!$B290,trimestre!$D$2:$L$2,data!$A290)</f>
        <v>100</v>
      </c>
      <c r="O290" s="10">
        <f>SUMIFS(trimestre!$D$31:$L$31,trimestre!$D$3:$L$3,data!$B290,trimestre!$D$2:$L$2,data!$A290)</f>
        <v>100</v>
      </c>
      <c r="P290" s="10">
        <f>SUMIFS(trimestre!$D$33:$L$33,trimestre!$D$3:$L$3,data!$B290,trimestre!$D$2:$L$2,data!$A290)</f>
        <v>100</v>
      </c>
      <c r="Q290" s="10">
        <f>SUMIFS(trimestre!$D$35:$L$35,trimestre!$D$3:$L$3,data!$B290,trimestre!$D$2:$L$2,data!$A290)</f>
        <v>100</v>
      </c>
      <c r="R290" s="10">
        <f>SUMIFS(trimestre!$D$37:$L$37,trimestre!$D$3:$L$3,data!$B290,trimestre!$D$2:$L$2,data!$A290)</f>
        <v>100</v>
      </c>
      <c r="S290" s="10">
        <f>SUMIFS(trimestre!$D$39:$L$39,trimestre!$D$3:$L$3,data!$B290,trimestre!$D$2:$L$2,data!$A290)</f>
        <v>100</v>
      </c>
      <c r="T290" s="10">
        <f>SUMIFS(trimestre!$D$41:$L$41,trimestre!$D$3:$L$3,data!$B290,trimestre!$D$2:$L$2,data!$A290)</f>
        <v>100</v>
      </c>
      <c r="U290" s="10">
        <f>SUMIFS(trimestre!$D$43:$L$43,trimestre!$D$3:$L$3,data!$B290,trimestre!$D$2:$L$2,data!$A290)</f>
        <v>100</v>
      </c>
      <c r="V290" s="10">
        <f>SUMIFS(trimestre!$D$45:$L$45,trimestre!$D$3:$L$3,data!$B290,trimestre!$D$2:$L$2,data!$A290)</f>
        <v>100</v>
      </c>
    </row>
    <row r="291" spans="1:22" x14ac:dyDescent="0.3">
      <c r="A291">
        <f t="shared" si="12"/>
        <v>2019</v>
      </c>
      <c r="B291" t="str">
        <f t="shared" si="13"/>
        <v>T4</v>
      </c>
      <c r="C291">
        <f t="shared" si="14"/>
        <v>10</v>
      </c>
      <c r="D291" s="59">
        <v>43755</v>
      </c>
      <c r="E291" s="10">
        <f>SUMIFS(trimestre!$D$4:$L$4,trimestre!$D$3:$L$3,data!$B291,trimestre!$D$2:$L$2,data!$A291)</f>
        <v>100</v>
      </c>
      <c r="F291" s="10">
        <f>SUMIFS(trimestre!$D$8:$L$8,trimestre!$D$3:$L$3,data!$B291,trimestre!$D$2:$L$2,data!$A291)</f>
        <v>100</v>
      </c>
      <c r="G291" s="10">
        <f>SUMIFS(trimestre!$D$10:$L$10,trimestre!$D$3:$L$3,data!$B291,trimestre!$D$2:$L$2,data!$A291)</f>
        <v>100</v>
      </c>
      <c r="H291" s="10">
        <f>SUMIFS(trimestre!$D$14:$L$14,trimestre!$D$3:$L$3,data!$B291,trimestre!$D$2:$L$2,data!$A291)</f>
        <v>100</v>
      </c>
      <c r="I291" s="10">
        <f>SUMIFS(trimestre!$D$16:$L$16,trimestre!$D$3:$L$3,data!$B291,trimestre!$D$2:$L$2,data!$A291)</f>
        <v>100</v>
      </c>
      <c r="J291" s="10">
        <f>SUMIFS(trimestre!$D$18:$L$18,trimestre!$D$3:$L$3,data!$B291,trimestre!$D$2:$L$2,data!$A291)</f>
        <v>100</v>
      </c>
      <c r="K291" s="10">
        <f>SUMIFS(trimestre!$D$20:$L$20,trimestre!$D$3:$L$3,data!$B291,trimestre!$D$2:$L$2,data!$A291)</f>
        <v>100</v>
      </c>
      <c r="L291" s="10">
        <f>SUMIFS(trimestre!$D$22:$L$22,trimestre!$D$3:$L$3,data!$B291,trimestre!$D$2:$L$2,data!$A291)</f>
        <v>100</v>
      </c>
      <c r="M291" s="10">
        <f>SUMIFS(trimestre!$D$27:$L$27,trimestre!$D$3:$L$3,data!$B291,trimestre!$D$2:$L$2,data!$A291)</f>
        <v>100</v>
      </c>
      <c r="N291" s="10">
        <f>SUMIFS(trimestre!$D$29:$L$29,trimestre!$D$3:$L$3,data!$B291,trimestre!$D$2:$L$2,data!$A291)</f>
        <v>100</v>
      </c>
      <c r="O291" s="10">
        <f>SUMIFS(trimestre!$D$31:$L$31,trimestre!$D$3:$L$3,data!$B291,trimestre!$D$2:$L$2,data!$A291)</f>
        <v>100</v>
      </c>
      <c r="P291" s="10">
        <f>SUMIFS(trimestre!$D$33:$L$33,trimestre!$D$3:$L$3,data!$B291,trimestre!$D$2:$L$2,data!$A291)</f>
        <v>100</v>
      </c>
      <c r="Q291" s="10">
        <f>SUMIFS(trimestre!$D$35:$L$35,trimestre!$D$3:$L$3,data!$B291,trimestre!$D$2:$L$2,data!$A291)</f>
        <v>100</v>
      </c>
      <c r="R291" s="10">
        <f>SUMIFS(trimestre!$D$37:$L$37,trimestre!$D$3:$L$3,data!$B291,trimestre!$D$2:$L$2,data!$A291)</f>
        <v>100</v>
      </c>
      <c r="S291" s="10">
        <f>SUMIFS(trimestre!$D$39:$L$39,trimestre!$D$3:$L$3,data!$B291,trimestre!$D$2:$L$2,data!$A291)</f>
        <v>100</v>
      </c>
      <c r="T291" s="10">
        <f>SUMIFS(trimestre!$D$41:$L$41,trimestre!$D$3:$L$3,data!$B291,trimestre!$D$2:$L$2,data!$A291)</f>
        <v>100</v>
      </c>
      <c r="U291" s="10">
        <f>SUMIFS(trimestre!$D$43:$L$43,trimestre!$D$3:$L$3,data!$B291,trimestre!$D$2:$L$2,data!$A291)</f>
        <v>100</v>
      </c>
      <c r="V291" s="10">
        <f>SUMIFS(trimestre!$D$45:$L$45,trimestre!$D$3:$L$3,data!$B291,trimestre!$D$2:$L$2,data!$A291)</f>
        <v>100</v>
      </c>
    </row>
    <row r="292" spans="1:22" x14ac:dyDescent="0.3">
      <c r="A292">
        <f t="shared" si="12"/>
        <v>2019</v>
      </c>
      <c r="B292" t="str">
        <f t="shared" si="13"/>
        <v>T4</v>
      </c>
      <c r="C292">
        <f t="shared" si="14"/>
        <v>10</v>
      </c>
      <c r="D292" s="59">
        <v>43756</v>
      </c>
      <c r="E292" s="10">
        <f>SUMIFS(trimestre!$D$4:$L$4,trimestre!$D$3:$L$3,data!$B292,trimestre!$D$2:$L$2,data!$A292)</f>
        <v>100</v>
      </c>
      <c r="F292" s="10">
        <f>SUMIFS(trimestre!$D$8:$L$8,trimestre!$D$3:$L$3,data!$B292,trimestre!$D$2:$L$2,data!$A292)</f>
        <v>100</v>
      </c>
      <c r="G292" s="10">
        <f>SUMIFS(trimestre!$D$10:$L$10,trimestre!$D$3:$L$3,data!$B292,trimestre!$D$2:$L$2,data!$A292)</f>
        <v>100</v>
      </c>
      <c r="H292" s="10">
        <f>SUMIFS(trimestre!$D$14:$L$14,trimestre!$D$3:$L$3,data!$B292,trimestre!$D$2:$L$2,data!$A292)</f>
        <v>100</v>
      </c>
      <c r="I292" s="10">
        <f>SUMIFS(trimestre!$D$16:$L$16,trimestre!$D$3:$L$3,data!$B292,trimestre!$D$2:$L$2,data!$A292)</f>
        <v>100</v>
      </c>
      <c r="J292" s="10">
        <f>SUMIFS(trimestre!$D$18:$L$18,trimestre!$D$3:$L$3,data!$B292,trimestre!$D$2:$L$2,data!$A292)</f>
        <v>100</v>
      </c>
      <c r="K292" s="10">
        <f>SUMIFS(trimestre!$D$20:$L$20,trimestre!$D$3:$L$3,data!$B292,trimestre!$D$2:$L$2,data!$A292)</f>
        <v>100</v>
      </c>
      <c r="L292" s="10">
        <f>SUMIFS(trimestre!$D$22:$L$22,trimestre!$D$3:$L$3,data!$B292,trimestre!$D$2:$L$2,data!$A292)</f>
        <v>100</v>
      </c>
      <c r="M292" s="10">
        <f>SUMIFS(trimestre!$D$27:$L$27,trimestre!$D$3:$L$3,data!$B292,trimestre!$D$2:$L$2,data!$A292)</f>
        <v>100</v>
      </c>
      <c r="N292" s="10">
        <f>SUMIFS(trimestre!$D$29:$L$29,trimestre!$D$3:$L$3,data!$B292,trimestre!$D$2:$L$2,data!$A292)</f>
        <v>100</v>
      </c>
      <c r="O292" s="10">
        <f>SUMIFS(trimestre!$D$31:$L$31,trimestre!$D$3:$L$3,data!$B292,trimestre!$D$2:$L$2,data!$A292)</f>
        <v>100</v>
      </c>
      <c r="P292" s="10">
        <f>SUMIFS(trimestre!$D$33:$L$33,trimestre!$D$3:$L$3,data!$B292,trimestre!$D$2:$L$2,data!$A292)</f>
        <v>100</v>
      </c>
      <c r="Q292" s="10">
        <f>SUMIFS(trimestre!$D$35:$L$35,trimestre!$D$3:$L$3,data!$B292,trimestre!$D$2:$L$2,data!$A292)</f>
        <v>100</v>
      </c>
      <c r="R292" s="10">
        <f>SUMIFS(trimestre!$D$37:$L$37,trimestre!$D$3:$L$3,data!$B292,trimestre!$D$2:$L$2,data!$A292)</f>
        <v>100</v>
      </c>
      <c r="S292" s="10">
        <f>SUMIFS(trimestre!$D$39:$L$39,trimestre!$D$3:$L$3,data!$B292,trimestre!$D$2:$L$2,data!$A292)</f>
        <v>100</v>
      </c>
      <c r="T292" s="10">
        <f>SUMIFS(trimestre!$D$41:$L$41,trimestre!$D$3:$L$3,data!$B292,trimestre!$D$2:$L$2,data!$A292)</f>
        <v>100</v>
      </c>
      <c r="U292" s="10">
        <f>SUMIFS(trimestre!$D$43:$L$43,trimestre!$D$3:$L$3,data!$B292,trimestre!$D$2:$L$2,data!$A292)</f>
        <v>100</v>
      </c>
      <c r="V292" s="10">
        <f>SUMIFS(trimestre!$D$45:$L$45,trimestre!$D$3:$L$3,data!$B292,trimestre!$D$2:$L$2,data!$A292)</f>
        <v>100</v>
      </c>
    </row>
    <row r="293" spans="1:22" x14ac:dyDescent="0.3">
      <c r="A293">
        <f t="shared" si="12"/>
        <v>2019</v>
      </c>
      <c r="B293" t="str">
        <f t="shared" si="13"/>
        <v>T4</v>
      </c>
      <c r="C293">
        <f t="shared" si="14"/>
        <v>10</v>
      </c>
      <c r="D293" s="59">
        <v>43757</v>
      </c>
      <c r="E293" s="10">
        <f>SUMIFS(trimestre!$D$4:$L$4,trimestre!$D$3:$L$3,data!$B293,trimestre!$D$2:$L$2,data!$A293)</f>
        <v>100</v>
      </c>
      <c r="F293" s="10">
        <f>SUMIFS(trimestre!$D$8:$L$8,trimestre!$D$3:$L$3,data!$B293,trimestre!$D$2:$L$2,data!$A293)</f>
        <v>100</v>
      </c>
      <c r="G293" s="10">
        <f>SUMIFS(trimestre!$D$10:$L$10,trimestre!$D$3:$L$3,data!$B293,trimestre!$D$2:$L$2,data!$A293)</f>
        <v>100</v>
      </c>
      <c r="H293" s="10">
        <f>SUMIFS(trimestre!$D$14:$L$14,trimestre!$D$3:$L$3,data!$B293,trimestre!$D$2:$L$2,data!$A293)</f>
        <v>100</v>
      </c>
      <c r="I293" s="10">
        <f>SUMIFS(trimestre!$D$16:$L$16,trimestre!$D$3:$L$3,data!$B293,trimestre!$D$2:$L$2,data!$A293)</f>
        <v>100</v>
      </c>
      <c r="J293" s="10">
        <f>SUMIFS(trimestre!$D$18:$L$18,trimestre!$D$3:$L$3,data!$B293,trimestre!$D$2:$L$2,data!$A293)</f>
        <v>100</v>
      </c>
      <c r="K293" s="10">
        <f>SUMIFS(trimestre!$D$20:$L$20,trimestre!$D$3:$L$3,data!$B293,trimestre!$D$2:$L$2,data!$A293)</f>
        <v>100</v>
      </c>
      <c r="L293" s="10">
        <f>SUMIFS(trimestre!$D$22:$L$22,trimestre!$D$3:$L$3,data!$B293,trimestre!$D$2:$L$2,data!$A293)</f>
        <v>100</v>
      </c>
      <c r="M293" s="10">
        <f>SUMIFS(trimestre!$D$27:$L$27,trimestre!$D$3:$L$3,data!$B293,trimestre!$D$2:$L$2,data!$A293)</f>
        <v>100</v>
      </c>
      <c r="N293" s="10">
        <f>SUMIFS(trimestre!$D$29:$L$29,trimestre!$D$3:$L$3,data!$B293,trimestre!$D$2:$L$2,data!$A293)</f>
        <v>100</v>
      </c>
      <c r="O293" s="10">
        <f>SUMIFS(trimestre!$D$31:$L$31,trimestre!$D$3:$L$3,data!$B293,trimestre!$D$2:$L$2,data!$A293)</f>
        <v>100</v>
      </c>
      <c r="P293" s="10">
        <f>SUMIFS(trimestre!$D$33:$L$33,trimestre!$D$3:$L$3,data!$B293,trimestre!$D$2:$L$2,data!$A293)</f>
        <v>100</v>
      </c>
      <c r="Q293" s="10">
        <f>SUMIFS(trimestre!$D$35:$L$35,trimestre!$D$3:$L$3,data!$B293,trimestre!$D$2:$L$2,data!$A293)</f>
        <v>100</v>
      </c>
      <c r="R293" s="10">
        <f>SUMIFS(trimestre!$D$37:$L$37,trimestre!$D$3:$L$3,data!$B293,trimestre!$D$2:$L$2,data!$A293)</f>
        <v>100</v>
      </c>
      <c r="S293" s="10">
        <f>SUMIFS(trimestre!$D$39:$L$39,trimestre!$D$3:$L$3,data!$B293,trimestre!$D$2:$L$2,data!$A293)</f>
        <v>100</v>
      </c>
      <c r="T293" s="10">
        <f>SUMIFS(trimestre!$D$41:$L$41,trimestre!$D$3:$L$3,data!$B293,trimestre!$D$2:$L$2,data!$A293)</f>
        <v>100</v>
      </c>
      <c r="U293" s="10">
        <f>SUMIFS(trimestre!$D$43:$L$43,trimestre!$D$3:$L$3,data!$B293,trimestre!$D$2:$L$2,data!$A293)</f>
        <v>100</v>
      </c>
      <c r="V293" s="10">
        <f>SUMIFS(trimestre!$D$45:$L$45,trimestre!$D$3:$L$3,data!$B293,trimestre!$D$2:$L$2,data!$A293)</f>
        <v>100</v>
      </c>
    </row>
    <row r="294" spans="1:22" x14ac:dyDescent="0.3">
      <c r="A294">
        <f t="shared" si="12"/>
        <v>2019</v>
      </c>
      <c r="B294" t="str">
        <f t="shared" si="13"/>
        <v>T4</v>
      </c>
      <c r="C294">
        <f t="shared" si="14"/>
        <v>10</v>
      </c>
      <c r="D294" s="59">
        <v>43758</v>
      </c>
      <c r="E294" s="10">
        <f>SUMIFS(trimestre!$D$4:$L$4,trimestre!$D$3:$L$3,data!$B294,trimestre!$D$2:$L$2,data!$A294)</f>
        <v>100</v>
      </c>
      <c r="F294" s="10">
        <f>SUMIFS(trimestre!$D$8:$L$8,trimestre!$D$3:$L$3,data!$B294,trimestre!$D$2:$L$2,data!$A294)</f>
        <v>100</v>
      </c>
      <c r="G294" s="10">
        <f>SUMIFS(trimestre!$D$10:$L$10,trimestre!$D$3:$L$3,data!$B294,trimestre!$D$2:$L$2,data!$A294)</f>
        <v>100</v>
      </c>
      <c r="H294" s="10">
        <f>SUMIFS(trimestre!$D$14:$L$14,trimestre!$D$3:$L$3,data!$B294,trimestre!$D$2:$L$2,data!$A294)</f>
        <v>100</v>
      </c>
      <c r="I294" s="10">
        <f>SUMIFS(trimestre!$D$16:$L$16,trimestre!$D$3:$L$3,data!$B294,trimestre!$D$2:$L$2,data!$A294)</f>
        <v>100</v>
      </c>
      <c r="J294" s="10">
        <f>SUMIFS(trimestre!$D$18:$L$18,trimestre!$D$3:$L$3,data!$B294,trimestre!$D$2:$L$2,data!$A294)</f>
        <v>100</v>
      </c>
      <c r="K294" s="10">
        <f>SUMIFS(trimestre!$D$20:$L$20,trimestre!$D$3:$L$3,data!$B294,trimestre!$D$2:$L$2,data!$A294)</f>
        <v>100</v>
      </c>
      <c r="L294" s="10">
        <f>SUMIFS(trimestre!$D$22:$L$22,trimestre!$D$3:$L$3,data!$B294,trimestre!$D$2:$L$2,data!$A294)</f>
        <v>100</v>
      </c>
      <c r="M294" s="10">
        <f>SUMIFS(trimestre!$D$27:$L$27,trimestre!$D$3:$L$3,data!$B294,trimestre!$D$2:$L$2,data!$A294)</f>
        <v>100</v>
      </c>
      <c r="N294" s="10">
        <f>SUMIFS(trimestre!$D$29:$L$29,trimestre!$D$3:$L$3,data!$B294,trimestre!$D$2:$L$2,data!$A294)</f>
        <v>100</v>
      </c>
      <c r="O294" s="10">
        <f>SUMIFS(trimestre!$D$31:$L$31,trimestre!$D$3:$L$3,data!$B294,trimestre!$D$2:$L$2,data!$A294)</f>
        <v>100</v>
      </c>
      <c r="P294" s="10">
        <f>SUMIFS(trimestre!$D$33:$L$33,trimestre!$D$3:$L$3,data!$B294,trimestre!$D$2:$L$2,data!$A294)</f>
        <v>100</v>
      </c>
      <c r="Q294" s="10">
        <f>SUMIFS(trimestre!$D$35:$L$35,trimestre!$D$3:$L$3,data!$B294,trimestre!$D$2:$L$2,data!$A294)</f>
        <v>100</v>
      </c>
      <c r="R294" s="10">
        <f>SUMIFS(trimestre!$D$37:$L$37,trimestre!$D$3:$L$3,data!$B294,trimestre!$D$2:$L$2,data!$A294)</f>
        <v>100</v>
      </c>
      <c r="S294" s="10">
        <f>SUMIFS(trimestre!$D$39:$L$39,trimestre!$D$3:$L$3,data!$B294,trimestre!$D$2:$L$2,data!$A294)</f>
        <v>100</v>
      </c>
      <c r="T294" s="10">
        <f>SUMIFS(trimestre!$D$41:$L$41,trimestre!$D$3:$L$3,data!$B294,trimestre!$D$2:$L$2,data!$A294)</f>
        <v>100</v>
      </c>
      <c r="U294" s="10">
        <f>SUMIFS(trimestre!$D$43:$L$43,trimestre!$D$3:$L$3,data!$B294,trimestre!$D$2:$L$2,data!$A294)</f>
        <v>100</v>
      </c>
      <c r="V294" s="10">
        <f>SUMIFS(trimestre!$D$45:$L$45,trimestre!$D$3:$L$3,data!$B294,trimestre!$D$2:$L$2,data!$A294)</f>
        <v>100</v>
      </c>
    </row>
    <row r="295" spans="1:22" x14ac:dyDescent="0.3">
      <c r="A295">
        <f t="shared" si="12"/>
        <v>2019</v>
      </c>
      <c r="B295" t="str">
        <f t="shared" si="13"/>
        <v>T4</v>
      </c>
      <c r="C295">
        <f t="shared" si="14"/>
        <v>10</v>
      </c>
      <c r="D295" s="59">
        <v>43759</v>
      </c>
      <c r="E295" s="10">
        <f>SUMIFS(trimestre!$D$4:$L$4,trimestre!$D$3:$L$3,data!$B295,trimestre!$D$2:$L$2,data!$A295)</f>
        <v>100</v>
      </c>
      <c r="F295" s="10">
        <f>SUMIFS(trimestre!$D$8:$L$8,trimestre!$D$3:$L$3,data!$B295,trimestre!$D$2:$L$2,data!$A295)</f>
        <v>100</v>
      </c>
      <c r="G295" s="10">
        <f>SUMIFS(trimestre!$D$10:$L$10,trimestre!$D$3:$L$3,data!$B295,trimestre!$D$2:$L$2,data!$A295)</f>
        <v>100</v>
      </c>
      <c r="H295" s="10">
        <f>SUMIFS(trimestre!$D$14:$L$14,trimestre!$D$3:$L$3,data!$B295,trimestre!$D$2:$L$2,data!$A295)</f>
        <v>100</v>
      </c>
      <c r="I295" s="10">
        <f>SUMIFS(trimestre!$D$16:$L$16,trimestre!$D$3:$L$3,data!$B295,trimestre!$D$2:$L$2,data!$A295)</f>
        <v>100</v>
      </c>
      <c r="J295" s="10">
        <f>SUMIFS(trimestre!$D$18:$L$18,trimestre!$D$3:$L$3,data!$B295,trimestre!$D$2:$L$2,data!$A295)</f>
        <v>100</v>
      </c>
      <c r="K295" s="10">
        <f>SUMIFS(trimestre!$D$20:$L$20,trimestre!$D$3:$L$3,data!$B295,trimestre!$D$2:$L$2,data!$A295)</f>
        <v>100</v>
      </c>
      <c r="L295" s="10">
        <f>SUMIFS(trimestre!$D$22:$L$22,trimestre!$D$3:$L$3,data!$B295,trimestre!$D$2:$L$2,data!$A295)</f>
        <v>100</v>
      </c>
      <c r="M295" s="10">
        <f>SUMIFS(trimestre!$D$27:$L$27,trimestre!$D$3:$L$3,data!$B295,trimestre!$D$2:$L$2,data!$A295)</f>
        <v>100</v>
      </c>
      <c r="N295" s="10">
        <f>SUMIFS(trimestre!$D$29:$L$29,trimestre!$D$3:$L$3,data!$B295,trimestre!$D$2:$L$2,data!$A295)</f>
        <v>100</v>
      </c>
      <c r="O295" s="10">
        <f>SUMIFS(trimestre!$D$31:$L$31,trimestre!$D$3:$L$3,data!$B295,trimestre!$D$2:$L$2,data!$A295)</f>
        <v>100</v>
      </c>
      <c r="P295" s="10">
        <f>SUMIFS(trimestre!$D$33:$L$33,trimestre!$D$3:$L$3,data!$B295,trimestre!$D$2:$L$2,data!$A295)</f>
        <v>100</v>
      </c>
      <c r="Q295" s="10">
        <f>SUMIFS(trimestre!$D$35:$L$35,trimestre!$D$3:$L$3,data!$B295,trimestre!$D$2:$L$2,data!$A295)</f>
        <v>100</v>
      </c>
      <c r="R295" s="10">
        <f>SUMIFS(trimestre!$D$37:$L$37,trimestre!$D$3:$L$3,data!$B295,trimestre!$D$2:$L$2,data!$A295)</f>
        <v>100</v>
      </c>
      <c r="S295" s="10">
        <f>SUMIFS(trimestre!$D$39:$L$39,trimestre!$D$3:$L$3,data!$B295,trimestre!$D$2:$L$2,data!$A295)</f>
        <v>100</v>
      </c>
      <c r="T295" s="10">
        <f>SUMIFS(trimestre!$D$41:$L$41,trimestre!$D$3:$L$3,data!$B295,trimestre!$D$2:$L$2,data!$A295)</f>
        <v>100</v>
      </c>
      <c r="U295" s="10">
        <f>SUMIFS(trimestre!$D$43:$L$43,trimestre!$D$3:$L$3,data!$B295,trimestre!$D$2:$L$2,data!$A295)</f>
        <v>100</v>
      </c>
      <c r="V295" s="10">
        <f>SUMIFS(trimestre!$D$45:$L$45,trimestre!$D$3:$L$3,data!$B295,trimestre!$D$2:$L$2,data!$A295)</f>
        <v>100</v>
      </c>
    </row>
    <row r="296" spans="1:22" x14ac:dyDescent="0.3">
      <c r="A296">
        <f t="shared" si="12"/>
        <v>2019</v>
      </c>
      <c r="B296" t="str">
        <f t="shared" si="13"/>
        <v>T4</v>
      </c>
      <c r="C296">
        <f t="shared" si="14"/>
        <v>10</v>
      </c>
      <c r="D296" s="59">
        <v>43760</v>
      </c>
      <c r="E296" s="10">
        <f>SUMIFS(trimestre!$D$4:$L$4,trimestre!$D$3:$L$3,data!$B296,trimestre!$D$2:$L$2,data!$A296)</f>
        <v>100</v>
      </c>
      <c r="F296" s="10">
        <f>SUMIFS(trimestre!$D$8:$L$8,trimestre!$D$3:$L$3,data!$B296,trimestre!$D$2:$L$2,data!$A296)</f>
        <v>100</v>
      </c>
      <c r="G296" s="10">
        <f>SUMIFS(trimestre!$D$10:$L$10,trimestre!$D$3:$L$3,data!$B296,trimestre!$D$2:$L$2,data!$A296)</f>
        <v>100</v>
      </c>
      <c r="H296" s="10">
        <f>SUMIFS(trimestre!$D$14:$L$14,trimestre!$D$3:$L$3,data!$B296,trimestre!$D$2:$L$2,data!$A296)</f>
        <v>100</v>
      </c>
      <c r="I296" s="10">
        <f>SUMIFS(trimestre!$D$16:$L$16,trimestre!$D$3:$L$3,data!$B296,trimestre!$D$2:$L$2,data!$A296)</f>
        <v>100</v>
      </c>
      <c r="J296" s="10">
        <f>SUMIFS(trimestre!$D$18:$L$18,trimestre!$D$3:$L$3,data!$B296,trimestre!$D$2:$L$2,data!$A296)</f>
        <v>100</v>
      </c>
      <c r="K296" s="10">
        <f>SUMIFS(trimestre!$D$20:$L$20,trimestre!$D$3:$L$3,data!$B296,trimestre!$D$2:$L$2,data!$A296)</f>
        <v>100</v>
      </c>
      <c r="L296" s="10">
        <f>SUMIFS(trimestre!$D$22:$L$22,trimestre!$D$3:$L$3,data!$B296,trimestre!$D$2:$L$2,data!$A296)</f>
        <v>100</v>
      </c>
      <c r="M296" s="10">
        <f>SUMIFS(trimestre!$D$27:$L$27,trimestre!$D$3:$L$3,data!$B296,trimestre!$D$2:$L$2,data!$A296)</f>
        <v>100</v>
      </c>
      <c r="N296" s="10">
        <f>SUMIFS(trimestre!$D$29:$L$29,trimestre!$D$3:$L$3,data!$B296,trimestre!$D$2:$L$2,data!$A296)</f>
        <v>100</v>
      </c>
      <c r="O296" s="10">
        <f>SUMIFS(trimestre!$D$31:$L$31,trimestre!$D$3:$L$3,data!$B296,trimestre!$D$2:$L$2,data!$A296)</f>
        <v>100</v>
      </c>
      <c r="P296" s="10">
        <f>SUMIFS(trimestre!$D$33:$L$33,trimestre!$D$3:$L$3,data!$B296,trimestre!$D$2:$L$2,data!$A296)</f>
        <v>100</v>
      </c>
      <c r="Q296" s="10">
        <f>SUMIFS(trimestre!$D$35:$L$35,trimestre!$D$3:$L$3,data!$B296,trimestre!$D$2:$L$2,data!$A296)</f>
        <v>100</v>
      </c>
      <c r="R296" s="10">
        <f>SUMIFS(trimestre!$D$37:$L$37,trimestre!$D$3:$L$3,data!$B296,trimestre!$D$2:$L$2,data!$A296)</f>
        <v>100</v>
      </c>
      <c r="S296" s="10">
        <f>SUMIFS(trimestre!$D$39:$L$39,trimestre!$D$3:$L$3,data!$B296,trimestre!$D$2:$L$2,data!$A296)</f>
        <v>100</v>
      </c>
      <c r="T296" s="10">
        <f>SUMIFS(trimestre!$D$41:$L$41,trimestre!$D$3:$L$3,data!$B296,trimestre!$D$2:$L$2,data!$A296)</f>
        <v>100</v>
      </c>
      <c r="U296" s="10">
        <f>SUMIFS(trimestre!$D$43:$L$43,trimestre!$D$3:$L$3,data!$B296,trimestre!$D$2:$L$2,data!$A296)</f>
        <v>100</v>
      </c>
      <c r="V296" s="10">
        <f>SUMIFS(trimestre!$D$45:$L$45,trimestre!$D$3:$L$3,data!$B296,trimestre!$D$2:$L$2,data!$A296)</f>
        <v>100</v>
      </c>
    </row>
    <row r="297" spans="1:22" x14ac:dyDescent="0.3">
      <c r="A297">
        <f t="shared" si="12"/>
        <v>2019</v>
      </c>
      <c r="B297" t="str">
        <f t="shared" si="13"/>
        <v>T4</v>
      </c>
      <c r="C297">
        <f t="shared" si="14"/>
        <v>10</v>
      </c>
      <c r="D297" s="59">
        <v>43761</v>
      </c>
      <c r="E297" s="10">
        <f>SUMIFS(trimestre!$D$4:$L$4,trimestre!$D$3:$L$3,data!$B297,trimestre!$D$2:$L$2,data!$A297)</f>
        <v>100</v>
      </c>
      <c r="F297" s="10">
        <f>SUMIFS(trimestre!$D$8:$L$8,trimestre!$D$3:$L$3,data!$B297,trimestre!$D$2:$L$2,data!$A297)</f>
        <v>100</v>
      </c>
      <c r="G297" s="10">
        <f>SUMIFS(trimestre!$D$10:$L$10,trimestre!$D$3:$L$3,data!$B297,trimestre!$D$2:$L$2,data!$A297)</f>
        <v>100</v>
      </c>
      <c r="H297" s="10">
        <f>SUMIFS(trimestre!$D$14:$L$14,trimestre!$D$3:$L$3,data!$B297,trimestre!$D$2:$L$2,data!$A297)</f>
        <v>100</v>
      </c>
      <c r="I297" s="10">
        <f>SUMIFS(trimestre!$D$16:$L$16,trimestre!$D$3:$L$3,data!$B297,trimestre!$D$2:$L$2,data!$A297)</f>
        <v>100</v>
      </c>
      <c r="J297" s="10">
        <f>SUMIFS(trimestre!$D$18:$L$18,trimestre!$D$3:$L$3,data!$B297,trimestre!$D$2:$L$2,data!$A297)</f>
        <v>100</v>
      </c>
      <c r="K297" s="10">
        <f>SUMIFS(trimestre!$D$20:$L$20,trimestre!$D$3:$L$3,data!$B297,trimestre!$D$2:$L$2,data!$A297)</f>
        <v>100</v>
      </c>
      <c r="L297" s="10">
        <f>SUMIFS(trimestre!$D$22:$L$22,trimestre!$D$3:$L$3,data!$B297,trimestre!$D$2:$L$2,data!$A297)</f>
        <v>100</v>
      </c>
      <c r="M297" s="10">
        <f>SUMIFS(trimestre!$D$27:$L$27,trimestre!$D$3:$L$3,data!$B297,trimestre!$D$2:$L$2,data!$A297)</f>
        <v>100</v>
      </c>
      <c r="N297" s="10">
        <f>SUMIFS(trimestre!$D$29:$L$29,trimestre!$D$3:$L$3,data!$B297,trimestre!$D$2:$L$2,data!$A297)</f>
        <v>100</v>
      </c>
      <c r="O297" s="10">
        <f>SUMIFS(trimestre!$D$31:$L$31,trimestre!$D$3:$L$3,data!$B297,trimestre!$D$2:$L$2,data!$A297)</f>
        <v>100</v>
      </c>
      <c r="P297" s="10">
        <f>SUMIFS(trimestre!$D$33:$L$33,trimestre!$D$3:$L$3,data!$B297,trimestre!$D$2:$L$2,data!$A297)</f>
        <v>100</v>
      </c>
      <c r="Q297" s="10">
        <f>SUMIFS(trimestre!$D$35:$L$35,trimestre!$D$3:$L$3,data!$B297,trimestre!$D$2:$L$2,data!$A297)</f>
        <v>100</v>
      </c>
      <c r="R297" s="10">
        <f>SUMIFS(trimestre!$D$37:$L$37,trimestre!$D$3:$L$3,data!$B297,trimestre!$D$2:$L$2,data!$A297)</f>
        <v>100</v>
      </c>
      <c r="S297" s="10">
        <f>SUMIFS(trimestre!$D$39:$L$39,trimestre!$D$3:$L$3,data!$B297,trimestre!$D$2:$L$2,data!$A297)</f>
        <v>100</v>
      </c>
      <c r="T297" s="10">
        <f>SUMIFS(trimestre!$D$41:$L$41,trimestre!$D$3:$L$3,data!$B297,trimestre!$D$2:$L$2,data!$A297)</f>
        <v>100</v>
      </c>
      <c r="U297" s="10">
        <f>SUMIFS(trimestre!$D$43:$L$43,trimestre!$D$3:$L$3,data!$B297,trimestre!$D$2:$L$2,data!$A297)</f>
        <v>100</v>
      </c>
      <c r="V297" s="10">
        <f>SUMIFS(trimestre!$D$45:$L$45,trimestre!$D$3:$L$3,data!$B297,trimestre!$D$2:$L$2,data!$A297)</f>
        <v>100</v>
      </c>
    </row>
    <row r="298" spans="1:22" x14ac:dyDescent="0.3">
      <c r="A298">
        <f t="shared" si="12"/>
        <v>2019</v>
      </c>
      <c r="B298" t="str">
        <f t="shared" si="13"/>
        <v>T4</v>
      </c>
      <c r="C298">
        <f t="shared" si="14"/>
        <v>10</v>
      </c>
      <c r="D298" s="59">
        <v>43762</v>
      </c>
      <c r="E298" s="10">
        <f>SUMIFS(trimestre!$D$4:$L$4,trimestre!$D$3:$L$3,data!$B298,trimestre!$D$2:$L$2,data!$A298)</f>
        <v>100</v>
      </c>
      <c r="F298" s="10">
        <f>SUMIFS(trimestre!$D$8:$L$8,trimestre!$D$3:$L$3,data!$B298,trimestre!$D$2:$L$2,data!$A298)</f>
        <v>100</v>
      </c>
      <c r="G298" s="10">
        <f>SUMIFS(trimestre!$D$10:$L$10,trimestre!$D$3:$L$3,data!$B298,trimestre!$D$2:$L$2,data!$A298)</f>
        <v>100</v>
      </c>
      <c r="H298" s="10">
        <f>SUMIFS(trimestre!$D$14:$L$14,trimestre!$D$3:$L$3,data!$B298,trimestre!$D$2:$L$2,data!$A298)</f>
        <v>100</v>
      </c>
      <c r="I298" s="10">
        <f>SUMIFS(trimestre!$D$16:$L$16,trimestre!$D$3:$L$3,data!$B298,trimestre!$D$2:$L$2,data!$A298)</f>
        <v>100</v>
      </c>
      <c r="J298" s="10">
        <f>SUMIFS(trimestre!$D$18:$L$18,trimestre!$D$3:$L$3,data!$B298,trimestre!$D$2:$L$2,data!$A298)</f>
        <v>100</v>
      </c>
      <c r="K298" s="10">
        <f>SUMIFS(trimestre!$D$20:$L$20,trimestre!$D$3:$L$3,data!$B298,trimestre!$D$2:$L$2,data!$A298)</f>
        <v>100</v>
      </c>
      <c r="L298" s="10">
        <f>SUMIFS(trimestre!$D$22:$L$22,trimestre!$D$3:$L$3,data!$B298,trimestre!$D$2:$L$2,data!$A298)</f>
        <v>100</v>
      </c>
      <c r="M298" s="10">
        <f>SUMIFS(trimestre!$D$27:$L$27,trimestre!$D$3:$L$3,data!$B298,trimestre!$D$2:$L$2,data!$A298)</f>
        <v>100</v>
      </c>
      <c r="N298" s="10">
        <f>SUMIFS(trimestre!$D$29:$L$29,trimestre!$D$3:$L$3,data!$B298,trimestre!$D$2:$L$2,data!$A298)</f>
        <v>100</v>
      </c>
      <c r="O298" s="10">
        <f>SUMIFS(trimestre!$D$31:$L$31,trimestre!$D$3:$L$3,data!$B298,trimestre!$D$2:$L$2,data!$A298)</f>
        <v>100</v>
      </c>
      <c r="P298" s="10">
        <f>SUMIFS(trimestre!$D$33:$L$33,trimestre!$D$3:$L$3,data!$B298,trimestre!$D$2:$L$2,data!$A298)</f>
        <v>100</v>
      </c>
      <c r="Q298" s="10">
        <f>SUMIFS(trimestre!$D$35:$L$35,trimestre!$D$3:$L$3,data!$B298,trimestre!$D$2:$L$2,data!$A298)</f>
        <v>100</v>
      </c>
      <c r="R298" s="10">
        <f>SUMIFS(trimestre!$D$37:$L$37,trimestre!$D$3:$L$3,data!$B298,trimestre!$D$2:$L$2,data!$A298)</f>
        <v>100</v>
      </c>
      <c r="S298" s="10">
        <f>SUMIFS(trimestre!$D$39:$L$39,trimestre!$D$3:$L$3,data!$B298,trimestre!$D$2:$L$2,data!$A298)</f>
        <v>100</v>
      </c>
      <c r="T298" s="10">
        <f>SUMIFS(trimestre!$D$41:$L$41,trimestre!$D$3:$L$3,data!$B298,trimestre!$D$2:$L$2,data!$A298)</f>
        <v>100</v>
      </c>
      <c r="U298" s="10">
        <f>SUMIFS(trimestre!$D$43:$L$43,trimestre!$D$3:$L$3,data!$B298,trimestre!$D$2:$L$2,data!$A298)</f>
        <v>100</v>
      </c>
      <c r="V298" s="10">
        <f>SUMIFS(trimestre!$D$45:$L$45,trimestre!$D$3:$L$3,data!$B298,trimestre!$D$2:$L$2,data!$A298)</f>
        <v>100</v>
      </c>
    </row>
    <row r="299" spans="1:22" x14ac:dyDescent="0.3">
      <c r="A299">
        <f t="shared" si="12"/>
        <v>2019</v>
      </c>
      <c r="B299" t="str">
        <f t="shared" si="13"/>
        <v>T4</v>
      </c>
      <c r="C299">
        <f t="shared" si="14"/>
        <v>10</v>
      </c>
      <c r="D299" s="59">
        <v>43763</v>
      </c>
      <c r="E299" s="10">
        <f>SUMIFS(trimestre!$D$4:$L$4,trimestre!$D$3:$L$3,data!$B299,trimestre!$D$2:$L$2,data!$A299)</f>
        <v>100</v>
      </c>
      <c r="F299" s="10">
        <f>SUMIFS(trimestre!$D$8:$L$8,trimestre!$D$3:$L$3,data!$B299,trimestre!$D$2:$L$2,data!$A299)</f>
        <v>100</v>
      </c>
      <c r="G299" s="10">
        <f>SUMIFS(trimestre!$D$10:$L$10,trimestre!$D$3:$L$3,data!$B299,trimestre!$D$2:$L$2,data!$A299)</f>
        <v>100</v>
      </c>
      <c r="H299" s="10">
        <f>SUMIFS(trimestre!$D$14:$L$14,trimestre!$D$3:$L$3,data!$B299,trimestre!$D$2:$L$2,data!$A299)</f>
        <v>100</v>
      </c>
      <c r="I299" s="10">
        <f>SUMIFS(trimestre!$D$16:$L$16,trimestre!$D$3:$L$3,data!$B299,trimestre!$D$2:$L$2,data!$A299)</f>
        <v>100</v>
      </c>
      <c r="J299" s="10">
        <f>SUMIFS(trimestre!$D$18:$L$18,trimestre!$D$3:$L$3,data!$B299,trimestre!$D$2:$L$2,data!$A299)</f>
        <v>100</v>
      </c>
      <c r="K299" s="10">
        <f>SUMIFS(trimestre!$D$20:$L$20,trimestre!$D$3:$L$3,data!$B299,trimestre!$D$2:$L$2,data!$A299)</f>
        <v>100</v>
      </c>
      <c r="L299" s="10">
        <f>SUMIFS(trimestre!$D$22:$L$22,trimestre!$D$3:$L$3,data!$B299,trimestre!$D$2:$L$2,data!$A299)</f>
        <v>100</v>
      </c>
      <c r="M299" s="10">
        <f>SUMIFS(trimestre!$D$27:$L$27,trimestre!$D$3:$L$3,data!$B299,trimestre!$D$2:$L$2,data!$A299)</f>
        <v>100</v>
      </c>
      <c r="N299" s="10">
        <f>SUMIFS(trimestre!$D$29:$L$29,trimestre!$D$3:$L$3,data!$B299,trimestre!$D$2:$L$2,data!$A299)</f>
        <v>100</v>
      </c>
      <c r="O299" s="10">
        <f>SUMIFS(trimestre!$D$31:$L$31,trimestre!$D$3:$L$3,data!$B299,trimestre!$D$2:$L$2,data!$A299)</f>
        <v>100</v>
      </c>
      <c r="P299" s="10">
        <f>SUMIFS(trimestre!$D$33:$L$33,trimestre!$D$3:$L$3,data!$B299,trimestre!$D$2:$L$2,data!$A299)</f>
        <v>100</v>
      </c>
      <c r="Q299" s="10">
        <f>SUMIFS(trimestre!$D$35:$L$35,trimestre!$D$3:$L$3,data!$B299,trimestre!$D$2:$L$2,data!$A299)</f>
        <v>100</v>
      </c>
      <c r="R299" s="10">
        <f>SUMIFS(trimestre!$D$37:$L$37,trimestre!$D$3:$L$3,data!$B299,trimestre!$D$2:$L$2,data!$A299)</f>
        <v>100</v>
      </c>
      <c r="S299" s="10">
        <f>SUMIFS(trimestre!$D$39:$L$39,trimestre!$D$3:$L$3,data!$B299,trimestre!$D$2:$L$2,data!$A299)</f>
        <v>100</v>
      </c>
      <c r="T299" s="10">
        <f>SUMIFS(trimestre!$D$41:$L$41,trimestre!$D$3:$L$3,data!$B299,trimestre!$D$2:$L$2,data!$A299)</f>
        <v>100</v>
      </c>
      <c r="U299" s="10">
        <f>SUMIFS(trimestre!$D$43:$L$43,trimestre!$D$3:$L$3,data!$B299,trimestre!$D$2:$L$2,data!$A299)</f>
        <v>100</v>
      </c>
      <c r="V299" s="10">
        <f>SUMIFS(trimestre!$D$45:$L$45,trimestre!$D$3:$L$3,data!$B299,trimestre!$D$2:$L$2,data!$A299)</f>
        <v>100</v>
      </c>
    </row>
    <row r="300" spans="1:22" x14ac:dyDescent="0.3">
      <c r="A300">
        <f t="shared" si="12"/>
        <v>2019</v>
      </c>
      <c r="B300" t="str">
        <f t="shared" si="13"/>
        <v>T4</v>
      </c>
      <c r="C300">
        <f t="shared" si="14"/>
        <v>10</v>
      </c>
      <c r="D300" s="59">
        <v>43764</v>
      </c>
      <c r="E300" s="10">
        <f>SUMIFS(trimestre!$D$4:$L$4,trimestre!$D$3:$L$3,data!$B300,trimestre!$D$2:$L$2,data!$A300)</f>
        <v>100</v>
      </c>
      <c r="F300" s="10">
        <f>SUMIFS(trimestre!$D$8:$L$8,trimestre!$D$3:$L$3,data!$B300,trimestre!$D$2:$L$2,data!$A300)</f>
        <v>100</v>
      </c>
      <c r="G300" s="10">
        <f>SUMIFS(trimestre!$D$10:$L$10,trimestre!$D$3:$L$3,data!$B300,trimestre!$D$2:$L$2,data!$A300)</f>
        <v>100</v>
      </c>
      <c r="H300" s="10">
        <f>SUMIFS(trimestre!$D$14:$L$14,trimestre!$D$3:$L$3,data!$B300,trimestre!$D$2:$L$2,data!$A300)</f>
        <v>100</v>
      </c>
      <c r="I300" s="10">
        <f>SUMIFS(trimestre!$D$16:$L$16,trimestre!$D$3:$L$3,data!$B300,trimestre!$D$2:$L$2,data!$A300)</f>
        <v>100</v>
      </c>
      <c r="J300" s="10">
        <f>SUMIFS(trimestre!$D$18:$L$18,trimestre!$D$3:$L$3,data!$B300,trimestre!$D$2:$L$2,data!$A300)</f>
        <v>100</v>
      </c>
      <c r="K300" s="10">
        <f>SUMIFS(trimestre!$D$20:$L$20,trimestre!$D$3:$L$3,data!$B300,trimestre!$D$2:$L$2,data!$A300)</f>
        <v>100</v>
      </c>
      <c r="L300" s="10">
        <f>SUMIFS(trimestre!$D$22:$L$22,trimestre!$D$3:$L$3,data!$B300,trimestre!$D$2:$L$2,data!$A300)</f>
        <v>100</v>
      </c>
      <c r="M300" s="10">
        <f>SUMIFS(trimestre!$D$27:$L$27,trimestre!$D$3:$L$3,data!$B300,trimestre!$D$2:$L$2,data!$A300)</f>
        <v>100</v>
      </c>
      <c r="N300" s="10">
        <f>SUMIFS(trimestre!$D$29:$L$29,trimestre!$D$3:$L$3,data!$B300,trimestre!$D$2:$L$2,data!$A300)</f>
        <v>100</v>
      </c>
      <c r="O300" s="10">
        <f>SUMIFS(trimestre!$D$31:$L$31,trimestre!$D$3:$L$3,data!$B300,trimestre!$D$2:$L$2,data!$A300)</f>
        <v>100</v>
      </c>
      <c r="P300" s="10">
        <f>SUMIFS(trimestre!$D$33:$L$33,trimestre!$D$3:$L$3,data!$B300,trimestre!$D$2:$L$2,data!$A300)</f>
        <v>100</v>
      </c>
      <c r="Q300" s="10">
        <f>SUMIFS(trimestre!$D$35:$L$35,trimestre!$D$3:$L$3,data!$B300,trimestre!$D$2:$L$2,data!$A300)</f>
        <v>100</v>
      </c>
      <c r="R300" s="10">
        <f>SUMIFS(trimestre!$D$37:$L$37,trimestre!$D$3:$L$3,data!$B300,trimestre!$D$2:$L$2,data!$A300)</f>
        <v>100</v>
      </c>
      <c r="S300" s="10">
        <f>SUMIFS(trimestre!$D$39:$L$39,trimestre!$D$3:$L$3,data!$B300,trimestre!$D$2:$L$2,data!$A300)</f>
        <v>100</v>
      </c>
      <c r="T300" s="10">
        <f>SUMIFS(trimestre!$D$41:$L$41,trimestre!$D$3:$L$3,data!$B300,trimestre!$D$2:$L$2,data!$A300)</f>
        <v>100</v>
      </c>
      <c r="U300" s="10">
        <f>SUMIFS(trimestre!$D$43:$L$43,trimestre!$D$3:$L$3,data!$B300,trimestre!$D$2:$L$2,data!$A300)</f>
        <v>100</v>
      </c>
      <c r="V300" s="10">
        <f>SUMIFS(trimestre!$D$45:$L$45,trimestre!$D$3:$L$3,data!$B300,trimestre!$D$2:$L$2,data!$A300)</f>
        <v>100</v>
      </c>
    </row>
    <row r="301" spans="1:22" x14ac:dyDescent="0.3">
      <c r="A301">
        <f t="shared" si="12"/>
        <v>2019</v>
      </c>
      <c r="B301" t="str">
        <f t="shared" si="13"/>
        <v>T4</v>
      </c>
      <c r="C301">
        <f t="shared" si="14"/>
        <v>10</v>
      </c>
      <c r="D301" s="59">
        <v>43765</v>
      </c>
      <c r="E301" s="10">
        <f>SUMIFS(trimestre!$D$4:$L$4,trimestre!$D$3:$L$3,data!$B301,trimestre!$D$2:$L$2,data!$A301)</f>
        <v>100</v>
      </c>
      <c r="F301" s="10">
        <f>SUMIFS(trimestre!$D$8:$L$8,trimestre!$D$3:$L$3,data!$B301,trimestre!$D$2:$L$2,data!$A301)</f>
        <v>100</v>
      </c>
      <c r="G301" s="10">
        <f>SUMIFS(trimestre!$D$10:$L$10,trimestre!$D$3:$L$3,data!$B301,trimestre!$D$2:$L$2,data!$A301)</f>
        <v>100</v>
      </c>
      <c r="H301" s="10">
        <f>SUMIFS(trimestre!$D$14:$L$14,trimestre!$D$3:$L$3,data!$B301,trimestre!$D$2:$L$2,data!$A301)</f>
        <v>100</v>
      </c>
      <c r="I301" s="10">
        <f>SUMIFS(trimestre!$D$16:$L$16,trimestre!$D$3:$L$3,data!$B301,trimestre!$D$2:$L$2,data!$A301)</f>
        <v>100</v>
      </c>
      <c r="J301" s="10">
        <f>SUMIFS(trimestre!$D$18:$L$18,trimestre!$D$3:$L$3,data!$B301,trimestre!$D$2:$L$2,data!$A301)</f>
        <v>100</v>
      </c>
      <c r="K301" s="10">
        <f>SUMIFS(trimestre!$D$20:$L$20,trimestre!$D$3:$L$3,data!$B301,trimestre!$D$2:$L$2,data!$A301)</f>
        <v>100</v>
      </c>
      <c r="L301" s="10">
        <f>SUMIFS(trimestre!$D$22:$L$22,trimestre!$D$3:$L$3,data!$B301,trimestre!$D$2:$L$2,data!$A301)</f>
        <v>100</v>
      </c>
      <c r="M301" s="10">
        <f>SUMIFS(trimestre!$D$27:$L$27,trimestre!$D$3:$L$3,data!$B301,trimestre!$D$2:$L$2,data!$A301)</f>
        <v>100</v>
      </c>
      <c r="N301" s="10">
        <f>SUMIFS(trimestre!$D$29:$L$29,trimestre!$D$3:$L$3,data!$B301,trimestre!$D$2:$L$2,data!$A301)</f>
        <v>100</v>
      </c>
      <c r="O301" s="10">
        <f>SUMIFS(trimestre!$D$31:$L$31,trimestre!$D$3:$L$3,data!$B301,trimestre!$D$2:$L$2,data!$A301)</f>
        <v>100</v>
      </c>
      <c r="P301" s="10">
        <f>SUMIFS(trimestre!$D$33:$L$33,trimestre!$D$3:$L$3,data!$B301,trimestre!$D$2:$L$2,data!$A301)</f>
        <v>100</v>
      </c>
      <c r="Q301" s="10">
        <f>SUMIFS(trimestre!$D$35:$L$35,trimestre!$D$3:$L$3,data!$B301,trimestre!$D$2:$L$2,data!$A301)</f>
        <v>100</v>
      </c>
      <c r="R301" s="10">
        <f>SUMIFS(trimestre!$D$37:$L$37,trimestre!$D$3:$L$3,data!$B301,trimestre!$D$2:$L$2,data!$A301)</f>
        <v>100</v>
      </c>
      <c r="S301" s="10">
        <f>SUMIFS(trimestre!$D$39:$L$39,trimestre!$D$3:$L$3,data!$B301,trimestre!$D$2:$L$2,data!$A301)</f>
        <v>100</v>
      </c>
      <c r="T301" s="10">
        <f>SUMIFS(trimestre!$D$41:$L$41,trimestre!$D$3:$L$3,data!$B301,trimestre!$D$2:$L$2,data!$A301)</f>
        <v>100</v>
      </c>
      <c r="U301" s="10">
        <f>SUMIFS(trimestre!$D$43:$L$43,trimestre!$D$3:$L$3,data!$B301,trimestre!$D$2:$L$2,data!$A301)</f>
        <v>100</v>
      </c>
      <c r="V301" s="10">
        <f>SUMIFS(trimestre!$D$45:$L$45,trimestre!$D$3:$L$3,data!$B301,trimestre!$D$2:$L$2,data!$A301)</f>
        <v>100</v>
      </c>
    </row>
    <row r="302" spans="1:22" x14ac:dyDescent="0.3">
      <c r="A302">
        <f t="shared" si="12"/>
        <v>2019</v>
      </c>
      <c r="B302" t="str">
        <f t="shared" si="13"/>
        <v>T4</v>
      </c>
      <c r="C302">
        <f t="shared" si="14"/>
        <v>10</v>
      </c>
      <c r="D302" s="59">
        <v>43766</v>
      </c>
      <c r="E302" s="10">
        <f>SUMIFS(trimestre!$D$4:$L$4,trimestre!$D$3:$L$3,data!$B302,trimestre!$D$2:$L$2,data!$A302)</f>
        <v>100</v>
      </c>
      <c r="F302" s="10">
        <f>SUMIFS(trimestre!$D$8:$L$8,trimestre!$D$3:$L$3,data!$B302,trimestre!$D$2:$L$2,data!$A302)</f>
        <v>100</v>
      </c>
      <c r="G302" s="10">
        <f>SUMIFS(trimestre!$D$10:$L$10,trimestre!$D$3:$L$3,data!$B302,trimestre!$D$2:$L$2,data!$A302)</f>
        <v>100</v>
      </c>
      <c r="H302" s="10">
        <f>SUMIFS(trimestre!$D$14:$L$14,trimestre!$D$3:$L$3,data!$B302,trimestre!$D$2:$L$2,data!$A302)</f>
        <v>100</v>
      </c>
      <c r="I302" s="10">
        <f>SUMIFS(trimestre!$D$16:$L$16,trimestre!$D$3:$L$3,data!$B302,trimestre!$D$2:$L$2,data!$A302)</f>
        <v>100</v>
      </c>
      <c r="J302" s="10">
        <f>SUMIFS(trimestre!$D$18:$L$18,trimestre!$D$3:$L$3,data!$B302,trimestre!$D$2:$L$2,data!$A302)</f>
        <v>100</v>
      </c>
      <c r="K302" s="10">
        <f>SUMIFS(trimestre!$D$20:$L$20,trimestre!$D$3:$L$3,data!$B302,trimestre!$D$2:$L$2,data!$A302)</f>
        <v>100</v>
      </c>
      <c r="L302" s="10">
        <f>SUMIFS(trimestre!$D$22:$L$22,trimestre!$D$3:$L$3,data!$B302,trimestre!$D$2:$L$2,data!$A302)</f>
        <v>100</v>
      </c>
      <c r="M302" s="10">
        <f>SUMIFS(trimestre!$D$27:$L$27,trimestre!$D$3:$L$3,data!$B302,trimestre!$D$2:$L$2,data!$A302)</f>
        <v>100</v>
      </c>
      <c r="N302" s="10">
        <f>SUMIFS(trimestre!$D$29:$L$29,trimestre!$D$3:$L$3,data!$B302,trimestre!$D$2:$L$2,data!$A302)</f>
        <v>100</v>
      </c>
      <c r="O302" s="10">
        <f>SUMIFS(trimestre!$D$31:$L$31,trimestre!$D$3:$L$3,data!$B302,trimestre!$D$2:$L$2,data!$A302)</f>
        <v>100</v>
      </c>
      <c r="P302" s="10">
        <f>SUMIFS(trimestre!$D$33:$L$33,trimestre!$D$3:$L$3,data!$B302,trimestre!$D$2:$L$2,data!$A302)</f>
        <v>100</v>
      </c>
      <c r="Q302" s="10">
        <f>SUMIFS(trimestre!$D$35:$L$35,trimestre!$D$3:$L$3,data!$B302,trimestre!$D$2:$L$2,data!$A302)</f>
        <v>100</v>
      </c>
      <c r="R302" s="10">
        <f>SUMIFS(trimestre!$D$37:$L$37,trimestre!$D$3:$L$3,data!$B302,trimestre!$D$2:$L$2,data!$A302)</f>
        <v>100</v>
      </c>
      <c r="S302" s="10">
        <f>SUMIFS(trimestre!$D$39:$L$39,trimestre!$D$3:$L$3,data!$B302,trimestre!$D$2:$L$2,data!$A302)</f>
        <v>100</v>
      </c>
      <c r="T302" s="10">
        <f>SUMIFS(trimestre!$D$41:$L$41,trimestre!$D$3:$L$3,data!$B302,trimestre!$D$2:$L$2,data!$A302)</f>
        <v>100</v>
      </c>
      <c r="U302" s="10">
        <f>SUMIFS(trimestre!$D$43:$L$43,trimestre!$D$3:$L$3,data!$B302,trimestre!$D$2:$L$2,data!$A302)</f>
        <v>100</v>
      </c>
      <c r="V302" s="10">
        <f>SUMIFS(trimestre!$D$45:$L$45,trimestre!$D$3:$L$3,data!$B302,trimestre!$D$2:$L$2,data!$A302)</f>
        <v>100</v>
      </c>
    </row>
    <row r="303" spans="1:22" x14ac:dyDescent="0.3">
      <c r="A303">
        <f t="shared" si="12"/>
        <v>2019</v>
      </c>
      <c r="B303" t="str">
        <f t="shared" si="13"/>
        <v>T4</v>
      </c>
      <c r="C303">
        <f t="shared" si="14"/>
        <v>10</v>
      </c>
      <c r="D303" s="59">
        <v>43767</v>
      </c>
      <c r="E303" s="10">
        <f>SUMIFS(trimestre!$D$4:$L$4,trimestre!$D$3:$L$3,data!$B303,trimestre!$D$2:$L$2,data!$A303)</f>
        <v>100</v>
      </c>
      <c r="F303" s="10">
        <f>SUMIFS(trimestre!$D$8:$L$8,trimestre!$D$3:$L$3,data!$B303,trimestre!$D$2:$L$2,data!$A303)</f>
        <v>100</v>
      </c>
      <c r="G303" s="10">
        <f>SUMIFS(trimestre!$D$10:$L$10,trimestre!$D$3:$L$3,data!$B303,trimestre!$D$2:$L$2,data!$A303)</f>
        <v>100</v>
      </c>
      <c r="H303" s="10">
        <f>SUMIFS(trimestre!$D$14:$L$14,trimestre!$D$3:$L$3,data!$B303,trimestre!$D$2:$L$2,data!$A303)</f>
        <v>100</v>
      </c>
      <c r="I303" s="10">
        <f>SUMIFS(trimestre!$D$16:$L$16,trimestre!$D$3:$L$3,data!$B303,trimestre!$D$2:$L$2,data!$A303)</f>
        <v>100</v>
      </c>
      <c r="J303" s="10">
        <f>SUMIFS(trimestre!$D$18:$L$18,trimestre!$D$3:$L$3,data!$B303,trimestre!$D$2:$L$2,data!$A303)</f>
        <v>100</v>
      </c>
      <c r="K303" s="10">
        <f>SUMIFS(trimestre!$D$20:$L$20,trimestre!$D$3:$L$3,data!$B303,trimestre!$D$2:$L$2,data!$A303)</f>
        <v>100</v>
      </c>
      <c r="L303" s="10">
        <f>SUMIFS(trimestre!$D$22:$L$22,trimestre!$D$3:$L$3,data!$B303,trimestre!$D$2:$L$2,data!$A303)</f>
        <v>100</v>
      </c>
      <c r="M303" s="10">
        <f>SUMIFS(trimestre!$D$27:$L$27,trimestre!$D$3:$L$3,data!$B303,trimestre!$D$2:$L$2,data!$A303)</f>
        <v>100</v>
      </c>
      <c r="N303" s="10">
        <f>SUMIFS(trimestre!$D$29:$L$29,trimestre!$D$3:$L$3,data!$B303,trimestre!$D$2:$L$2,data!$A303)</f>
        <v>100</v>
      </c>
      <c r="O303" s="10">
        <f>SUMIFS(trimestre!$D$31:$L$31,trimestre!$D$3:$L$3,data!$B303,trimestre!$D$2:$L$2,data!$A303)</f>
        <v>100</v>
      </c>
      <c r="P303" s="10">
        <f>SUMIFS(trimestre!$D$33:$L$33,trimestre!$D$3:$L$3,data!$B303,trimestre!$D$2:$L$2,data!$A303)</f>
        <v>100</v>
      </c>
      <c r="Q303" s="10">
        <f>SUMIFS(trimestre!$D$35:$L$35,trimestre!$D$3:$L$3,data!$B303,trimestre!$D$2:$L$2,data!$A303)</f>
        <v>100</v>
      </c>
      <c r="R303" s="10">
        <f>SUMIFS(trimestre!$D$37:$L$37,trimestre!$D$3:$L$3,data!$B303,trimestre!$D$2:$L$2,data!$A303)</f>
        <v>100</v>
      </c>
      <c r="S303" s="10">
        <f>SUMIFS(trimestre!$D$39:$L$39,trimestre!$D$3:$L$3,data!$B303,trimestre!$D$2:$L$2,data!$A303)</f>
        <v>100</v>
      </c>
      <c r="T303" s="10">
        <f>SUMIFS(trimestre!$D$41:$L$41,trimestre!$D$3:$L$3,data!$B303,trimestre!$D$2:$L$2,data!$A303)</f>
        <v>100</v>
      </c>
      <c r="U303" s="10">
        <f>SUMIFS(trimestre!$D$43:$L$43,trimestre!$D$3:$L$3,data!$B303,trimestre!$D$2:$L$2,data!$A303)</f>
        <v>100</v>
      </c>
      <c r="V303" s="10">
        <f>SUMIFS(trimestre!$D$45:$L$45,trimestre!$D$3:$L$3,data!$B303,trimestre!$D$2:$L$2,data!$A303)</f>
        <v>100</v>
      </c>
    </row>
    <row r="304" spans="1:22" x14ac:dyDescent="0.3">
      <c r="A304">
        <f t="shared" si="12"/>
        <v>2019</v>
      </c>
      <c r="B304" t="str">
        <f t="shared" si="13"/>
        <v>T4</v>
      </c>
      <c r="C304">
        <f t="shared" si="14"/>
        <v>10</v>
      </c>
      <c r="D304" s="59">
        <v>43768</v>
      </c>
      <c r="E304" s="10">
        <f>SUMIFS(trimestre!$D$4:$L$4,trimestre!$D$3:$L$3,data!$B304,trimestre!$D$2:$L$2,data!$A304)</f>
        <v>100</v>
      </c>
      <c r="F304" s="10">
        <f>SUMIFS(trimestre!$D$8:$L$8,trimestre!$D$3:$L$3,data!$B304,trimestre!$D$2:$L$2,data!$A304)</f>
        <v>100</v>
      </c>
      <c r="G304" s="10">
        <f>SUMIFS(trimestre!$D$10:$L$10,trimestre!$D$3:$L$3,data!$B304,trimestre!$D$2:$L$2,data!$A304)</f>
        <v>100</v>
      </c>
      <c r="H304" s="10">
        <f>SUMIFS(trimestre!$D$14:$L$14,trimestre!$D$3:$L$3,data!$B304,trimestre!$D$2:$L$2,data!$A304)</f>
        <v>100</v>
      </c>
      <c r="I304" s="10">
        <f>SUMIFS(trimestre!$D$16:$L$16,trimestre!$D$3:$L$3,data!$B304,trimestre!$D$2:$L$2,data!$A304)</f>
        <v>100</v>
      </c>
      <c r="J304" s="10">
        <f>SUMIFS(trimestre!$D$18:$L$18,trimestre!$D$3:$L$3,data!$B304,trimestre!$D$2:$L$2,data!$A304)</f>
        <v>100</v>
      </c>
      <c r="K304" s="10">
        <f>SUMIFS(trimestre!$D$20:$L$20,trimestre!$D$3:$L$3,data!$B304,trimestre!$D$2:$L$2,data!$A304)</f>
        <v>100</v>
      </c>
      <c r="L304" s="10">
        <f>SUMIFS(trimestre!$D$22:$L$22,trimestre!$D$3:$L$3,data!$B304,trimestre!$D$2:$L$2,data!$A304)</f>
        <v>100</v>
      </c>
      <c r="M304" s="10">
        <f>SUMIFS(trimestre!$D$27:$L$27,trimestre!$D$3:$L$3,data!$B304,trimestre!$D$2:$L$2,data!$A304)</f>
        <v>100</v>
      </c>
      <c r="N304" s="10">
        <f>SUMIFS(trimestre!$D$29:$L$29,trimestre!$D$3:$L$3,data!$B304,trimestre!$D$2:$L$2,data!$A304)</f>
        <v>100</v>
      </c>
      <c r="O304" s="10">
        <f>SUMIFS(trimestre!$D$31:$L$31,trimestre!$D$3:$L$3,data!$B304,trimestre!$D$2:$L$2,data!$A304)</f>
        <v>100</v>
      </c>
      <c r="P304" s="10">
        <f>SUMIFS(trimestre!$D$33:$L$33,trimestre!$D$3:$L$3,data!$B304,trimestre!$D$2:$L$2,data!$A304)</f>
        <v>100</v>
      </c>
      <c r="Q304" s="10">
        <f>SUMIFS(trimestre!$D$35:$L$35,trimestre!$D$3:$L$3,data!$B304,trimestre!$D$2:$L$2,data!$A304)</f>
        <v>100</v>
      </c>
      <c r="R304" s="10">
        <f>SUMIFS(trimestre!$D$37:$L$37,trimestre!$D$3:$L$3,data!$B304,trimestre!$D$2:$L$2,data!$A304)</f>
        <v>100</v>
      </c>
      <c r="S304" s="10">
        <f>SUMIFS(trimestre!$D$39:$L$39,trimestre!$D$3:$L$3,data!$B304,trimestre!$D$2:$L$2,data!$A304)</f>
        <v>100</v>
      </c>
      <c r="T304" s="10">
        <f>SUMIFS(trimestre!$D$41:$L$41,trimestre!$D$3:$L$3,data!$B304,trimestre!$D$2:$L$2,data!$A304)</f>
        <v>100</v>
      </c>
      <c r="U304" s="10">
        <f>SUMIFS(trimestre!$D$43:$L$43,trimestre!$D$3:$L$3,data!$B304,trimestre!$D$2:$L$2,data!$A304)</f>
        <v>100</v>
      </c>
      <c r="V304" s="10">
        <f>SUMIFS(trimestre!$D$45:$L$45,trimestre!$D$3:$L$3,data!$B304,trimestre!$D$2:$L$2,data!$A304)</f>
        <v>100</v>
      </c>
    </row>
    <row r="305" spans="1:22" x14ac:dyDescent="0.3">
      <c r="A305">
        <f t="shared" si="12"/>
        <v>2019</v>
      </c>
      <c r="B305" t="str">
        <f t="shared" si="13"/>
        <v>T4</v>
      </c>
      <c r="C305">
        <f t="shared" si="14"/>
        <v>10</v>
      </c>
      <c r="D305" s="59">
        <v>43769</v>
      </c>
      <c r="E305" s="10">
        <f>SUMIFS(trimestre!$D$4:$L$4,trimestre!$D$3:$L$3,data!$B305,trimestre!$D$2:$L$2,data!$A305)</f>
        <v>100</v>
      </c>
      <c r="F305" s="10">
        <f>SUMIFS(trimestre!$D$8:$L$8,trimestre!$D$3:$L$3,data!$B305,trimestre!$D$2:$L$2,data!$A305)</f>
        <v>100</v>
      </c>
      <c r="G305" s="10">
        <f>SUMIFS(trimestre!$D$10:$L$10,trimestre!$D$3:$L$3,data!$B305,trimestre!$D$2:$L$2,data!$A305)</f>
        <v>100</v>
      </c>
      <c r="H305" s="10">
        <f>SUMIFS(trimestre!$D$14:$L$14,trimestre!$D$3:$L$3,data!$B305,trimestre!$D$2:$L$2,data!$A305)</f>
        <v>100</v>
      </c>
      <c r="I305" s="10">
        <f>SUMIFS(trimestre!$D$16:$L$16,trimestre!$D$3:$L$3,data!$B305,trimestre!$D$2:$L$2,data!$A305)</f>
        <v>100</v>
      </c>
      <c r="J305" s="10">
        <f>SUMIFS(trimestre!$D$18:$L$18,trimestre!$D$3:$L$3,data!$B305,trimestre!$D$2:$L$2,data!$A305)</f>
        <v>100</v>
      </c>
      <c r="K305" s="10">
        <f>SUMIFS(trimestre!$D$20:$L$20,trimestre!$D$3:$L$3,data!$B305,trimestre!$D$2:$L$2,data!$A305)</f>
        <v>100</v>
      </c>
      <c r="L305" s="10">
        <f>SUMIFS(trimestre!$D$22:$L$22,trimestre!$D$3:$L$3,data!$B305,trimestre!$D$2:$L$2,data!$A305)</f>
        <v>100</v>
      </c>
      <c r="M305" s="10">
        <f>SUMIFS(trimestre!$D$27:$L$27,trimestre!$D$3:$L$3,data!$B305,trimestre!$D$2:$L$2,data!$A305)</f>
        <v>100</v>
      </c>
      <c r="N305" s="10">
        <f>SUMIFS(trimestre!$D$29:$L$29,trimestre!$D$3:$L$3,data!$B305,trimestre!$D$2:$L$2,data!$A305)</f>
        <v>100</v>
      </c>
      <c r="O305" s="10">
        <f>SUMIFS(trimestre!$D$31:$L$31,trimestre!$D$3:$L$3,data!$B305,trimestre!$D$2:$L$2,data!$A305)</f>
        <v>100</v>
      </c>
      <c r="P305" s="10">
        <f>SUMIFS(trimestre!$D$33:$L$33,trimestre!$D$3:$L$3,data!$B305,trimestre!$D$2:$L$2,data!$A305)</f>
        <v>100</v>
      </c>
      <c r="Q305" s="10">
        <f>SUMIFS(trimestre!$D$35:$L$35,trimestre!$D$3:$L$3,data!$B305,trimestre!$D$2:$L$2,data!$A305)</f>
        <v>100</v>
      </c>
      <c r="R305" s="10">
        <f>SUMIFS(trimestre!$D$37:$L$37,trimestre!$D$3:$L$3,data!$B305,trimestre!$D$2:$L$2,data!$A305)</f>
        <v>100</v>
      </c>
      <c r="S305" s="10">
        <f>SUMIFS(trimestre!$D$39:$L$39,trimestre!$D$3:$L$3,data!$B305,trimestre!$D$2:$L$2,data!$A305)</f>
        <v>100</v>
      </c>
      <c r="T305" s="10">
        <f>SUMIFS(trimestre!$D$41:$L$41,trimestre!$D$3:$L$3,data!$B305,trimestre!$D$2:$L$2,data!$A305)</f>
        <v>100</v>
      </c>
      <c r="U305" s="10">
        <f>SUMIFS(trimestre!$D$43:$L$43,trimestre!$D$3:$L$3,data!$B305,trimestre!$D$2:$L$2,data!$A305)</f>
        <v>100</v>
      </c>
      <c r="V305" s="10">
        <f>SUMIFS(trimestre!$D$45:$L$45,trimestre!$D$3:$L$3,data!$B305,trimestre!$D$2:$L$2,data!$A305)</f>
        <v>100</v>
      </c>
    </row>
    <row r="306" spans="1:22" x14ac:dyDescent="0.3">
      <c r="A306">
        <f t="shared" si="12"/>
        <v>2019</v>
      </c>
      <c r="B306" t="str">
        <f t="shared" si="13"/>
        <v>T4</v>
      </c>
      <c r="C306">
        <f t="shared" si="14"/>
        <v>11</v>
      </c>
      <c r="D306" s="59">
        <v>43770</v>
      </c>
      <c r="E306" s="10">
        <f>SUMIFS(trimestre!$D$4:$L$4,trimestre!$D$3:$L$3,data!$B306,trimestre!$D$2:$L$2,data!$A306)</f>
        <v>100</v>
      </c>
      <c r="F306" s="10">
        <f>SUMIFS(trimestre!$D$8:$L$8,trimestre!$D$3:$L$3,data!$B306,trimestre!$D$2:$L$2,data!$A306)</f>
        <v>100</v>
      </c>
      <c r="G306" s="10">
        <f>SUMIFS(trimestre!$D$10:$L$10,trimestre!$D$3:$L$3,data!$B306,trimestre!$D$2:$L$2,data!$A306)</f>
        <v>100</v>
      </c>
      <c r="H306" s="10">
        <f>SUMIFS(trimestre!$D$14:$L$14,trimestre!$D$3:$L$3,data!$B306,trimestre!$D$2:$L$2,data!$A306)</f>
        <v>100</v>
      </c>
      <c r="I306" s="10">
        <f>SUMIFS(trimestre!$D$16:$L$16,trimestre!$D$3:$L$3,data!$B306,trimestre!$D$2:$L$2,data!$A306)</f>
        <v>100</v>
      </c>
      <c r="J306" s="10">
        <f>SUMIFS(trimestre!$D$18:$L$18,trimestre!$D$3:$L$3,data!$B306,trimestre!$D$2:$L$2,data!$A306)</f>
        <v>100</v>
      </c>
      <c r="K306" s="10">
        <f>SUMIFS(trimestre!$D$20:$L$20,trimestre!$D$3:$L$3,data!$B306,trimestre!$D$2:$L$2,data!$A306)</f>
        <v>100</v>
      </c>
      <c r="L306" s="10">
        <f>SUMIFS(trimestre!$D$22:$L$22,trimestre!$D$3:$L$3,data!$B306,trimestre!$D$2:$L$2,data!$A306)</f>
        <v>100</v>
      </c>
      <c r="M306" s="10">
        <f>SUMIFS(trimestre!$D$27:$L$27,trimestre!$D$3:$L$3,data!$B306,trimestre!$D$2:$L$2,data!$A306)</f>
        <v>100</v>
      </c>
      <c r="N306" s="10">
        <f>SUMIFS(trimestre!$D$29:$L$29,trimestre!$D$3:$L$3,data!$B306,trimestre!$D$2:$L$2,data!$A306)</f>
        <v>100</v>
      </c>
      <c r="O306" s="10">
        <f>SUMIFS(trimestre!$D$31:$L$31,trimestre!$D$3:$L$3,data!$B306,trimestre!$D$2:$L$2,data!$A306)</f>
        <v>100</v>
      </c>
      <c r="P306" s="10">
        <f>SUMIFS(trimestre!$D$33:$L$33,trimestre!$D$3:$L$3,data!$B306,trimestre!$D$2:$L$2,data!$A306)</f>
        <v>100</v>
      </c>
      <c r="Q306" s="10">
        <f>SUMIFS(trimestre!$D$35:$L$35,trimestre!$D$3:$L$3,data!$B306,trimestre!$D$2:$L$2,data!$A306)</f>
        <v>100</v>
      </c>
      <c r="R306" s="10">
        <f>SUMIFS(trimestre!$D$37:$L$37,trimestre!$D$3:$L$3,data!$B306,trimestre!$D$2:$L$2,data!$A306)</f>
        <v>100</v>
      </c>
      <c r="S306" s="10">
        <f>SUMIFS(trimestre!$D$39:$L$39,trimestre!$D$3:$L$3,data!$B306,trimestre!$D$2:$L$2,data!$A306)</f>
        <v>100</v>
      </c>
      <c r="T306" s="10">
        <f>SUMIFS(trimestre!$D$41:$L$41,trimestre!$D$3:$L$3,data!$B306,trimestre!$D$2:$L$2,data!$A306)</f>
        <v>100</v>
      </c>
      <c r="U306" s="10">
        <f>SUMIFS(trimestre!$D$43:$L$43,trimestre!$D$3:$L$3,data!$B306,trimestre!$D$2:$L$2,data!$A306)</f>
        <v>100</v>
      </c>
      <c r="V306" s="10">
        <f>SUMIFS(trimestre!$D$45:$L$45,trimestre!$D$3:$L$3,data!$B306,trimestre!$D$2:$L$2,data!$A306)</f>
        <v>100</v>
      </c>
    </row>
    <row r="307" spans="1:22" x14ac:dyDescent="0.3">
      <c r="A307">
        <f t="shared" si="12"/>
        <v>2019</v>
      </c>
      <c r="B307" t="str">
        <f t="shared" si="13"/>
        <v>T4</v>
      </c>
      <c r="C307">
        <f t="shared" si="14"/>
        <v>11</v>
      </c>
      <c r="D307" s="59">
        <v>43771</v>
      </c>
      <c r="E307" s="10">
        <f>SUMIFS(trimestre!$D$4:$L$4,trimestre!$D$3:$L$3,data!$B307,trimestre!$D$2:$L$2,data!$A307)</f>
        <v>100</v>
      </c>
      <c r="F307" s="10">
        <f>SUMIFS(trimestre!$D$8:$L$8,trimestre!$D$3:$L$3,data!$B307,trimestre!$D$2:$L$2,data!$A307)</f>
        <v>100</v>
      </c>
      <c r="G307" s="10">
        <f>SUMIFS(trimestre!$D$10:$L$10,trimestre!$D$3:$L$3,data!$B307,trimestre!$D$2:$L$2,data!$A307)</f>
        <v>100</v>
      </c>
      <c r="H307" s="10">
        <f>SUMIFS(trimestre!$D$14:$L$14,trimestre!$D$3:$L$3,data!$B307,trimestre!$D$2:$L$2,data!$A307)</f>
        <v>100</v>
      </c>
      <c r="I307" s="10">
        <f>SUMIFS(trimestre!$D$16:$L$16,trimestre!$D$3:$L$3,data!$B307,trimestre!$D$2:$L$2,data!$A307)</f>
        <v>100</v>
      </c>
      <c r="J307" s="10">
        <f>SUMIFS(trimestre!$D$18:$L$18,trimestre!$D$3:$L$3,data!$B307,trimestre!$D$2:$L$2,data!$A307)</f>
        <v>100</v>
      </c>
      <c r="K307" s="10">
        <f>SUMIFS(trimestre!$D$20:$L$20,trimestre!$D$3:$L$3,data!$B307,trimestre!$D$2:$L$2,data!$A307)</f>
        <v>100</v>
      </c>
      <c r="L307" s="10">
        <f>SUMIFS(trimestre!$D$22:$L$22,trimestre!$D$3:$L$3,data!$B307,trimestre!$D$2:$L$2,data!$A307)</f>
        <v>100</v>
      </c>
      <c r="M307" s="10">
        <f>SUMIFS(trimestre!$D$27:$L$27,trimestre!$D$3:$L$3,data!$B307,trimestre!$D$2:$L$2,data!$A307)</f>
        <v>100</v>
      </c>
      <c r="N307" s="10">
        <f>SUMIFS(trimestre!$D$29:$L$29,trimestre!$D$3:$L$3,data!$B307,trimestre!$D$2:$L$2,data!$A307)</f>
        <v>100</v>
      </c>
      <c r="O307" s="10">
        <f>SUMIFS(trimestre!$D$31:$L$31,trimestre!$D$3:$L$3,data!$B307,trimestre!$D$2:$L$2,data!$A307)</f>
        <v>100</v>
      </c>
      <c r="P307" s="10">
        <f>SUMIFS(trimestre!$D$33:$L$33,trimestre!$D$3:$L$3,data!$B307,trimestre!$D$2:$L$2,data!$A307)</f>
        <v>100</v>
      </c>
      <c r="Q307" s="10">
        <f>SUMIFS(trimestre!$D$35:$L$35,trimestre!$D$3:$L$3,data!$B307,trimestre!$D$2:$L$2,data!$A307)</f>
        <v>100</v>
      </c>
      <c r="R307" s="10">
        <f>SUMIFS(trimestre!$D$37:$L$37,trimestre!$D$3:$L$3,data!$B307,trimestre!$D$2:$L$2,data!$A307)</f>
        <v>100</v>
      </c>
      <c r="S307" s="10">
        <f>SUMIFS(trimestre!$D$39:$L$39,trimestre!$D$3:$L$3,data!$B307,trimestre!$D$2:$L$2,data!$A307)</f>
        <v>100</v>
      </c>
      <c r="T307" s="10">
        <f>SUMIFS(trimestre!$D$41:$L$41,trimestre!$D$3:$L$3,data!$B307,trimestre!$D$2:$L$2,data!$A307)</f>
        <v>100</v>
      </c>
      <c r="U307" s="10">
        <f>SUMIFS(trimestre!$D$43:$L$43,trimestre!$D$3:$L$3,data!$B307,trimestre!$D$2:$L$2,data!$A307)</f>
        <v>100</v>
      </c>
      <c r="V307" s="10">
        <f>SUMIFS(trimestre!$D$45:$L$45,trimestre!$D$3:$L$3,data!$B307,trimestre!$D$2:$L$2,data!$A307)</f>
        <v>100</v>
      </c>
    </row>
    <row r="308" spans="1:22" x14ac:dyDescent="0.3">
      <c r="A308">
        <f t="shared" si="12"/>
        <v>2019</v>
      </c>
      <c r="B308" t="str">
        <f t="shared" si="13"/>
        <v>T4</v>
      </c>
      <c r="C308">
        <f t="shared" si="14"/>
        <v>11</v>
      </c>
      <c r="D308" s="59">
        <v>43772</v>
      </c>
      <c r="E308" s="10">
        <f>SUMIFS(trimestre!$D$4:$L$4,trimestre!$D$3:$L$3,data!$B308,trimestre!$D$2:$L$2,data!$A308)</f>
        <v>100</v>
      </c>
      <c r="F308" s="10">
        <f>SUMIFS(trimestre!$D$8:$L$8,trimestre!$D$3:$L$3,data!$B308,trimestre!$D$2:$L$2,data!$A308)</f>
        <v>100</v>
      </c>
      <c r="G308" s="10">
        <f>SUMIFS(trimestre!$D$10:$L$10,trimestre!$D$3:$L$3,data!$B308,trimestre!$D$2:$L$2,data!$A308)</f>
        <v>100</v>
      </c>
      <c r="H308" s="10">
        <f>SUMIFS(trimestre!$D$14:$L$14,trimestre!$D$3:$L$3,data!$B308,trimestre!$D$2:$L$2,data!$A308)</f>
        <v>100</v>
      </c>
      <c r="I308" s="10">
        <f>SUMIFS(trimestre!$D$16:$L$16,trimestre!$D$3:$L$3,data!$B308,trimestre!$D$2:$L$2,data!$A308)</f>
        <v>100</v>
      </c>
      <c r="J308" s="10">
        <f>SUMIFS(trimestre!$D$18:$L$18,trimestre!$D$3:$L$3,data!$B308,trimestre!$D$2:$L$2,data!$A308)</f>
        <v>100</v>
      </c>
      <c r="K308" s="10">
        <f>SUMIFS(trimestre!$D$20:$L$20,trimestre!$D$3:$L$3,data!$B308,trimestre!$D$2:$L$2,data!$A308)</f>
        <v>100</v>
      </c>
      <c r="L308" s="10">
        <f>SUMIFS(trimestre!$D$22:$L$22,trimestre!$D$3:$L$3,data!$B308,trimestre!$D$2:$L$2,data!$A308)</f>
        <v>100</v>
      </c>
      <c r="M308" s="10">
        <f>SUMIFS(trimestre!$D$27:$L$27,trimestre!$D$3:$L$3,data!$B308,trimestre!$D$2:$L$2,data!$A308)</f>
        <v>100</v>
      </c>
      <c r="N308" s="10">
        <f>SUMIFS(trimestre!$D$29:$L$29,trimestre!$D$3:$L$3,data!$B308,trimestre!$D$2:$L$2,data!$A308)</f>
        <v>100</v>
      </c>
      <c r="O308" s="10">
        <f>SUMIFS(trimestre!$D$31:$L$31,trimestre!$D$3:$L$3,data!$B308,trimestre!$D$2:$L$2,data!$A308)</f>
        <v>100</v>
      </c>
      <c r="P308" s="10">
        <f>SUMIFS(trimestre!$D$33:$L$33,trimestre!$D$3:$L$3,data!$B308,trimestre!$D$2:$L$2,data!$A308)</f>
        <v>100</v>
      </c>
      <c r="Q308" s="10">
        <f>SUMIFS(trimestre!$D$35:$L$35,trimestre!$D$3:$L$3,data!$B308,trimestre!$D$2:$L$2,data!$A308)</f>
        <v>100</v>
      </c>
      <c r="R308" s="10">
        <f>SUMIFS(trimestre!$D$37:$L$37,trimestre!$D$3:$L$3,data!$B308,trimestre!$D$2:$L$2,data!$A308)</f>
        <v>100</v>
      </c>
      <c r="S308" s="10">
        <f>SUMIFS(trimestre!$D$39:$L$39,trimestre!$D$3:$L$3,data!$B308,trimestre!$D$2:$L$2,data!$A308)</f>
        <v>100</v>
      </c>
      <c r="T308" s="10">
        <f>SUMIFS(trimestre!$D$41:$L$41,trimestre!$D$3:$L$3,data!$B308,trimestre!$D$2:$L$2,data!$A308)</f>
        <v>100</v>
      </c>
      <c r="U308" s="10">
        <f>SUMIFS(trimestre!$D$43:$L$43,trimestre!$D$3:$L$3,data!$B308,trimestre!$D$2:$L$2,data!$A308)</f>
        <v>100</v>
      </c>
      <c r="V308" s="10">
        <f>SUMIFS(trimestre!$D$45:$L$45,trimestre!$D$3:$L$3,data!$B308,trimestre!$D$2:$L$2,data!$A308)</f>
        <v>100</v>
      </c>
    </row>
    <row r="309" spans="1:22" x14ac:dyDescent="0.3">
      <c r="A309">
        <f t="shared" si="12"/>
        <v>2019</v>
      </c>
      <c r="B309" t="str">
        <f t="shared" si="13"/>
        <v>T4</v>
      </c>
      <c r="C309">
        <f t="shared" si="14"/>
        <v>11</v>
      </c>
      <c r="D309" s="59">
        <v>43773</v>
      </c>
      <c r="E309" s="10">
        <f>SUMIFS(trimestre!$D$4:$L$4,trimestre!$D$3:$L$3,data!$B309,trimestre!$D$2:$L$2,data!$A309)</f>
        <v>100</v>
      </c>
      <c r="F309" s="10">
        <f>SUMIFS(trimestre!$D$8:$L$8,trimestre!$D$3:$L$3,data!$B309,trimestre!$D$2:$L$2,data!$A309)</f>
        <v>100</v>
      </c>
      <c r="G309" s="10">
        <f>SUMIFS(trimestre!$D$10:$L$10,trimestre!$D$3:$L$3,data!$B309,trimestre!$D$2:$L$2,data!$A309)</f>
        <v>100</v>
      </c>
      <c r="H309" s="10">
        <f>SUMIFS(trimestre!$D$14:$L$14,trimestre!$D$3:$L$3,data!$B309,trimestre!$D$2:$L$2,data!$A309)</f>
        <v>100</v>
      </c>
      <c r="I309" s="10">
        <f>SUMIFS(trimestre!$D$16:$L$16,trimestre!$D$3:$L$3,data!$B309,trimestre!$D$2:$L$2,data!$A309)</f>
        <v>100</v>
      </c>
      <c r="J309" s="10">
        <f>SUMIFS(trimestre!$D$18:$L$18,trimestre!$D$3:$L$3,data!$B309,trimestre!$D$2:$L$2,data!$A309)</f>
        <v>100</v>
      </c>
      <c r="K309" s="10">
        <f>SUMIFS(trimestre!$D$20:$L$20,trimestre!$D$3:$L$3,data!$B309,trimestre!$D$2:$L$2,data!$A309)</f>
        <v>100</v>
      </c>
      <c r="L309" s="10">
        <f>SUMIFS(trimestre!$D$22:$L$22,trimestre!$D$3:$L$3,data!$B309,trimestre!$D$2:$L$2,data!$A309)</f>
        <v>100</v>
      </c>
      <c r="M309" s="10">
        <f>SUMIFS(trimestre!$D$27:$L$27,trimestre!$D$3:$L$3,data!$B309,trimestre!$D$2:$L$2,data!$A309)</f>
        <v>100</v>
      </c>
      <c r="N309" s="10">
        <f>SUMIFS(trimestre!$D$29:$L$29,trimestre!$D$3:$L$3,data!$B309,trimestre!$D$2:$L$2,data!$A309)</f>
        <v>100</v>
      </c>
      <c r="O309" s="10">
        <f>SUMIFS(trimestre!$D$31:$L$31,trimestre!$D$3:$L$3,data!$B309,trimestre!$D$2:$L$2,data!$A309)</f>
        <v>100</v>
      </c>
      <c r="P309" s="10">
        <f>SUMIFS(trimestre!$D$33:$L$33,trimestre!$D$3:$L$3,data!$B309,trimestre!$D$2:$L$2,data!$A309)</f>
        <v>100</v>
      </c>
      <c r="Q309" s="10">
        <f>SUMIFS(trimestre!$D$35:$L$35,trimestre!$D$3:$L$3,data!$B309,trimestre!$D$2:$L$2,data!$A309)</f>
        <v>100</v>
      </c>
      <c r="R309" s="10">
        <f>SUMIFS(trimestre!$D$37:$L$37,trimestre!$D$3:$L$3,data!$B309,trimestre!$D$2:$L$2,data!$A309)</f>
        <v>100</v>
      </c>
      <c r="S309" s="10">
        <f>SUMIFS(trimestre!$D$39:$L$39,trimestre!$D$3:$L$3,data!$B309,trimestre!$D$2:$L$2,data!$A309)</f>
        <v>100</v>
      </c>
      <c r="T309" s="10">
        <f>SUMIFS(trimestre!$D$41:$L$41,trimestre!$D$3:$L$3,data!$B309,trimestre!$D$2:$L$2,data!$A309)</f>
        <v>100</v>
      </c>
      <c r="U309" s="10">
        <f>SUMIFS(trimestre!$D$43:$L$43,trimestre!$D$3:$L$3,data!$B309,trimestre!$D$2:$L$2,data!$A309)</f>
        <v>100</v>
      </c>
      <c r="V309" s="10">
        <f>SUMIFS(trimestre!$D$45:$L$45,trimestre!$D$3:$L$3,data!$B309,trimestre!$D$2:$L$2,data!$A309)</f>
        <v>100</v>
      </c>
    </row>
    <row r="310" spans="1:22" x14ac:dyDescent="0.3">
      <c r="A310">
        <f t="shared" si="12"/>
        <v>2019</v>
      </c>
      <c r="B310" t="str">
        <f t="shared" si="13"/>
        <v>T4</v>
      </c>
      <c r="C310">
        <f t="shared" si="14"/>
        <v>11</v>
      </c>
      <c r="D310" s="59">
        <v>43774</v>
      </c>
      <c r="E310" s="10">
        <f>SUMIFS(trimestre!$D$4:$L$4,trimestre!$D$3:$L$3,data!$B310,trimestre!$D$2:$L$2,data!$A310)</f>
        <v>100</v>
      </c>
      <c r="F310" s="10">
        <f>SUMIFS(trimestre!$D$8:$L$8,trimestre!$D$3:$L$3,data!$B310,trimestre!$D$2:$L$2,data!$A310)</f>
        <v>100</v>
      </c>
      <c r="G310" s="10">
        <f>SUMIFS(trimestre!$D$10:$L$10,trimestre!$D$3:$L$3,data!$B310,trimestre!$D$2:$L$2,data!$A310)</f>
        <v>100</v>
      </c>
      <c r="H310" s="10">
        <f>SUMIFS(trimestre!$D$14:$L$14,trimestre!$D$3:$L$3,data!$B310,trimestre!$D$2:$L$2,data!$A310)</f>
        <v>100</v>
      </c>
      <c r="I310" s="10">
        <f>SUMIFS(trimestre!$D$16:$L$16,trimestre!$D$3:$L$3,data!$B310,trimestre!$D$2:$L$2,data!$A310)</f>
        <v>100</v>
      </c>
      <c r="J310" s="10">
        <f>SUMIFS(trimestre!$D$18:$L$18,trimestre!$D$3:$L$3,data!$B310,trimestre!$D$2:$L$2,data!$A310)</f>
        <v>100</v>
      </c>
      <c r="K310" s="10">
        <f>SUMIFS(trimestre!$D$20:$L$20,trimestre!$D$3:$L$3,data!$B310,trimestre!$D$2:$L$2,data!$A310)</f>
        <v>100</v>
      </c>
      <c r="L310" s="10">
        <f>SUMIFS(trimestre!$D$22:$L$22,trimestre!$D$3:$L$3,data!$B310,trimestre!$D$2:$L$2,data!$A310)</f>
        <v>100</v>
      </c>
      <c r="M310" s="10">
        <f>SUMIFS(trimestre!$D$27:$L$27,trimestre!$D$3:$L$3,data!$B310,trimestre!$D$2:$L$2,data!$A310)</f>
        <v>100</v>
      </c>
      <c r="N310" s="10">
        <f>SUMIFS(trimestre!$D$29:$L$29,trimestre!$D$3:$L$3,data!$B310,trimestre!$D$2:$L$2,data!$A310)</f>
        <v>100</v>
      </c>
      <c r="O310" s="10">
        <f>SUMIFS(trimestre!$D$31:$L$31,trimestre!$D$3:$L$3,data!$B310,trimestre!$D$2:$L$2,data!$A310)</f>
        <v>100</v>
      </c>
      <c r="P310" s="10">
        <f>SUMIFS(trimestre!$D$33:$L$33,trimestre!$D$3:$L$3,data!$B310,trimestre!$D$2:$L$2,data!$A310)</f>
        <v>100</v>
      </c>
      <c r="Q310" s="10">
        <f>SUMIFS(trimestre!$D$35:$L$35,trimestre!$D$3:$L$3,data!$B310,trimestre!$D$2:$L$2,data!$A310)</f>
        <v>100</v>
      </c>
      <c r="R310" s="10">
        <f>SUMIFS(trimestre!$D$37:$L$37,trimestre!$D$3:$L$3,data!$B310,trimestre!$D$2:$L$2,data!$A310)</f>
        <v>100</v>
      </c>
      <c r="S310" s="10">
        <f>SUMIFS(trimestre!$D$39:$L$39,trimestre!$D$3:$L$3,data!$B310,trimestre!$D$2:$L$2,data!$A310)</f>
        <v>100</v>
      </c>
      <c r="T310" s="10">
        <f>SUMIFS(trimestre!$D$41:$L$41,trimestre!$D$3:$L$3,data!$B310,trimestre!$D$2:$L$2,data!$A310)</f>
        <v>100</v>
      </c>
      <c r="U310" s="10">
        <f>SUMIFS(trimestre!$D$43:$L$43,trimestre!$D$3:$L$3,data!$B310,trimestre!$D$2:$L$2,data!$A310)</f>
        <v>100</v>
      </c>
      <c r="V310" s="10">
        <f>SUMIFS(trimestre!$D$45:$L$45,trimestre!$D$3:$L$3,data!$B310,trimestre!$D$2:$L$2,data!$A310)</f>
        <v>100</v>
      </c>
    </row>
    <row r="311" spans="1:22" x14ac:dyDescent="0.3">
      <c r="A311">
        <f t="shared" si="12"/>
        <v>2019</v>
      </c>
      <c r="B311" t="str">
        <f t="shared" si="13"/>
        <v>T4</v>
      </c>
      <c r="C311">
        <f t="shared" si="14"/>
        <v>11</v>
      </c>
      <c r="D311" s="59">
        <v>43775</v>
      </c>
      <c r="E311" s="10">
        <f>SUMIFS(trimestre!$D$4:$L$4,trimestre!$D$3:$L$3,data!$B311,trimestre!$D$2:$L$2,data!$A311)</f>
        <v>100</v>
      </c>
      <c r="F311" s="10">
        <f>SUMIFS(trimestre!$D$8:$L$8,trimestre!$D$3:$L$3,data!$B311,trimestre!$D$2:$L$2,data!$A311)</f>
        <v>100</v>
      </c>
      <c r="G311" s="10">
        <f>SUMIFS(trimestre!$D$10:$L$10,trimestre!$D$3:$L$3,data!$B311,trimestre!$D$2:$L$2,data!$A311)</f>
        <v>100</v>
      </c>
      <c r="H311" s="10">
        <f>SUMIFS(trimestre!$D$14:$L$14,trimestre!$D$3:$L$3,data!$B311,trimestre!$D$2:$L$2,data!$A311)</f>
        <v>100</v>
      </c>
      <c r="I311" s="10">
        <f>SUMIFS(trimestre!$D$16:$L$16,trimestre!$D$3:$L$3,data!$B311,trimestre!$D$2:$L$2,data!$A311)</f>
        <v>100</v>
      </c>
      <c r="J311" s="10">
        <f>SUMIFS(trimestre!$D$18:$L$18,trimestre!$D$3:$L$3,data!$B311,trimestre!$D$2:$L$2,data!$A311)</f>
        <v>100</v>
      </c>
      <c r="K311" s="10">
        <f>SUMIFS(trimestre!$D$20:$L$20,trimestre!$D$3:$L$3,data!$B311,trimestre!$D$2:$L$2,data!$A311)</f>
        <v>100</v>
      </c>
      <c r="L311" s="10">
        <f>SUMIFS(trimestre!$D$22:$L$22,trimestre!$D$3:$L$3,data!$B311,trimestre!$D$2:$L$2,data!$A311)</f>
        <v>100</v>
      </c>
      <c r="M311" s="10">
        <f>SUMIFS(trimestre!$D$27:$L$27,trimestre!$D$3:$L$3,data!$B311,trimestre!$D$2:$L$2,data!$A311)</f>
        <v>100</v>
      </c>
      <c r="N311" s="10">
        <f>SUMIFS(trimestre!$D$29:$L$29,trimestre!$D$3:$L$3,data!$B311,trimestre!$D$2:$L$2,data!$A311)</f>
        <v>100</v>
      </c>
      <c r="O311" s="10">
        <f>SUMIFS(trimestre!$D$31:$L$31,trimestre!$D$3:$L$3,data!$B311,trimestre!$D$2:$L$2,data!$A311)</f>
        <v>100</v>
      </c>
      <c r="P311" s="10">
        <f>SUMIFS(trimestre!$D$33:$L$33,trimestre!$D$3:$L$3,data!$B311,trimestre!$D$2:$L$2,data!$A311)</f>
        <v>100</v>
      </c>
      <c r="Q311" s="10">
        <f>SUMIFS(trimestre!$D$35:$L$35,trimestre!$D$3:$L$3,data!$B311,trimestre!$D$2:$L$2,data!$A311)</f>
        <v>100</v>
      </c>
      <c r="R311" s="10">
        <f>SUMIFS(trimestre!$D$37:$L$37,trimestre!$D$3:$L$3,data!$B311,trimestre!$D$2:$L$2,data!$A311)</f>
        <v>100</v>
      </c>
      <c r="S311" s="10">
        <f>SUMIFS(trimestre!$D$39:$L$39,trimestre!$D$3:$L$3,data!$B311,trimestre!$D$2:$L$2,data!$A311)</f>
        <v>100</v>
      </c>
      <c r="T311" s="10">
        <f>SUMIFS(trimestre!$D$41:$L$41,trimestre!$D$3:$L$3,data!$B311,trimestre!$D$2:$L$2,data!$A311)</f>
        <v>100</v>
      </c>
      <c r="U311" s="10">
        <f>SUMIFS(trimestre!$D$43:$L$43,trimestre!$D$3:$L$3,data!$B311,trimestre!$D$2:$L$2,data!$A311)</f>
        <v>100</v>
      </c>
      <c r="V311" s="10">
        <f>SUMIFS(trimestre!$D$45:$L$45,trimestre!$D$3:$L$3,data!$B311,trimestre!$D$2:$L$2,data!$A311)</f>
        <v>100</v>
      </c>
    </row>
    <row r="312" spans="1:22" x14ac:dyDescent="0.3">
      <c r="A312">
        <f t="shared" si="12"/>
        <v>2019</v>
      </c>
      <c r="B312" t="str">
        <f t="shared" si="13"/>
        <v>T4</v>
      </c>
      <c r="C312">
        <f t="shared" si="14"/>
        <v>11</v>
      </c>
      <c r="D312" s="59">
        <v>43776</v>
      </c>
      <c r="E312" s="10">
        <f>SUMIFS(trimestre!$D$4:$L$4,trimestre!$D$3:$L$3,data!$B312,trimestre!$D$2:$L$2,data!$A312)</f>
        <v>100</v>
      </c>
      <c r="F312" s="10">
        <f>SUMIFS(trimestre!$D$8:$L$8,trimestre!$D$3:$L$3,data!$B312,trimestre!$D$2:$L$2,data!$A312)</f>
        <v>100</v>
      </c>
      <c r="G312" s="10">
        <f>SUMIFS(trimestre!$D$10:$L$10,trimestre!$D$3:$L$3,data!$B312,trimestre!$D$2:$L$2,data!$A312)</f>
        <v>100</v>
      </c>
      <c r="H312" s="10">
        <f>SUMIFS(trimestre!$D$14:$L$14,trimestre!$D$3:$L$3,data!$B312,trimestre!$D$2:$L$2,data!$A312)</f>
        <v>100</v>
      </c>
      <c r="I312" s="10">
        <f>SUMIFS(trimestre!$D$16:$L$16,trimestre!$D$3:$L$3,data!$B312,trimestre!$D$2:$L$2,data!$A312)</f>
        <v>100</v>
      </c>
      <c r="J312" s="10">
        <f>SUMIFS(trimestre!$D$18:$L$18,trimestre!$D$3:$L$3,data!$B312,trimestre!$D$2:$L$2,data!$A312)</f>
        <v>100</v>
      </c>
      <c r="K312" s="10">
        <f>SUMIFS(trimestre!$D$20:$L$20,trimestre!$D$3:$L$3,data!$B312,trimestre!$D$2:$L$2,data!$A312)</f>
        <v>100</v>
      </c>
      <c r="L312" s="10">
        <f>SUMIFS(trimestre!$D$22:$L$22,trimestre!$D$3:$L$3,data!$B312,trimestre!$D$2:$L$2,data!$A312)</f>
        <v>100</v>
      </c>
      <c r="M312" s="10">
        <f>SUMIFS(trimestre!$D$27:$L$27,trimestre!$D$3:$L$3,data!$B312,trimestre!$D$2:$L$2,data!$A312)</f>
        <v>100</v>
      </c>
      <c r="N312" s="10">
        <f>SUMIFS(trimestre!$D$29:$L$29,trimestre!$D$3:$L$3,data!$B312,trimestre!$D$2:$L$2,data!$A312)</f>
        <v>100</v>
      </c>
      <c r="O312" s="10">
        <f>SUMIFS(trimestre!$D$31:$L$31,trimestre!$D$3:$L$3,data!$B312,trimestre!$D$2:$L$2,data!$A312)</f>
        <v>100</v>
      </c>
      <c r="P312" s="10">
        <f>SUMIFS(trimestre!$D$33:$L$33,trimestre!$D$3:$L$3,data!$B312,trimestre!$D$2:$L$2,data!$A312)</f>
        <v>100</v>
      </c>
      <c r="Q312" s="10">
        <f>SUMIFS(trimestre!$D$35:$L$35,trimestre!$D$3:$L$3,data!$B312,trimestre!$D$2:$L$2,data!$A312)</f>
        <v>100</v>
      </c>
      <c r="R312" s="10">
        <f>SUMIFS(trimestre!$D$37:$L$37,trimestre!$D$3:$L$3,data!$B312,trimestre!$D$2:$L$2,data!$A312)</f>
        <v>100</v>
      </c>
      <c r="S312" s="10">
        <f>SUMIFS(trimestre!$D$39:$L$39,trimestre!$D$3:$L$3,data!$B312,trimestre!$D$2:$L$2,data!$A312)</f>
        <v>100</v>
      </c>
      <c r="T312" s="10">
        <f>SUMIFS(trimestre!$D$41:$L$41,trimestre!$D$3:$L$3,data!$B312,trimestre!$D$2:$L$2,data!$A312)</f>
        <v>100</v>
      </c>
      <c r="U312" s="10">
        <f>SUMIFS(trimestre!$D$43:$L$43,trimestre!$D$3:$L$3,data!$B312,trimestre!$D$2:$L$2,data!$A312)</f>
        <v>100</v>
      </c>
      <c r="V312" s="10">
        <f>SUMIFS(trimestre!$D$45:$L$45,trimestre!$D$3:$L$3,data!$B312,trimestre!$D$2:$L$2,data!$A312)</f>
        <v>100</v>
      </c>
    </row>
    <row r="313" spans="1:22" x14ac:dyDescent="0.3">
      <c r="A313">
        <f t="shared" si="12"/>
        <v>2019</v>
      </c>
      <c r="B313" t="str">
        <f t="shared" si="13"/>
        <v>T4</v>
      </c>
      <c r="C313">
        <f t="shared" si="14"/>
        <v>11</v>
      </c>
      <c r="D313" s="59">
        <v>43777</v>
      </c>
      <c r="E313" s="10">
        <f>SUMIFS(trimestre!$D$4:$L$4,trimestre!$D$3:$L$3,data!$B313,trimestre!$D$2:$L$2,data!$A313)</f>
        <v>100</v>
      </c>
      <c r="F313" s="10">
        <f>SUMIFS(trimestre!$D$8:$L$8,trimestre!$D$3:$L$3,data!$B313,trimestre!$D$2:$L$2,data!$A313)</f>
        <v>100</v>
      </c>
      <c r="G313" s="10">
        <f>SUMIFS(trimestre!$D$10:$L$10,trimestre!$D$3:$L$3,data!$B313,trimestre!$D$2:$L$2,data!$A313)</f>
        <v>100</v>
      </c>
      <c r="H313" s="10">
        <f>SUMIFS(trimestre!$D$14:$L$14,trimestre!$D$3:$L$3,data!$B313,trimestre!$D$2:$L$2,data!$A313)</f>
        <v>100</v>
      </c>
      <c r="I313" s="10">
        <f>SUMIFS(trimestre!$D$16:$L$16,trimestre!$D$3:$L$3,data!$B313,trimestre!$D$2:$L$2,data!$A313)</f>
        <v>100</v>
      </c>
      <c r="J313" s="10">
        <f>SUMIFS(trimestre!$D$18:$L$18,trimestre!$D$3:$L$3,data!$B313,trimestre!$D$2:$L$2,data!$A313)</f>
        <v>100</v>
      </c>
      <c r="K313" s="10">
        <f>SUMIFS(trimestre!$D$20:$L$20,trimestre!$D$3:$L$3,data!$B313,trimestre!$D$2:$L$2,data!$A313)</f>
        <v>100</v>
      </c>
      <c r="L313" s="10">
        <f>SUMIFS(trimestre!$D$22:$L$22,trimestre!$D$3:$L$3,data!$B313,trimestre!$D$2:$L$2,data!$A313)</f>
        <v>100</v>
      </c>
      <c r="M313" s="10">
        <f>SUMIFS(trimestre!$D$27:$L$27,trimestre!$D$3:$L$3,data!$B313,trimestre!$D$2:$L$2,data!$A313)</f>
        <v>100</v>
      </c>
      <c r="N313" s="10">
        <f>SUMIFS(trimestre!$D$29:$L$29,trimestre!$D$3:$L$3,data!$B313,trimestre!$D$2:$L$2,data!$A313)</f>
        <v>100</v>
      </c>
      <c r="O313" s="10">
        <f>SUMIFS(trimestre!$D$31:$L$31,trimestre!$D$3:$L$3,data!$B313,trimestre!$D$2:$L$2,data!$A313)</f>
        <v>100</v>
      </c>
      <c r="P313" s="10">
        <f>SUMIFS(trimestre!$D$33:$L$33,trimestre!$D$3:$L$3,data!$B313,trimestre!$D$2:$L$2,data!$A313)</f>
        <v>100</v>
      </c>
      <c r="Q313" s="10">
        <f>SUMIFS(trimestre!$D$35:$L$35,trimestre!$D$3:$L$3,data!$B313,trimestre!$D$2:$L$2,data!$A313)</f>
        <v>100</v>
      </c>
      <c r="R313" s="10">
        <f>SUMIFS(trimestre!$D$37:$L$37,trimestre!$D$3:$L$3,data!$B313,trimestre!$D$2:$L$2,data!$A313)</f>
        <v>100</v>
      </c>
      <c r="S313" s="10">
        <f>SUMIFS(trimestre!$D$39:$L$39,trimestre!$D$3:$L$3,data!$B313,trimestre!$D$2:$L$2,data!$A313)</f>
        <v>100</v>
      </c>
      <c r="T313" s="10">
        <f>SUMIFS(trimestre!$D$41:$L$41,trimestre!$D$3:$L$3,data!$B313,trimestre!$D$2:$L$2,data!$A313)</f>
        <v>100</v>
      </c>
      <c r="U313" s="10">
        <f>SUMIFS(trimestre!$D$43:$L$43,trimestre!$D$3:$L$3,data!$B313,trimestre!$D$2:$L$2,data!$A313)</f>
        <v>100</v>
      </c>
      <c r="V313" s="10">
        <f>SUMIFS(trimestre!$D$45:$L$45,trimestre!$D$3:$L$3,data!$B313,trimestre!$D$2:$L$2,data!$A313)</f>
        <v>100</v>
      </c>
    </row>
    <row r="314" spans="1:22" x14ac:dyDescent="0.3">
      <c r="A314">
        <f t="shared" si="12"/>
        <v>2019</v>
      </c>
      <c r="B314" t="str">
        <f t="shared" si="13"/>
        <v>T4</v>
      </c>
      <c r="C314">
        <f t="shared" si="14"/>
        <v>11</v>
      </c>
      <c r="D314" s="59">
        <v>43778</v>
      </c>
      <c r="E314" s="10">
        <f>SUMIFS(trimestre!$D$4:$L$4,trimestre!$D$3:$L$3,data!$B314,trimestre!$D$2:$L$2,data!$A314)</f>
        <v>100</v>
      </c>
      <c r="F314" s="10">
        <f>SUMIFS(trimestre!$D$8:$L$8,trimestre!$D$3:$L$3,data!$B314,trimestre!$D$2:$L$2,data!$A314)</f>
        <v>100</v>
      </c>
      <c r="G314" s="10">
        <f>SUMIFS(trimestre!$D$10:$L$10,trimestre!$D$3:$L$3,data!$B314,trimestre!$D$2:$L$2,data!$A314)</f>
        <v>100</v>
      </c>
      <c r="H314" s="10">
        <f>SUMIFS(trimestre!$D$14:$L$14,trimestre!$D$3:$L$3,data!$B314,trimestre!$D$2:$L$2,data!$A314)</f>
        <v>100</v>
      </c>
      <c r="I314" s="10">
        <f>SUMIFS(trimestre!$D$16:$L$16,trimestre!$D$3:$L$3,data!$B314,trimestre!$D$2:$L$2,data!$A314)</f>
        <v>100</v>
      </c>
      <c r="J314" s="10">
        <f>SUMIFS(trimestre!$D$18:$L$18,trimestre!$D$3:$L$3,data!$B314,trimestre!$D$2:$L$2,data!$A314)</f>
        <v>100</v>
      </c>
      <c r="K314" s="10">
        <f>SUMIFS(trimestre!$D$20:$L$20,trimestre!$D$3:$L$3,data!$B314,trimestre!$D$2:$L$2,data!$A314)</f>
        <v>100</v>
      </c>
      <c r="L314" s="10">
        <f>SUMIFS(trimestre!$D$22:$L$22,trimestre!$D$3:$L$3,data!$B314,trimestre!$D$2:$L$2,data!$A314)</f>
        <v>100</v>
      </c>
      <c r="M314" s="10">
        <f>SUMIFS(trimestre!$D$27:$L$27,trimestre!$D$3:$L$3,data!$B314,trimestre!$D$2:$L$2,data!$A314)</f>
        <v>100</v>
      </c>
      <c r="N314" s="10">
        <f>SUMIFS(trimestre!$D$29:$L$29,trimestre!$D$3:$L$3,data!$B314,trimestre!$D$2:$L$2,data!$A314)</f>
        <v>100</v>
      </c>
      <c r="O314" s="10">
        <f>SUMIFS(trimestre!$D$31:$L$31,trimestre!$D$3:$L$3,data!$B314,trimestre!$D$2:$L$2,data!$A314)</f>
        <v>100</v>
      </c>
      <c r="P314" s="10">
        <f>SUMIFS(trimestre!$D$33:$L$33,trimestre!$D$3:$L$3,data!$B314,trimestre!$D$2:$L$2,data!$A314)</f>
        <v>100</v>
      </c>
      <c r="Q314" s="10">
        <f>SUMIFS(trimestre!$D$35:$L$35,trimestre!$D$3:$L$3,data!$B314,trimestre!$D$2:$L$2,data!$A314)</f>
        <v>100</v>
      </c>
      <c r="R314" s="10">
        <f>SUMIFS(trimestre!$D$37:$L$37,trimestre!$D$3:$L$3,data!$B314,trimestre!$D$2:$L$2,data!$A314)</f>
        <v>100</v>
      </c>
      <c r="S314" s="10">
        <f>SUMIFS(trimestre!$D$39:$L$39,trimestre!$D$3:$L$3,data!$B314,trimestre!$D$2:$L$2,data!$A314)</f>
        <v>100</v>
      </c>
      <c r="T314" s="10">
        <f>SUMIFS(trimestre!$D$41:$L$41,trimestre!$D$3:$L$3,data!$B314,trimestre!$D$2:$L$2,data!$A314)</f>
        <v>100</v>
      </c>
      <c r="U314" s="10">
        <f>SUMIFS(trimestre!$D$43:$L$43,trimestre!$D$3:$L$3,data!$B314,trimestre!$D$2:$L$2,data!$A314)</f>
        <v>100</v>
      </c>
      <c r="V314" s="10">
        <f>SUMIFS(trimestre!$D$45:$L$45,trimestre!$D$3:$L$3,data!$B314,trimestre!$D$2:$L$2,data!$A314)</f>
        <v>100</v>
      </c>
    </row>
    <row r="315" spans="1:22" x14ac:dyDescent="0.3">
      <c r="A315">
        <f t="shared" si="12"/>
        <v>2019</v>
      </c>
      <c r="B315" t="str">
        <f t="shared" si="13"/>
        <v>T4</v>
      </c>
      <c r="C315">
        <f t="shared" si="14"/>
        <v>11</v>
      </c>
      <c r="D315" s="59">
        <v>43779</v>
      </c>
      <c r="E315" s="10">
        <f>SUMIFS(trimestre!$D$4:$L$4,trimestre!$D$3:$L$3,data!$B315,trimestre!$D$2:$L$2,data!$A315)</f>
        <v>100</v>
      </c>
      <c r="F315" s="10">
        <f>SUMIFS(trimestre!$D$8:$L$8,trimestre!$D$3:$L$3,data!$B315,trimestre!$D$2:$L$2,data!$A315)</f>
        <v>100</v>
      </c>
      <c r="G315" s="10">
        <f>SUMIFS(trimestre!$D$10:$L$10,trimestre!$D$3:$L$3,data!$B315,trimestre!$D$2:$L$2,data!$A315)</f>
        <v>100</v>
      </c>
      <c r="H315" s="10">
        <f>SUMIFS(trimestre!$D$14:$L$14,trimestre!$D$3:$L$3,data!$B315,trimestre!$D$2:$L$2,data!$A315)</f>
        <v>100</v>
      </c>
      <c r="I315" s="10">
        <f>SUMIFS(trimestre!$D$16:$L$16,trimestre!$D$3:$L$3,data!$B315,trimestre!$D$2:$L$2,data!$A315)</f>
        <v>100</v>
      </c>
      <c r="J315" s="10">
        <f>SUMIFS(trimestre!$D$18:$L$18,trimestre!$D$3:$L$3,data!$B315,trimestre!$D$2:$L$2,data!$A315)</f>
        <v>100</v>
      </c>
      <c r="K315" s="10">
        <f>SUMIFS(trimestre!$D$20:$L$20,trimestre!$D$3:$L$3,data!$B315,trimestre!$D$2:$L$2,data!$A315)</f>
        <v>100</v>
      </c>
      <c r="L315" s="10">
        <f>SUMIFS(trimestre!$D$22:$L$22,trimestre!$D$3:$L$3,data!$B315,trimestre!$D$2:$L$2,data!$A315)</f>
        <v>100</v>
      </c>
      <c r="M315" s="10">
        <f>SUMIFS(trimestre!$D$27:$L$27,trimestre!$D$3:$L$3,data!$B315,trimestre!$D$2:$L$2,data!$A315)</f>
        <v>100</v>
      </c>
      <c r="N315" s="10">
        <f>SUMIFS(trimestre!$D$29:$L$29,trimestre!$D$3:$L$3,data!$B315,trimestre!$D$2:$L$2,data!$A315)</f>
        <v>100</v>
      </c>
      <c r="O315" s="10">
        <f>SUMIFS(trimestre!$D$31:$L$31,trimestre!$D$3:$L$3,data!$B315,trimestre!$D$2:$L$2,data!$A315)</f>
        <v>100</v>
      </c>
      <c r="P315" s="10">
        <f>SUMIFS(trimestre!$D$33:$L$33,trimestre!$D$3:$L$3,data!$B315,trimestre!$D$2:$L$2,data!$A315)</f>
        <v>100</v>
      </c>
      <c r="Q315" s="10">
        <f>SUMIFS(trimestre!$D$35:$L$35,trimestre!$D$3:$L$3,data!$B315,trimestre!$D$2:$L$2,data!$A315)</f>
        <v>100</v>
      </c>
      <c r="R315" s="10">
        <f>SUMIFS(trimestre!$D$37:$L$37,trimestre!$D$3:$L$3,data!$B315,trimestre!$D$2:$L$2,data!$A315)</f>
        <v>100</v>
      </c>
      <c r="S315" s="10">
        <f>SUMIFS(trimestre!$D$39:$L$39,trimestre!$D$3:$L$3,data!$B315,trimestre!$D$2:$L$2,data!$A315)</f>
        <v>100</v>
      </c>
      <c r="T315" s="10">
        <f>SUMIFS(trimestre!$D$41:$L$41,trimestre!$D$3:$L$3,data!$B315,trimestre!$D$2:$L$2,data!$A315)</f>
        <v>100</v>
      </c>
      <c r="U315" s="10">
        <f>SUMIFS(trimestre!$D$43:$L$43,trimestre!$D$3:$L$3,data!$B315,trimestre!$D$2:$L$2,data!$A315)</f>
        <v>100</v>
      </c>
      <c r="V315" s="10">
        <f>SUMIFS(trimestre!$D$45:$L$45,trimestre!$D$3:$L$3,data!$B315,trimestre!$D$2:$L$2,data!$A315)</f>
        <v>100</v>
      </c>
    </row>
    <row r="316" spans="1:22" x14ac:dyDescent="0.3">
      <c r="A316">
        <f t="shared" si="12"/>
        <v>2019</v>
      </c>
      <c r="B316" t="str">
        <f t="shared" si="13"/>
        <v>T4</v>
      </c>
      <c r="C316">
        <f t="shared" si="14"/>
        <v>11</v>
      </c>
      <c r="D316" s="59">
        <v>43780</v>
      </c>
      <c r="E316" s="10">
        <f>SUMIFS(trimestre!$D$4:$L$4,trimestre!$D$3:$L$3,data!$B316,trimestre!$D$2:$L$2,data!$A316)</f>
        <v>100</v>
      </c>
      <c r="F316" s="10">
        <f>SUMIFS(trimestre!$D$8:$L$8,trimestre!$D$3:$L$3,data!$B316,trimestre!$D$2:$L$2,data!$A316)</f>
        <v>100</v>
      </c>
      <c r="G316" s="10">
        <f>SUMIFS(trimestre!$D$10:$L$10,trimestre!$D$3:$L$3,data!$B316,trimestre!$D$2:$L$2,data!$A316)</f>
        <v>100</v>
      </c>
      <c r="H316" s="10">
        <f>SUMIFS(trimestre!$D$14:$L$14,trimestre!$D$3:$L$3,data!$B316,trimestre!$D$2:$L$2,data!$A316)</f>
        <v>100</v>
      </c>
      <c r="I316" s="10">
        <f>SUMIFS(trimestre!$D$16:$L$16,trimestre!$D$3:$L$3,data!$B316,trimestre!$D$2:$L$2,data!$A316)</f>
        <v>100</v>
      </c>
      <c r="J316" s="10">
        <f>SUMIFS(trimestre!$D$18:$L$18,trimestre!$D$3:$L$3,data!$B316,trimestre!$D$2:$L$2,data!$A316)</f>
        <v>100</v>
      </c>
      <c r="K316" s="10">
        <f>SUMIFS(trimestre!$D$20:$L$20,trimestre!$D$3:$L$3,data!$B316,trimestre!$D$2:$L$2,data!$A316)</f>
        <v>100</v>
      </c>
      <c r="L316" s="10">
        <f>SUMIFS(trimestre!$D$22:$L$22,trimestre!$D$3:$L$3,data!$B316,trimestre!$D$2:$L$2,data!$A316)</f>
        <v>100</v>
      </c>
      <c r="M316" s="10">
        <f>SUMIFS(trimestre!$D$27:$L$27,trimestre!$D$3:$L$3,data!$B316,trimestre!$D$2:$L$2,data!$A316)</f>
        <v>100</v>
      </c>
      <c r="N316" s="10">
        <f>SUMIFS(trimestre!$D$29:$L$29,trimestre!$D$3:$L$3,data!$B316,trimestre!$D$2:$L$2,data!$A316)</f>
        <v>100</v>
      </c>
      <c r="O316" s="10">
        <f>SUMIFS(trimestre!$D$31:$L$31,trimestre!$D$3:$L$3,data!$B316,trimestre!$D$2:$L$2,data!$A316)</f>
        <v>100</v>
      </c>
      <c r="P316" s="10">
        <f>SUMIFS(trimestre!$D$33:$L$33,trimestre!$D$3:$L$3,data!$B316,trimestre!$D$2:$L$2,data!$A316)</f>
        <v>100</v>
      </c>
      <c r="Q316" s="10">
        <f>SUMIFS(trimestre!$D$35:$L$35,trimestre!$D$3:$L$3,data!$B316,trimestre!$D$2:$L$2,data!$A316)</f>
        <v>100</v>
      </c>
      <c r="R316" s="10">
        <f>SUMIFS(trimestre!$D$37:$L$37,trimestre!$D$3:$L$3,data!$B316,trimestre!$D$2:$L$2,data!$A316)</f>
        <v>100</v>
      </c>
      <c r="S316" s="10">
        <f>SUMIFS(trimestre!$D$39:$L$39,trimestre!$D$3:$L$3,data!$B316,trimestre!$D$2:$L$2,data!$A316)</f>
        <v>100</v>
      </c>
      <c r="T316" s="10">
        <f>SUMIFS(trimestre!$D$41:$L$41,trimestre!$D$3:$L$3,data!$B316,trimestre!$D$2:$L$2,data!$A316)</f>
        <v>100</v>
      </c>
      <c r="U316" s="10">
        <f>SUMIFS(trimestre!$D$43:$L$43,trimestre!$D$3:$L$3,data!$B316,trimestre!$D$2:$L$2,data!$A316)</f>
        <v>100</v>
      </c>
      <c r="V316" s="10">
        <f>SUMIFS(trimestre!$D$45:$L$45,trimestre!$D$3:$L$3,data!$B316,trimestre!$D$2:$L$2,data!$A316)</f>
        <v>100</v>
      </c>
    </row>
    <row r="317" spans="1:22" x14ac:dyDescent="0.3">
      <c r="A317">
        <f t="shared" si="12"/>
        <v>2019</v>
      </c>
      <c r="B317" t="str">
        <f t="shared" si="13"/>
        <v>T4</v>
      </c>
      <c r="C317">
        <f t="shared" si="14"/>
        <v>11</v>
      </c>
      <c r="D317" s="59">
        <v>43781</v>
      </c>
      <c r="E317" s="10">
        <f>SUMIFS(trimestre!$D$4:$L$4,trimestre!$D$3:$L$3,data!$B317,trimestre!$D$2:$L$2,data!$A317)</f>
        <v>100</v>
      </c>
      <c r="F317" s="10">
        <f>SUMIFS(trimestre!$D$8:$L$8,trimestre!$D$3:$L$3,data!$B317,trimestre!$D$2:$L$2,data!$A317)</f>
        <v>100</v>
      </c>
      <c r="G317" s="10">
        <f>SUMIFS(trimestre!$D$10:$L$10,trimestre!$D$3:$L$3,data!$B317,trimestre!$D$2:$L$2,data!$A317)</f>
        <v>100</v>
      </c>
      <c r="H317" s="10">
        <f>SUMIFS(trimestre!$D$14:$L$14,trimestre!$D$3:$L$3,data!$B317,trimestre!$D$2:$L$2,data!$A317)</f>
        <v>100</v>
      </c>
      <c r="I317" s="10">
        <f>SUMIFS(trimestre!$D$16:$L$16,trimestre!$D$3:$L$3,data!$B317,trimestre!$D$2:$L$2,data!$A317)</f>
        <v>100</v>
      </c>
      <c r="J317" s="10">
        <f>SUMIFS(trimestre!$D$18:$L$18,trimestre!$D$3:$L$3,data!$B317,trimestre!$D$2:$L$2,data!$A317)</f>
        <v>100</v>
      </c>
      <c r="K317" s="10">
        <f>SUMIFS(trimestre!$D$20:$L$20,trimestre!$D$3:$L$3,data!$B317,trimestre!$D$2:$L$2,data!$A317)</f>
        <v>100</v>
      </c>
      <c r="L317" s="10">
        <f>SUMIFS(trimestre!$D$22:$L$22,trimestre!$D$3:$L$3,data!$B317,trimestre!$D$2:$L$2,data!$A317)</f>
        <v>100</v>
      </c>
      <c r="M317" s="10">
        <f>SUMIFS(trimestre!$D$27:$L$27,trimestre!$D$3:$L$3,data!$B317,trimestre!$D$2:$L$2,data!$A317)</f>
        <v>100</v>
      </c>
      <c r="N317" s="10">
        <f>SUMIFS(trimestre!$D$29:$L$29,trimestre!$D$3:$L$3,data!$B317,trimestre!$D$2:$L$2,data!$A317)</f>
        <v>100</v>
      </c>
      <c r="O317" s="10">
        <f>SUMIFS(trimestre!$D$31:$L$31,trimestre!$D$3:$L$3,data!$B317,trimestre!$D$2:$L$2,data!$A317)</f>
        <v>100</v>
      </c>
      <c r="P317" s="10">
        <f>SUMIFS(trimestre!$D$33:$L$33,trimestre!$D$3:$L$3,data!$B317,trimestre!$D$2:$L$2,data!$A317)</f>
        <v>100</v>
      </c>
      <c r="Q317" s="10">
        <f>SUMIFS(trimestre!$D$35:$L$35,trimestre!$D$3:$L$3,data!$B317,trimestre!$D$2:$L$2,data!$A317)</f>
        <v>100</v>
      </c>
      <c r="R317" s="10">
        <f>SUMIFS(trimestre!$D$37:$L$37,trimestre!$D$3:$L$3,data!$B317,trimestre!$D$2:$L$2,data!$A317)</f>
        <v>100</v>
      </c>
      <c r="S317" s="10">
        <f>SUMIFS(trimestre!$D$39:$L$39,trimestre!$D$3:$L$3,data!$B317,trimestre!$D$2:$L$2,data!$A317)</f>
        <v>100</v>
      </c>
      <c r="T317" s="10">
        <f>SUMIFS(trimestre!$D$41:$L$41,trimestre!$D$3:$L$3,data!$B317,trimestre!$D$2:$L$2,data!$A317)</f>
        <v>100</v>
      </c>
      <c r="U317" s="10">
        <f>SUMIFS(trimestre!$D$43:$L$43,trimestre!$D$3:$L$3,data!$B317,trimestre!$D$2:$L$2,data!$A317)</f>
        <v>100</v>
      </c>
      <c r="V317" s="10">
        <f>SUMIFS(trimestre!$D$45:$L$45,trimestre!$D$3:$L$3,data!$B317,trimestre!$D$2:$L$2,data!$A317)</f>
        <v>100</v>
      </c>
    </row>
    <row r="318" spans="1:22" x14ac:dyDescent="0.3">
      <c r="A318">
        <f t="shared" si="12"/>
        <v>2019</v>
      </c>
      <c r="B318" t="str">
        <f t="shared" si="13"/>
        <v>T4</v>
      </c>
      <c r="C318">
        <f t="shared" si="14"/>
        <v>11</v>
      </c>
      <c r="D318" s="59">
        <v>43782</v>
      </c>
      <c r="E318" s="10">
        <f>SUMIFS(trimestre!$D$4:$L$4,trimestre!$D$3:$L$3,data!$B318,trimestre!$D$2:$L$2,data!$A318)</f>
        <v>100</v>
      </c>
      <c r="F318" s="10">
        <f>SUMIFS(trimestre!$D$8:$L$8,trimestre!$D$3:$L$3,data!$B318,trimestre!$D$2:$L$2,data!$A318)</f>
        <v>100</v>
      </c>
      <c r="G318" s="10">
        <f>SUMIFS(trimestre!$D$10:$L$10,trimestre!$D$3:$L$3,data!$B318,trimestre!$D$2:$L$2,data!$A318)</f>
        <v>100</v>
      </c>
      <c r="H318" s="10">
        <f>SUMIFS(trimestre!$D$14:$L$14,trimestre!$D$3:$L$3,data!$B318,trimestre!$D$2:$L$2,data!$A318)</f>
        <v>100</v>
      </c>
      <c r="I318" s="10">
        <f>SUMIFS(trimestre!$D$16:$L$16,trimestre!$D$3:$L$3,data!$B318,trimestre!$D$2:$L$2,data!$A318)</f>
        <v>100</v>
      </c>
      <c r="J318" s="10">
        <f>SUMIFS(trimestre!$D$18:$L$18,trimestre!$D$3:$L$3,data!$B318,trimestre!$D$2:$L$2,data!$A318)</f>
        <v>100</v>
      </c>
      <c r="K318" s="10">
        <f>SUMIFS(trimestre!$D$20:$L$20,trimestre!$D$3:$L$3,data!$B318,trimestre!$D$2:$L$2,data!$A318)</f>
        <v>100</v>
      </c>
      <c r="L318" s="10">
        <f>SUMIFS(trimestre!$D$22:$L$22,trimestre!$D$3:$L$3,data!$B318,trimestre!$D$2:$L$2,data!$A318)</f>
        <v>100</v>
      </c>
      <c r="M318" s="10">
        <f>SUMIFS(trimestre!$D$27:$L$27,trimestre!$D$3:$L$3,data!$B318,trimestre!$D$2:$L$2,data!$A318)</f>
        <v>100</v>
      </c>
      <c r="N318" s="10">
        <f>SUMIFS(trimestre!$D$29:$L$29,trimestre!$D$3:$L$3,data!$B318,trimestre!$D$2:$L$2,data!$A318)</f>
        <v>100</v>
      </c>
      <c r="O318" s="10">
        <f>SUMIFS(trimestre!$D$31:$L$31,trimestre!$D$3:$L$3,data!$B318,trimestre!$D$2:$L$2,data!$A318)</f>
        <v>100</v>
      </c>
      <c r="P318" s="10">
        <f>SUMIFS(trimestre!$D$33:$L$33,trimestre!$D$3:$L$3,data!$B318,trimestre!$D$2:$L$2,data!$A318)</f>
        <v>100</v>
      </c>
      <c r="Q318" s="10">
        <f>SUMIFS(trimestre!$D$35:$L$35,trimestre!$D$3:$L$3,data!$B318,trimestre!$D$2:$L$2,data!$A318)</f>
        <v>100</v>
      </c>
      <c r="R318" s="10">
        <f>SUMIFS(trimestre!$D$37:$L$37,trimestre!$D$3:$L$3,data!$B318,trimestre!$D$2:$L$2,data!$A318)</f>
        <v>100</v>
      </c>
      <c r="S318" s="10">
        <f>SUMIFS(trimestre!$D$39:$L$39,trimestre!$D$3:$L$3,data!$B318,trimestre!$D$2:$L$2,data!$A318)</f>
        <v>100</v>
      </c>
      <c r="T318" s="10">
        <f>SUMIFS(trimestre!$D$41:$L$41,trimestre!$D$3:$L$3,data!$B318,trimestre!$D$2:$L$2,data!$A318)</f>
        <v>100</v>
      </c>
      <c r="U318" s="10">
        <f>SUMIFS(trimestre!$D$43:$L$43,trimestre!$D$3:$L$3,data!$B318,trimestre!$D$2:$L$2,data!$A318)</f>
        <v>100</v>
      </c>
      <c r="V318" s="10">
        <f>SUMIFS(trimestre!$D$45:$L$45,trimestre!$D$3:$L$3,data!$B318,trimestre!$D$2:$L$2,data!$A318)</f>
        <v>100</v>
      </c>
    </row>
    <row r="319" spans="1:22" x14ac:dyDescent="0.3">
      <c r="A319">
        <f t="shared" si="12"/>
        <v>2019</v>
      </c>
      <c r="B319" t="str">
        <f t="shared" si="13"/>
        <v>T4</v>
      </c>
      <c r="C319">
        <f t="shared" si="14"/>
        <v>11</v>
      </c>
      <c r="D319" s="59">
        <v>43783</v>
      </c>
      <c r="E319" s="10">
        <f>SUMIFS(trimestre!$D$4:$L$4,trimestre!$D$3:$L$3,data!$B319,trimestre!$D$2:$L$2,data!$A319)</f>
        <v>100</v>
      </c>
      <c r="F319" s="10">
        <f>SUMIFS(trimestre!$D$8:$L$8,trimestre!$D$3:$L$3,data!$B319,trimestre!$D$2:$L$2,data!$A319)</f>
        <v>100</v>
      </c>
      <c r="G319" s="10">
        <f>SUMIFS(trimestre!$D$10:$L$10,trimestre!$D$3:$L$3,data!$B319,trimestre!$D$2:$L$2,data!$A319)</f>
        <v>100</v>
      </c>
      <c r="H319" s="10">
        <f>SUMIFS(trimestre!$D$14:$L$14,trimestre!$D$3:$L$3,data!$B319,trimestre!$D$2:$L$2,data!$A319)</f>
        <v>100</v>
      </c>
      <c r="I319" s="10">
        <f>SUMIFS(trimestre!$D$16:$L$16,trimestre!$D$3:$L$3,data!$B319,trimestre!$D$2:$L$2,data!$A319)</f>
        <v>100</v>
      </c>
      <c r="J319" s="10">
        <f>SUMIFS(trimestre!$D$18:$L$18,trimestre!$D$3:$L$3,data!$B319,trimestre!$D$2:$L$2,data!$A319)</f>
        <v>100</v>
      </c>
      <c r="K319" s="10">
        <f>SUMIFS(trimestre!$D$20:$L$20,trimestre!$D$3:$L$3,data!$B319,trimestre!$D$2:$L$2,data!$A319)</f>
        <v>100</v>
      </c>
      <c r="L319" s="10">
        <f>SUMIFS(trimestre!$D$22:$L$22,trimestre!$D$3:$L$3,data!$B319,trimestre!$D$2:$L$2,data!$A319)</f>
        <v>100</v>
      </c>
      <c r="M319" s="10">
        <f>SUMIFS(trimestre!$D$27:$L$27,trimestre!$D$3:$L$3,data!$B319,trimestre!$D$2:$L$2,data!$A319)</f>
        <v>100</v>
      </c>
      <c r="N319" s="10">
        <f>SUMIFS(trimestre!$D$29:$L$29,trimestre!$D$3:$L$3,data!$B319,trimestre!$D$2:$L$2,data!$A319)</f>
        <v>100</v>
      </c>
      <c r="O319" s="10">
        <f>SUMIFS(trimestre!$D$31:$L$31,trimestre!$D$3:$L$3,data!$B319,trimestre!$D$2:$L$2,data!$A319)</f>
        <v>100</v>
      </c>
      <c r="P319" s="10">
        <f>SUMIFS(trimestre!$D$33:$L$33,trimestre!$D$3:$L$3,data!$B319,trimestre!$D$2:$L$2,data!$A319)</f>
        <v>100</v>
      </c>
      <c r="Q319" s="10">
        <f>SUMIFS(trimestre!$D$35:$L$35,trimestre!$D$3:$L$3,data!$B319,trimestre!$D$2:$L$2,data!$A319)</f>
        <v>100</v>
      </c>
      <c r="R319" s="10">
        <f>SUMIFS(trimestre!$D$37:$L$37,trimestre!$D$3:$L$3,data!$B319,trimestre!$D$2:$L$2,data!$A319)</f>
        <v>100</v>
      </c>
      <c r="S319" s="10">
        <f>SUMIFS(trimestre!$D$39:$L$39,trimestre!$D$3:$L$3,data!$B319,trimestre!$D$2:$L$2,data!$A319)</f>
        <v>100</v>
      </c>
      <c r="T319" s="10">
        <f>SUMIFS(trimestre!$D$41:$L$41,trimestre!$D$3:$L$3,data!$B319,trimestre!$D$2:$L$2,data!$A319)</f>
        <v>100</v>
      </c>
      <c r="U319" s="10">
        <f>SUMIFS(trimestre!$D$43:$L$43,trimestre!$D$3:$L$3,data!$B319,trimestre!$D$2:$L$2,data!$A319)</f>
        <v>100</v>
      </c>
      <c r="V319" s="10">
        <f>SUMIFS(trimestre!$D$45:$L$45,trimestre!$D$3:$L$3,data!$B319,trimestre!$D$2:$L$2,data!$A319)</f>
        <v>100</v>
      </c>
    </row>
    <row r="320" spans="1:22" x14ac:dyDescent="0.3">
      <c r="A320">
        <f t="shared" si="12"/>
        <v>2019</v>
      </c>
      <c r="B320" t="str">
        <f t="shared" si="13"/>
        <v>T4</v>
      </c>
      <c r="C320">
        <f t="shared" si="14"/>
        <v>11</v>
      </c>
      <c r="D320" s="59">
        <v>43784</v>
      </c>
      <c r="E320" s="10">
        <f>SUMIFS(trimestre!$D$4:$L$4,trimestre!$D$3:$L$3,data!$B320,trimestre!$D$2:$L$2,data!$A320)</f>
        <v>100</v>
      </c>
      <c r="F320" s="10">
        <f>SUMIFS(trimestre!$D$8:$L$8,trimestre!$D$3:$L$3,data!$B320,trimestre!$D$2:$L$2,data!$A320)</f>
        <v>100</v>
      </c>
      <c r="G320" s="10">
        <f>SUMIFS(trimestre!$D$10:$L$10,trimestre!$D$3:$L$3,data!$B320,trimestre!$D$2:$L$2,data!$A320)</f>
        <v>100</v>
      </c>
      <c r="H320" s="10">
        <f>SUMIFS(trimestre!$D$14:$L$14,trimestre!$D$3:$L$3,data!$B320,trimestre!$D$2:$L$2,data!$A320)</f>
        <v>100</v>
      </c>
      <c r="I320" s="10">
        <f>SUMIFS(trimestre!$D$16:$L$16,trimestre!$D$3:$L$3,data!$B320,trimestre!$D$2:$L$2,data!$A320)</f>
        <v>100</v>
      </c>
      <c r="J320" s="10">
        <f>SUMIFS(trimestre!$D$18:$L$18,trimestre!$D$3:$L$3,data!$B320,trimestre!$D$2:$L$2,data!$A320)</f>
        <v>100</v>
      </c>
      <c r="K320" s="10">
        <f>SUMIFS(trimestre!$D$20:$L$20,trimestre!$D$3:$L$3,data!$B320,trimestre!$D$2:$L$2,data!$A320)</f>
        <v>100</v>
      </c>
      <c r="L320" s="10">
        <f>SUMIFS(trimestre!$D$22:$L$22,trimestre!$D$3:$L$3,data!$B320,trimestre!$D$2:$L$2,data!$A320)</f>
        <v>100</v>
      </c>
      <c r="M320" s="10">
        <f>SUMIFS(trimestre!$D$27:$L$27,trimestre!$D$3:$L$3,data!$B320,trimestre!$D$2:$L$2,data!$A320)</f>
        <v>100</v>
      </c>
      <c r="N320" s="10">
        <f>SUMIFS(trimestre!$D$29:$L$29,trimestre!$D$3:$L$3,data!$B320,trimestre!$D$2:$L$2,data!$A320)</f>
        <v>100</v>
      </c>
      <c r="O320" s="10">
        <f>SUMIFS(trimestre!$D$31:$L$31,trimestre!$D$3:$L$3,data!$B320,trimestre!$D$2:$L$2,data!$A320)</f>
        <v>100</v>
      </c>
      <c r="P320" s="10">
        <f>SUMIFS(trimestre!$D$33:$L$33,trimestre!$D$3:$L$3,data!$B320,trimestre!$D$2:$L$2,data!$A320)</f>
        <v>100</v>
      </c>
      <c r="Q320" s="10">
        <f>SUMIFS(trimestre!$D$35:$L$35,trimestre!$D$3:$L$3,data!$B320,trimestre!$D$2:$L$2,data!$A320)</f>
        <v>100</v>
      </c>
      <c r="R320" s="10">
        <f>SUMIFS(trimestre!$D$37:$L$37,trimestre!$D$3:$L$3,data!$B320,trimestre!$D$2:$L$2,data!$A320)</f>
        <v>100</v>
      </c>
      <c r="S320" s="10">
        <f>SUMIFS(trimestre!$D$39:$L$39,trimestre!$D$3:$L$3,data!$B320,trimestre!$D$2:$L$2,data!$A320)</f>
        <v>100</v>
      </c>
      <c r="T320" s="10">
        <f>SUMIFS(trimestre!$D$41:$L$41,trimestre!$D$3:$L$3,data!$B320,trimestre!$D$2:$L$2,data!$A320)</f>
        <v>100</v>
      </c>
      <c r="U320" s="10">
        <f>SUMIFS(trimestre!$D$43:$L$43,trimestre!$D$3:$L$3,data!$B320,trimestre!$D$2:$L$2,data!$A320)</f>
        <v>100</v>
      </c>
      <c r="V320" s="10">
        <f>SUMIFS(trimestre!$D$45:$L$45,trimestre!$D$3:$L$3,data!$B320,trimestre!$D$2:$L$2,data!$A320)</f>
        <v>100</v>
      </c>
    </row>
    <row r="321" spans="1:22" x14ac:dyDescent="0.3">
      <c r="A321">
        <f t="shared" si="12"/>
        <v>2019</v>
      </c>
      <c r="B321" t="str">
        <f t="shared" si="13"/>
        <v>T4</v>
      </c>
      <c r="C321">
        <f t="shared" si="14"/>
        <v>11</v>
      </c>
      <c r="D321" s="59">
        <v>43785</v>
      </c>
      <c r="E321" s="10">
        <f>SUMIFS(trimestre!$D$4:$L$4,trimestre!$D$3:$L$3,data!$B321,trimestre!$D$2:$L$2,data!$A321)</f>
        <v>100</v>
      </c>
      <c r="F321" s="10">
        <f>SUMIFS(trimestre!$D$8:$L$8,trimestre!$D$3:$L$3,data!$B321,trimestre!$D$2:$L$2,data!$A321)</f>
        <v>100</v>
      </c>
      <c r="G321" s="10">
        <f>SUMIFS(trimestre!$D$10:$L$10,trimestre!$D$3:$L$3,data!$B321,trimestre!$D$2:$L$2,data!$A321)</f>
        <v>100</v>
      </c>
      <c r="H321" s="10">
        <f>SUMIFS(trimestre!$D$14:$L$14,trimestre!$D$3:$L$3,data!$B321,trimestre!$D$2:$L$2,data!$A321)</f>
        <v>100</v>
      </c>
      <c r="I321" s="10">
        <f>SUMIFS(trimestre!$D$16:$L$16,trimestre!$D$3:$L$3,data!$B321,trimestre!$D$2:$L$2,data!$A321)</f>
        <v>100</v>
      </c>
      <c r="J321" s="10">
        <f>SUMIFS(trimestre!$D$18:$L$18,trimestre!$D$3:$L$3,data!$B321,trimestre!$D$2:$L$2,data!$A321)</f>
        <v>100</v>
      </c>
      <c r="K321" s="10">
        <f>SUMIFS(trimestre!$D$20:$L$20,trimestre!$D$3:$L$3,data!$B321,trimestre!$D$2:$L$2,data!$A321)</f>
        <v>100</v>
      </c>
      <c r="L321" s="10">
        <f>SUMIFS(trimestre!$D$22:$L$22,trimestre!$D$3:$L$3,data!$B321,trimestre!$D$2:$L$2,data!$A321)</f>
        <v>100</v>
      </c>
      <c r="M321" s="10">
        <f>SUMIFS(trimestre!$D$27:$L$27,trimestre!$D$3:$L$3,data!$B321,trimestre!$D$2:$L$2,data!$A321)</f>
        <v>100</v>
      </c>
      <c r="N321" s="10">
        <f>SUMIFS(trimestre!$D$29:$L$29,trimestre!$D$3:$L$3,data!$B321,trimestre!$D$2:$L$2,data!$A321)</f>
        <v>100</v>
      </c>
      <c r="O321" s="10">
        <f>SUMIFS(trimestre!$D$31:$L$31,trimestre!$D$3:$L$3,data!$B321,trimestre!$D$2:$L$2,data!$A321)</f>
        <v>100</v>
      </c>
      <c r="P321" s="10">
        <f>SUMIFS(trimestre!$D$33:$L$33,trimestre!$D$3:$L$3,data!$B321,trimestre!$D$2:$L$2,data!$A321)</f>
        <v>100</v>
      </c>
      <c r="Q321" s="10">
        <f>SUMIFS(trimestre!$D$35:$L$35,trimestre!$D$3:$L$3,data!$B321,trimestre!$D$2:$L$2,data!$A321)</f>
        <v>100</v>
      </c>
      <c r="R321" s="10">
        <f>SUMIFS(trimestre!$D$37:$L$37,trimestre!$D$3:$L$3,data!$B321,trimestre!$D$2:$L$2,data!$A321)</f>
        <v>100</v>
      </c>
      <c r="S321" s="10">
        <f>SUMIFS(trimestre!$D$39:$L$39,trimestre!$D$3:$L$3,data!$B321,trimestre!$D$2:$L$2,data!$A321)</f>
        <v>100</v>
      </c>
      <c r="T321" s="10">
        <f>SUMIFS(trimestre!$D$41:$L$41,trimestre!$D$3:$L$3,data!$B321,trimestre!$D$2:$L$2,data!$A321)</f>
        <v>100</v>
      </c>
      <c r="U321" s="10">
        <f>SUMIFS(trimestre!$D$43:$L$43,trimestre!$D$3:$L$3,data!$B321,trimestre!$D$2:$L$2,data!$A321)</f>
        <v>100</v>
      </c>
      <c r="V321" s="10">
        <f>SUMIFS(trimestre!$D$45:$L$45,trimestre!$D$3:$L$3,data!$B321,trimestre!$D$2:$L$2,data!$A321)</f>
        <v>100</v>
      </c>
    </row>
    <row r="322" spans="1:22" x14ac:dyDescent="0.3">
      <c r="A322">
        <f t="shared" ref="A322:A385" si="15">YEAR(D322)</f>
        <v>2019</v>
      </c>
      <c r="B322" t="str">
        <f t="shared" ref="B322:B385" si="16">_xlfn.IFS(  C322&lt;4, "T1", C322&lt;7, "T2", C322&lt;10, "T3", C322&gt;9, "T4")</f>
        <v>T4</v>
      </c>
      <c r="C322">
        <f t="shared" ref="C322:C385" si="17">MONTH(D322)</f>
        <v>11</v>
      </c>
      <c r="D322" s="59">
        <v>43786</v>
      </c>
      <c r="E322" s="10">
        <f>SUMIFS(trimestre!$D$4:$L$4,trimestre!$D$3:$L$3,data!$B322,trimestre!$D$2:$L$2,data!$A322)</f>
        <v>100</v>
      </c>
      <c r="F322" s="10">
        <f>SUMIFS(trimestre!$D$8:$L$8,trimestre!$D$3:$L$3,data!$B322,trimestre!$D$2:$L$2,data!$A322)</f>
        <v>100</v>
      </c>
      <c r="G322" s="10">
        <f>SUMIFS(trimestre!$D$10:$L$10,trimestre!$D$3:$L$3,data!$B322,trimestre!$D$2:$L$2,data!$A322)</f>
        <v>100</v>
      </c>
      <c r="H322" s="10">
        <f>SUMIFS(trimestre!$D$14:$L$14,trimestre!$D$3:$L$3,data!$B322,trimestre!$D$2:$L$2,data!$A322)</f>
        <v>100</v>
      </c>
      <c r="I322" s="10">
        <f>SUMIFS(trimestre!$D$16:$L$16,trimestre!$D$3:$L$3,data!$B322,trimestre!$D$2:$L$2,data!$A322)</f>
        <v>100</v>
      </c>
      <c r="J322" s="10">
        <f>SUMIFS(trimestre!$D$18:$L$18,trimestre!$D$3:$L$3,data!$B322,trimestre!$D$2:$L$2,data!$A322)</f>
        <v>100</v>
      </c>
      <c r="K322" s="10">
        <f>SUMIFS(trimestre!$D$20:$L$20,trimestre!$D$3:$L$3,data!$B322,trimestre!$D$2:$L$2,data!$A322)</f>
        <v>100</v>
      </c>
      <c r="L322" s="10">
        <f>SUMIFS(trimestre!$D$22:$L$22,trimestre!$D$3:$L$3,data!$B322,trimestre!$D$2:$L$2,data!$A322)</f>
        <v>100</v>
      </c>
      <c r="M322" s="10">
        <f>SUMIFS(trimestre!$D$27:$L$27,trimestre!$D$3:$L$3,data!$B322,trimestre!$D$2:$L$2,data!$A322)</f>
        <v>100</v>
      </c>
      <c r="N322" s="10">
        <f>SUMIFS(trimestre!$D$29:$L$29,trimestre!$D$3:$L$3,data!$B322,trimestre!$D$2:$L$2,data!$A322)</f>
        <v>100</v>
      </c>
      <c r="O322" s="10">
        <f>SUMIFS(trimestre!$D$31:$L$31,trimestre!$D$3:$L$3,data!$B322,trimestre!$D$2:$L$2,data!$A322)</f>
        <v>100</v>
      </c>
      <c r="P322" s="10">
        <f>SUMIFS(trimestre!$D$33:$L$33,trimestre!$D$3:$L$3,data!$B322,trimestre!$D$2:$L$2,data!$A322)</f>
        <v>100</v>
      </c>
      <c r="Q322" s="10">
        <f>SUMIFS(trimestre!$D$35:$L$35,trimestre!$D$3:$L$3,data!$B322,trimestre!$D$2:$L$2,data!$A322)</f>
        <v>100</v>
      </c>
      <c r="R322" s="10">
        <f>SUMIFS(trimestre!$D$37:$L$37,trimestre!$D$3:$L$3,data!$B322,trimestre!$D$2:$L$2,data!$A322)</f>
        <v>100</v>
      </c>
      <c r="S322" s="10">
        <f>SUMIFS(trimestre!$D$39:$L$39,trimestre!$D$3:$L$3,data!$B322,trimestre!$D$2:$L$2,data!$A322)</f>
        <v>100</v>
      </c>
      <c r="T322" s="10">
        <f>SUMIFS(trimestre!$D$41:$L$41,trimestre!$D$3:$L$3,data!$B322,trimestre!$D$2:$L$2,data!$A322)</f>
        <v>100</v>
      </c>
      <c r="U322" s="10">
        <f>SUMIFS(trimestre!$D$43:$L$43,trimestre!$D$3:$L$3,data!$B322,trimestre!$D$2:$L$2,data!$A322)</f>
        <v>100</v>
      </c>
      <c r="V322" s="10">
        <f>SUMIFS(trimestre!$D$45:$L$45,trimestre!$D$3:$L$3,data!$B322,trimestre!$D$2:$L$2,data!$A322)</f>
        <v>100</v>
      </c>
    </row>
    <row r="323" spans="1:22" x14ac:dyDescent="0.3">
      <c r="A323">
        <f t="shared" si="15"/>
        <v>2019</v>
      </c>
      <c r="B323" t="str">
        <f t="shared" si="16"/>
        <v>T4</v>
      </c>
      <c r="C323">
        <f t="shared" si="17"/>
        <v>11</v>
      </c>
      <c r="D323" s="59">
        <v>43787</v>
      </c>
      <c r="E323" s="10">
        <f>SUMIFS(trimestre!$D$4:$L$4,trimestre!$D$3:$L$3,data!$B323,trimestre!$D$2:$L$2,data!$A323)</f>
        <v>100</v>
      </c>
      <c r="F323" s="10">
        <f>SUMIFS(trimestre!$D$8:$L$8,trimestre!$D$3:$L$3,data!$B323,trimestre!$D$2:$L$2,data!$A323)</f>
        <v>100</v>
      </c>
      <c r="G323" s="10">
        <f>SUMIFS(trimestre!$D$10:$L$10,trimestre!$D$3:$L$3,data!$B323,trimestre!$D$2:$L$2,data!$A323)</f>
        <v>100</v>
      </c>
      <c r="H323" s="10">
        <f>SUMIFS(trimestre!$D$14:$L$14,trimestre!$D$3:$L$3,data!$B323,trimestre!$D$2:$L$2,data!$A323)</f>
        <v>100</v>
      </c>
      <c r="I323" s="10">
        <f>SUMIFS(trimestre!$D$16:$L$16,trimestre!$D$3:$L$3,data!$B323,trimestre!$D$2:$L$2,data!$A323)</f>
        <v>100</v>
      </c>
      <c r="J323" s="10">
        <f>SUMIFS(trimestre!$D$18:$L$18,trimestre!$D$3:$L$3,data!$B323,trimestre!$D$2:$L$2,data!$A323)</f>
        <v>100</v>
      </c>
      <c r="K323" s="10">
        <f>SUMIFS(trimestre!$D$20:$L$20,trimestre!$D$3:$L$3,data!$B323,trimestre!$D$2:$L$2,data!$A323)</f>
        <v>100</v>
      </c>
      <c r="L323" s="10">
        <f>SUMIFS(trimestre!$D$22:$L$22,trimestre!$D$3:$L$3,data!$B323,trimestre!$D$2:$L$2,data!$A323)</f>
        <v>100</v>
      </c>
      <c r="M323" s="10">
        <f>SUMIFS(trimestre!$D$27:$L$27,trimestre!$D$3:$L$3,data!$B323,trimestre!$D$2:$L$2,data!$A323)</f>
        <v>100</v>
      </c>
      <c r="N323" s="10">
        <f>SUMIFS(trimestre!$D$29:$L$29,trimestre!$D$3:$L$3,data!$B323,trimestre!$D$2:$L$2,data!$A323)</f>
        <v>100</v>
      </c>
      <c r="O323" s="10">
        <f>SUMIFS(trimestre!$D$31:$L$31,trimestre!$D$3:$L$3,data!$B323,trimestre!$D$2:$L$2,data!$A323)</f>
        <v>100</v>
      </c>
      <c r="P323" s="10">
        <f>SUMIFS(trimestre!$D$33:$L$33,trimestre!$D$3:$L$3,data!$B323,trimestre!$D$2:$L$2,data!$A323)</f>
        <v>100</v>
      </c>
      <c r="Q323" s="10">
        <f>SUMIFS(trimestre!$D$35:$L$35,trimestre!$D$3:$L$3,data!$B323,trimestre!$D$2:$L$2,data!$A323)</f>
        <v>100</v>
      </c>
      <c r="R323" s="10">
        <f>SUMIFS(trimestre!$D$37:$L$37,trimestre!$D$3:$L$3,data!$B323,trimestre!$D$2:$L$2,data!$A323)</f>
        <v>100</v>
      </c>
      <c r="S323" s="10">
        <f>SUMIFS(trimestre!$D$39:$L$39,trimestre!$D$3:$L$3,data!$B323,trimestre!$D$2:$L$2,data!$A323)</f>
        <v>100</v>
      </c>
      <c r="T323" s="10">
        <f>SUMIFS(trimestre!$D$41:$L$41,trimestre!$D$3:$L$3,data!$B323,trimestre!$D$2:$L$2,data!$A323)</f>
        <v>100</v>
      </c>
      <c r="U323" s="10">
        <f>SUMIFS(trimestre!$D$43:$L$43,trimestre!$D$3:$L$3,data!$B323,trimestre!$D$2:$L$2,data!$A323)</f>
        <v>100</v>
      </c>
      <c r="V323" s="10">
        <f>SUMIFS(trimestre!$D$45:$L$45,trimestre!$D$3:$L$3,data!$B323,trimestre!$D$2:$L$2,data!$A323)</f>
        <v>100</v>
      </c>
    </row>
    <row r="324" spans="1:22" x14ac:dyDescent="0.3">
      <c r="A324">
        <f t="shared" si="15"/>
        <v>2019</v>
      </c>
      <c r="B324" t="str">
        <f t="shared" si="16"/>
        <v>T4</v>
      </c>
      <c r="C324">
        <f t="shared" si="17"/>
        <v>11</v>
      </c>
      <c r="D324" s="59">
        <v>43788</v>
      </c>
      <c r="E324" s="10">
        <f>SUMIFS(trimestre!$D$4:$L$4,trimestre!$D$3:$L$3,data!$B324,trimestre!$D$2:$L$2,data!$A324)</f>
        <v>100</v>
      </c>
      <c r="F324" s="10">
        <f>SUMIFS(trimestre!$D$8:$L$8,trimestre!$D$3:$L$3,data!$B324,trimestre!$D$2:$L$2,data!$A324)</f>
        <v>100</v>
      </c>
      <c r="G324" s="10">
        <f>SUMIFS(trimestre!$D$10:$L$10,trimestre!$D$3:$L$3,data!$B324,trimestre!$D$2:$L$2,data!$A324)</f>
        <v>100</v>
      </c>
      <c r="H324" s="10">
        <f>SUMIFS(trimestre!$D$14:$L$14,trimestre!$D$3:$L$3,data!$B324,trimestre!$D$2:$L$2,data!$A324)</f>
        <v>100</v>
      </c>
      <c r="I324" s="10">
        <f>SUMIFS(trimestre!$D$16:$L$16,trimestre!$D$3:$L$3,data!$B324,trimestre!$D$2:$L$2,data!$A324)</f>
        <v>100</v>
      </c>
      <c r="J324" s="10">
        <f>SUMIFS(trimestre!$D$18:$L$18,trimestre!$D$3:$L$3,data!$B324,trimestre!$D$2:$L$2,data!$A324)</f>
        <v>100</v>
      </c>
      <c r="K324" s="10">
        <f>SUMIFS(trimestre!$D$20:$L$20,trimestre!$D$3:$L$3,data!$B324,trimestre!$D$2:$L$2,data!$A324)</f>
        <v>100</v>
      </c>
      <c r="L324" s="10">
        <f>SUMIFS(trimestre!$D$22:$L$22,trimestre!$D$3:$L$3,data!$B324,trimestre!$D$2:$L$2,data!$A324)</f>
        <v>100</v>
      </c>
      <c r="M324" s="10">
        <f>SUMIFS(trimestre!$D$27:$L$27,trimestre!$D$3:$L$3,data!$B324,trimestre!$D$2:$L$2,data!$A324)</f>
        <v>100</v>
      </c>
      <c r="N324" s="10">
        <f>SUMIFS(trimestre!$D$29:$L$29,trimestre!$D$3:$L$3,data!$B324,trimestre!$D$2:$L$2,data!$A324)</f>
        <v>100</v>
      </c>
      <c r="O324" s="10">
        <f>SUMIFS(trimestre!$D$31:$L$31,trimestre!$D$3:$L$3,data!$B324,trimestre!$D$2:$L$2,data!$A324)</f>
        <v>100</v>
      </c>
      <c r="P324" s="10">
        <f>SUMIFS(trimestre!$D$33:$L$33,trimestre!$D$3:$L$3,data!$B324,trimestre!$D$2:$L$2,data!$A324)</f>
        <v>100</v>
      </c>
      <c r="Q324" s="10">
        <f>SUMIFS(trimestre!$D$35:$L$35,trimestre!$D$3:$L$3,data!$B324,trimestre!$D$2:$L$2,data!$A324)</f>
        <v>100</v>
      </c>
      <c r="R324" s="10">
        <f>SUMIFS(trimestre!$D$37:$L$37,trimestre!$D$3:$L$3,data!$B324,trimestre!$D$2:$L$2,data!$A324)</f>
        <v>100</v>
      </c>
      <c r="S324" s="10">
        <f>SUMIFS(trimestre!$D$39:$L$39,trimestre!$D$3:$L$3,data!$B324,trimestre!$D$2:$L$2,data!$A324)</f>
        <v>100</v>
      </c>
      <c r="T324" s="10">
        <f>SUMIFS(trimestre!$D$41:$L$41,trimestre!$D$3:$L$3,data!$B324,trimestre!$D$2:$L$2,data!$A324)</f>
        <v>100</v>
      </c>
      <c r="U324" s="10">
        <f>SUMIFS(trimestre!$D$43:$L$43,trimestre!$D$3:$L$3,data!$B324,trimestre!$D$2:$L$2,data!$A324)</f>
        <v>100</v>
      </c>
      <c r="V324" s="10">
        <f>SUMIFS(trimestre!$D$45:$L$45,trimestre!$D$3:$L$3,data!$B324,trimestre!$D$2:$L$2,data!$A324)</f>
        <v>100</v>
      </c>
    </row>
    <row r="325" spans="1:22" x14ac:dyDescent="0.3">
      <c r="A325">
        <f t="shared" si="15"/>
        <v>2019</v>
      </c>
      <c r="B325" t="str">
        <f t="shared" si="16"/>
        <v>T4</v>
      </c>
      <c r="C325">
        <f t="shared" si="17"/>
        <v>11</v>
      </c>
      <c r="D325" s="59">
        <v>43789</v>
      </c>
      <c r="E325" s="10">
        <f>SUMIFS(trimestre!$D$4:$L$4,trimestre!$D$3:$L$3,data!$B325,trimestre!$D$2:$L$2,data!$A325)</f>
        <v>100</v>
      </c>
      <c r="F325" s="10">
        <f>SUMIFS(trimestre!$D$8:$L$8,trimestre!$D$3:$L$3,data!$B325,trimestre!$D$2:$L$2,data!$A325)</f>
        <v>100</v>
      </c>
      <c r="G325" s="10">
        <f>SUMIFS(trimestre!$D$10:$L$10,trimestre!$D$3:$L$3,data!$B325,trimestre!$D$2:$L$2,data!$A325)</f>
        <v>100</v>
      </c>
      <c r="H325" s="10">
        <f>SUMIFS(trimestre!$D$14:$L$14,trimestre!$D$3:$L$3,data!$B325,trimestre!$D$2:$L$2,data!$A325)</f>
        <v>100</v>
      </c>
      <c r="I325" s="10">
        <f>SUMIFS(trimestre!$D$16:$L$16,trimestre!$D$3:$L$3,data!$B325,trimestre!$D$2:$L$2,data!$A325)</f>
        <v>100</v>
      </c>
      <c r="J325" s="10">
        <f>SUMIFS(trimestre!$D$18:$L$18,trimestre!$D$3:$L$3,data!$B325,trimestre!$D$2:$L$2,data!$A325)</f>
        <v>100</v>
      </c>
      <c r="K325" s="10">
        <f>SUMIFS(trimestre!$D$20:$L$20,trimestre!$D$3:$L$3,data!$B325,trimestre!$D$2:$L$2,data!$A325)</f>
        <v>100</v>
      </c>
      <c r="L325" s="10">
        <f>SUMIFS(trimestre!$D$22:$L$22,trimestre!$D$3:$L$3,data!$B325,trimestre!$D$2:$L$2,data!$A325)</f>
        <v>100</v>
      </c>
      <c r="M325" s="10">
        <f>SUMIFS(trimestre!$D$27:$L$27,trimestre!$D$3:$L$3,data!$B325,trimestre!$D$2:$L$2,data!$A325)</f>
        <v>100</v>
      </c>
      <c r="N325" s="10">
        <f>SUMIFS(trimestre!$D$29:$L$29,trimestre!$D$3:$L$3,data!$B325,trimestre!$D$2:$L$2,data!$A325)</f>
        <v>100</v>
      </c>
      <c r="O325" s="10">
        <f>SUMIFS(trimestre!$D$31:$L$31,trimestre!$D$3:$L$3,data!$B325,trimestre!$D$2:$L$2,data!$A325)</f>
        <v>100</v>
      </c>
      <c r="P325" s="10">
        <f>SUMIFS(trimestre!$D$33:$L$33,trimestre!$D$3:$L$3,data!$B325,trimestre!$D$2:$L$2,data!$A325)</f>
        <v>100</v>
      </c>
      <c r="Q325" s="10">
        <f>SUMIFS(trimestre!$D$35:$L$35,trimestre!$D$3:$L$3,data!$B325,trimestre!$D$2:$L$2,data!$A325)</f>
        <v>100</v>
      </c>
      <c r="R325" s="10">
        <f>SUMIFS(trimestre!$D$37:$L$37,trimestre!$D$3:$L$3,data!$B325,trimestre!$D$2:$L$2,data!$A325)</f>
        <v>100</v>
      </c>
      <c r="S325" s="10">
        <f>SUMIFS(trimestre!$D$39:$L$39,trimestre!$D$3:$L$3,data!$B325,trimestre!$D$2:$L$2,data!$A325)</f>
        <v>100</v>
      </c>
      <c r="T325" s="10">
        <f>SUMIFS(trimestre!$D$41:$L$41,trimestre!$D$3:$L$3,data!$B325,trimestre!$D$2:$L$2,data!$A325)</f>
        <v>100</v>
      </c>
      <c r="U325" s="10">
        <f>SUMIFS(trimestre!$D$43:$L$43,trimestre!$D$3:$L$3,data!$B325,trimestre!$D$2:$L$2,data!$A325)</f>
        <v>100</v>
      </c>
      <c r="V325" s="10">
        <f>SUMIFS(trimestre!$D$45:$L$45,trimestre!$D$3:$L$3,data!$B325,trimestre!$D$2:$L$2,data!$A325)</f>
        <v>100</v>
      </c>
    </row>
    <row r="326" spans="1:22" x14ac:dyDescent="0.3">
      <c r="A326">
        <f t="shared" si="15"/>
        <v>2019</v>
      </c>
      <c r="B326" t="str">
        <f t="shared" si="16"/>
        <v>T4</v>
      </c>
      <c r="C326">
        <f t="shared" si="17"/>
        <v>11</v>
      </c>
      <c r="D326" s="59">
        <v>43790</v>
      </c>
      <c r="E326" s="10">
        <f>SUMIFS(trimestre!$D$4:$L$4,trimestre!$D$3:$L$3,data!$B326,trimestre!$D$2:$L$2,data!$A326)</f>
        <v>100</v>
      </c>
      <c r="F326" s="10">
        <f>SUMIFS(trimestre!$D$8:$L$8,trimestre!$D$3:$L$3,data!$B326,trimestre!$D$2:$L$2,data!$A326)</f>
        <v>100</v>
      </c>
      <c r="G326" s="10">
        <f>SUMIFS(trimestre!$D$10:$L$10,trimestre!$D$3:$L$3,data!$B326,trimestre!$D$2:$L$2,data!$A326)</f>
        <v>100</v>
      </c>
      <c r="H326" s="10">
        <f>SUMIFS(trimestre!$D$14:$L$14,trimestre!$D$3:$L$3,data!$B326,trimestre!$D$2:$L$2,data!$A326)</f>
        <v>100</v>
      </c>
      <c r="I326" s="10">
        <f>SUMIFS(trimestre!$D$16:$L$16,trimestre!$D$3:$L$3,data!$B326,trimestre!$D$2:$L$2,data!$A326)</f>
        <v>100</v>
      </c>
      <c r="J326" s="10">
        <f>SUMIFS(trimestre!$D$18:$L$18,trimestre!$D$3:$L$3,data!$B326,trimestre!$D$2:$L$2,data!$A326)</f>
        <v>100</v>
      </c>
      <c r="K326" s="10">
        <f>SUMIFS(trimestre!$D$20:$L$20,trimestre!$D$3:$L$3,data!$B326,trimestre!$D$2:$L$2,data!$A326)</f>
        <v>100</v>
      </c>
      <c r="L326" s="10">
        <f>SUMIFS(trimestre!$D$22:$L$22,trimestre!$D$3:$L$3,data!$B326,trimestre!$D$2:$L$2,data!$A326)</f>
        <v>100</v>
      </c>
      <c r="M326" s="10">
        <f>SUMIFS(trimestre!$D$27:$L$27,trimestre!$D$3:$L$3,data!$B326,trimestre!$D$2:$L$2,data!$A326)</f>
        <v>100</v>
      </c>
      <c r="N326" s="10">
        <f>SUMIFS(trimestre!$D$29:$L$29,trimestre!$D$3:$L$3,data!$B326,trimestre!$D$2:$L$2,data!$A326)</f>
        <v>100</v>
      </c>
      <c r="O326" s="10">
        <f>SUMIFS(trimestre!$D$31:$L$31,trimestre!$D$3:$L$3,data!$B326,trimestre!$D$2:$L$2,data!$A326)</f>
        <v>100</v>
      </c>
      <c r="P326" s="10">
        <f>SUMIFS(trimestre!$D$33:$L$33,trimestre!$D$3:$L$3,data!$B326,trimestre!$D$2:$L$2,data!$A326)</f>
        <v>100</v>
      </c>
      <c r="Q326" s="10">
        <f>SUMIFS(trimestre!$D$35:$L$35,trimestre!$D$3:$L$3,data!$B326,trimestre!$D$2:$L$2,data!$A326)</f>
        <v>100</v>
      </c>
      <c r="R326" s="10">
        <f>SUMIFS(trimestre!$D$37:$L$37,trimestre!$D$3:$L$3,data!$B326,trimestre!$D$2:$L$2,data!$A326)</f>
        <v>100</v>
      </c>
      <c r="S326" s="10">
        <f>SUMIFS(trimestre!$D$39:$L$39,trimestre!$D$3:$L$3,data!$B326,trimestre!$D$2:$L$2,data!$A326)</f>
        <v>100</v>
      </c>
      <c r="T326" s="10">
        <f>SUMIFS(trimestre!$D$41:$L$41,trimestre!$D$3:$L$3,data!$B326,trimestre!$D$2:$L$2,data!$A326)</f>
        <v>100</v>
      </c>
      <c r="U326" s="10">
        <f>SUMIFS(trimestre!$D$43:$L$43,trimestre!$D$3:$L$3,data!$B326,trimestre!$D$2:$L$2,data!$A326)</f>
        <v>100</v>
      </c>
      <c r="V326" s="10">
        <f>SUMIFS(trimestre!$D$45:$L$45,trimestre!$D$3:$L$3,data!$B326,trimestre!$D$2:$L$2,data!$A326)</f>
        <v>100</v>
      </c>
    </row>
    <row r="327" spans="1:22" x14ac:dyDescent="0.3">
      <c r="A327">
        <f t="shared" si="15"/>
        <v>2019</v>
      </c>
      <c r="B327" t="str">
        <f t="shared" si="16"/>
        <v>T4</v>
      </c>
      <c r="C327">
        <f t="shared" si="17"/>
        <v>11</v>
      </c>
      <c r="D327" s="59">
        <v>43791</v>
      </c>
      <c r="E327" s="10">
        <f>SUMIFS(trimestre!$D$4:$L$4,trimestre!$D$3:$L$3,data!$B327,trimestre!$D$2:$L$2,data!$A327)</f>
        <v>100</v>
      </c>
      <c r="F327" s="10">
        <f>SUMIFS(trimestre!$D$8:$L$8,trimestre!$D$3:$L$3,data!$B327,trimestre!$D$2:$L$2,data!$A327)</f>
        <v>100</v>
      </c>
      <c r="G327" s="10">
        <f>SUMIFS(trimestre!$D$10:$L$10,trimestre!$D$3:$L$3,data!$B327,trimestre!$D$2:$L$2,data!$A327)</f>
        <v>100</v>
      </c>
      <c r="H327" s="10">
        <f>SUMIFS(trimestre!$D$14:$L$14,trimestre!$D$3:$L$3,data!$B327,trimestre!$D$2:$L$2,data!$A327)</f>
        <v>100</v>
      </c>
      <c r="I327" s="10">
        <f>SUMIFS(trimestre!$D$16:$L$16,trimestre!$D$3:$L$3,data!$B327,trimestre!$D$2:$L$2,data!$A327)</f>
        <v>100</v>
      </c>
      <c r="J327" s="10">
        <f>SUMIFS(trimestre!$D$18:$L$18,trimestre!$D$3:$L$3,data!$B327,trimestre!$D$2:$L$2,data!$A327)</f>
        <v>100</v>
      </c>
      <c r="K327" s="10">
        <f>SUMIFS(trimestre!$D$20:$L$20,trimestre!$D$3:$L$3,data!$B327,trimestre!$D$2:$L$2,data!$A327)</f>
        <v>100</v>
      </c>
      <c r="L327" s="10">
        <f>SUMIFS(trimestre!$D$22:$L$22,trimestre!$D$3:$L$3,data!$B327,trimestre!$D$2:$L$2,data!$A327)</f>
        <v>100</v>
      </c>
      <c r="M327" s="10">
        <f>SUMIFS(trimestre!$D$27:$L$27,trimestre!$D$3:$L$3,data!$B327,trimestre!$D$2:$L$2,data!$A327)</f>
        <v>100</v>
      </c>
      <c r="N327" s="10">
        <f>SUMIFS(trimestre!$D$29:$L$29,trimestre!$D$3:$L$3,data!$B327,trimestre!$D$2:$L$2,data!$A327)</f>
        <v>100</v>
      </c>
      <c r="O327" s="10">
        <f>SUMIFS(trimestre!$D$31:$L$31,trimestre!$D$3:$L$3,data!$B327,trimestre!$D$2:$L$2,data!$A327)</f>
        <v>100</v>
      </c>
      <c r="P327" s="10">
        <f>SUMIFS(trimestre!$D$33:$L$33,trimestre!$D$3:$L$3,data!$B327,trimestre!$D$2:$L$2,data!$A327)</f>
        <v>100</v>
      </c>
      <c r="Q327" s="10">
        <f>SUMIFS(trimestre!$D$35:$L$35,trimestre!$D$3:$L$3,data!$B327,trimestre!$D$2:$L$2,data!$A327)</f>
        <v>100</v>
      </c>
      <c r="R327" s="10">
        <f>SUMIFS(trimestre!$D$37:$L$37,trimestre!$D$3:$L$3,data!$B327,trimestre!$D$2:$L$2,data!$A327)</f>
        <v>100</v>
      </c>
      <c r="S327" s="10">
        <f>SUMIFS(trimestre!$D$39:$L$39,trimestre!$D$3:$L$3,data!$B327,trimestre!$D$2:$L$2,data!$A327)</f>
        <v>100</v>
      </c>
      <c r="T327" s="10">
        <f>SUMIFS(trimestre!$D$41:$L$41,trimestre!$D$3:$L$3,data!$B327,trimestre!$D$2:$L$2,data!$A327)</f>
        <v>100</v>
      </c>
      <c r="U327" s="10">
        <f>SUMIFS(trimestre!$D$43:$L$43,trimestre!$D$3:$L$3,data!$B327,trimestre!$D$2:$L$2,data!$A327)</f>
        <v>100</v>
      </c>
      <c r="V327" s="10">
        <f>SUMIFS(trimestre!$D$45:$L$45,trimestre!$D$3:$L$3,data!$B327,trimestre!$D$2:$L$2,data!$A327)</f>
        <v>100</v>
      </c>
    </row>
    <row r="328" spans="1:22" x14ac:dyDescent="0.3">
      <c r="A328">
        <f t="shared" si="15"/>
        <v>2019</v>
      </c>
      <c r="B328" t="str">
        <f t="shared" si="16"/>
        <v>T4</v>
      </c>
      <c r="C328">
        <f t="shared" si="17"/>
        <v>11</v>
      </c>
      <c r="D328" s="59">
        <v>43792</v>
      </c>
      <c r="E328" s="10">
        <f>SUMIFS(trimestre!$D$4:$L$4,trimestre!$D$3:$L$3,data!$B328,trimestre!$D$2:$L$2,data!$A328)</f>
        <v>100</v>
      </c>
      <c r="F328" s="10">
        <f>SUMIFS(trimestre!$D$8:$L$8,trimestre!$D$3:$L$3,data!$B328,trimestre!$D$2:$L$2,data!$A328)</f>
        <v>100</v>
      </c>
      <c r="G328" s="10">
        <f>SUMIFS(trimestre!$D$10:$L$10,trimestre!$D$3:$L$3,data!$B328,trimestre!$D$2:$L$2,data!$A328)</f>
        <v>100</v>
      </c>
      <c r="H328" s="10">
        <f>SUMIFS(trimestre!$D$14:$L$14,trimestre!$D$3:$L$3,data!$B328,trimestre!$D$2:$L$2,data!$A328)</f>
        <v>100</v>
      </c>
      <c r="I328" s="10">
        <f>SUMIFS(trimestre!$D$16:$L$16,trimestre!$D$3:$L$3,data!$B328,trimestre!$D$2:$L$2,data!$A328)</f>
        <v>100</v>
      </c>
      <c r="J328" s="10">
        <f>SUMIFS(trimestre!$D$18:$L$18,trimestre!$D$3:$L$3,data!$B328,trimestre!$D$2:$L$2,data!$A328)</f>
        <v>100</v>
      </c>
      <c r="K328" s="10">
        <f>SUMIFS(trimestre!$D$20:$L$20,trimestre!$D$3:$L$3,data!$B328,trimestre!$D$2:$L$2,data!$A328)</f>
        <v>100</v>
      </c>
      <c r="L328" s="10">
        <f>SUMIFS(trimestre!$D$22:$L$22,trimestre!$D$3:$L$3,data!$B328,trimestre!$D$2:$L$2,data!$A328)</f>
        <v>100</v>
      </c>
      <c r="M328" s="10">
        <f>SUMIFS(trimestre!$D$27:$L$27,trimestre!$D$3:$L$3,data!$B328,trimestre!$D$2:$L$2,data!$A328)</f>
        <v>100</v>
      </c>
      <c r="N328" s="10">
        <f>SUMIFS(trimestre!$D$29:$L$29,trimestre!$D$3:$L$3,data!$B328,trimestre!$D$2:$L$2,data!$A328)</f>
        <v>100</v>
      </c>
      <c r="O328" s="10">
        <f>SUMIFS(trimestre!$D$31:$L$31,trimestre!$D$3:$L$3,data!$B328,trimestre!$D$2:$L$2,data!$A328)</f>
        <v>100</v>
      </c>
      <c r="P328" s="10">
        <f>SUMIFS(trimestre!$D$33:$L$33,trimestre!$D$3:$L$3,data!$B328,trimestre!$D$2:$L$2,data!$A328)</f>
        <v>100</v>
      </c>
      <c r="Q328" s="10">
        <f>SUMIFS(trimestre!$D$35:$L$35,trimestre!$D$3:$L$3,data!$B328,trimestre!$D$2:$L$2,data!$A328)</f>
        <v>100</v>
      </c>
      <c r="R328" s="10">
        <f>SUMIFS(trimestre!$D$37:$L$37,trimestre!$D$3:$L$3,data!$B328,trimestre!$D$2:$L$2,data!$A328)</f>
        <v>100</v>
      </c>
      <c r="S328" s="10">
        <f>SUMIFS(trimestre!$D$39:$L$39,trimestre!$D$3:$L$3,data!$B328,trimestre!$D$2:$L$2,data!$A328)</f>
        <v>100</v>
      </c>
      <c r="T328" s="10">
        <f>SUMIFS(trimestre!$D$41:$L$41,trimestre!$D$3:$L$3,data!$B328,trimestre!$D$2:$L$2,data!$A328)</f>
        <v>100</v>
      </c>
      <c r="U328" s="10">
        <f>SUMIFS(trimestre!$D$43:$L$43,trimestre!$D$3:$L$3,data!$B328,trimestre!$D$2:$L$2,data!$A328)</f>
        <v>100</v>
      </c>
      <c r="V328" s="10">
        <f>SUMIFS(trimestre!$D$45:$L$45,trimestre!$D$3:$L$3,data!$B328,trimestre!$D$2:$L$2,data!$A328)</f>
        <v>100</v>
      </c>
    </row>
    <row r="329" spans="1:22" x14ac:dyDescent="0.3">
      <c r="A329">
        <f t="shared" si="15"/>
        <v>2019</v>
      </c>
      <c r="B329" t="str">
        <f t="shared" si="16"/>
        <v>T4</v>
      </c>
      <c r="C329">
        <f t="shared" si="17"/>
        <v>11</v>
      </c>
      <c r="D329" s="59">
        <v>43793</v>
      </c>
      <c r="E329" s="10">
        <f>SUMIFS(trimestre!$D$4:$L$4,trimestre!$D$3:$L$3,data!$B329,trimestre!$D$2:$L$2,data!$A329)</f>
        <v>100</v>
      </c>
      <c r="F329" s="10">
        <f>SUMIFS(trimestre!$D$8:$L$8,trimestre!$D$3:$L$3,data!$B329,trimestre!$D$2:$L$2,data!$A329)</f>
        <v>100</v>
      </c>
      <c r="G329" s="10">
        <f>SUMIFS(trimestre!$D$10:$L$10,trimestre!$D$3:$L$3,data!$B329,trimestre!$D$2:$L$2,data!$A329)</f>
        <v>100</v>
      </c>
      <c r="H329" s="10">
        <f>SUMIFS(trimestre!$D$14:$L$14,trimestre!$D$3:$L$3,data!$B329,trimestre!$D$2:$L$2,data!$A329)</f>
        <v>100</v>
      </c>
      <c r="I329" s="10">
        <f>SUMIFS(trimestre!$D$16:$L$16,trimestre!$D$3:$L$3,data!$B329,trimestre!$D$2:$L$2,data!$A329)</f>
        <v>100</v>
      </c>
      <c r="J329" s="10">
        <f>SUMIFS(trimestre!$D$18:$L$18,trimestre!$D$3:$L$3,data!$B329,trimestre!$D$2:$L$2,data!$A329)</f>
        <v>100</v>
      </c>
      <c r="K329" s="10">
        <f>SUMIFS(trimestre!$D$20:$L$20,trimestre!$D$3:$L$3,data!$B329,trimestre!$D$2:$L$2,data!$A329)</f>
        <v>100</v>
      </c>
      <c r="L329" s="10">
        <f>SUMIFS(trimestre!$D$22:$L$22,trimestre!$D$3:$L$3,data!$B329,trimestre!$D$2:$L$2,data!$A329)</f>
        <v>100</v>
      </c>
      <c r="M329" s="10">
        <f>SUMIFS(trimestre!$D$27:$L$27,trimestre!$D$3:$L$3,data!$B329,trimestre!$D$2:$L$2,data!$A329)</f>
        <v>100</v>
      </c>
      <c r="N329" s="10">
        <f>SUMIFS(trimestre!$D$29:$L$29,trimestre!$D$3:$L$3,data!$B329,trimestre!$D$2:$L$2,data!$A329)</f>
        <v>100</v>
      </c>
      <c r="O329" s="10">
        <f>SUMIFS(trimestre!$D$31:$L$31,trimestre!$D$3:$L$3,data!$B329,trimestre!$D$2:$L$2,data!$A329)</f>
        <v>100</v>
      </c>
      <c r="P329" s="10">
        <f>SUMIFS(trimestre!$D$33:$L$33,trimestre!$D$3:$L$3,data!$B329,trimestre!$D$2:$L$2,data!$A329)</f>
        <v>100</v>
      </c>
      <c r="Q329" s="10">
        <f>SUMIFS(trimestre!$D$35:$L$35,trimestre!$D$3:$L$3,data!$B329,trimestre!$D$2:$L$2,data!$A329)</f>
        <v>100</v>
      </c>
      <c r="R329" s="10">
        <f>SUMIFS(trimestre!$D$37:$L$37,trimestre!$D$3:$L$3,data!$B329,trimestre!$D$2:$L$2,data!$A329)</f>
        <v>100</v>
      </c>
      <c r="S329" s="10">
        <f>SUMIFS(trimestre!$D$39:$L$39,trimestre!$D$3:$L$3,data!$B329,trimestre!$D$2:$L$2,data!$A329)</f>
        <v>100</v>
      </c>
      <c r="T329" s="10">
        <f>SUMIFS(trimestre!$D$41:$L$41,trimestre!$D$3:$L$3,data!$B329,trimestre!$D$2:$L$2,data!$A329)</f>
        <v>100</v>
      </c>
      <c r="U329" s="10">
        <f>SUMIFS(trimestre!$D$43:$L$43,trimestre!$D$3:$L$3,data!$B329,trimestre!$D$2:$L$2,data!$A329)</f>
        <v>100</v>
      </c>
      <c r="V329" s="10">
        <f>SUMIFS(trimestre!$D$45:$L$45,trimestre!$D$3:$L$3,data!$B329,trimestre!$D$2:$L$2,data!$A329)</f>
        <v>100</v>
      </c>
    </row>
    <row r="330" spans="1:22" x14ac:dyDescent="0.3">
      <c r="A330">
        <f t="shared" si="15"/>
        <v>2019</v>
      </c>
      <c r="B330" t="str">
        <f t="shared" si="16"/>
        <v>T4</v>
      </c>
      <c r="C330">
        <f t="shared" si="17"/>
        <v>11</v>
      </c>
      <c r="D330" s="59">
        <v>43794</v>
      </c>
      <c r="E330" s="10">
        <f>SUMIFS(trimestre!$D$4:$L$4,trimestre!$D$3:$L$3,data!$B330,trimestre!$D$2:$L$2,data!$A330)</f>
        <v>100</v>
      </c>
      <c r="F330" s="10">
        <f>SUMIFS(trimestre!$D$8:$L$8,trimestre!$D$3:$L$3,data!$B330,trimestre!$D$2:$L$2,data!$A330)</f>
        <v>100</v>
      </c>
      <c r="G330" s="10">
        <f>SUMIFS(trimestre!$D$10:$L$10,trimestre!$D$3:$L$3,data!$B330,trimestre!$D$2:$L$2,data!$A330)</f>
        <v>100</v>
      </c>
      <c r="H330" s="10">
        <f>SUMIFS(trimestre!$D$14:$L$14,trimestre!$D$3:$L$3,data!$B330,trimestre!$D$2:$L$2,data!$A330)</f>
        <v>100</v>
      </c>
      <c r="I330" s="10">
        <f>SUMIFS(trimestre!$D$16:$L$16,trimestre!$D$3:$L$3,data!$B330,trimestre!$D$2:$L$2,data!$A330)</f>
        <v>100</v>
      </c>
      <c r="J330" s="10">
        <f>SUMIFS(trimestre!$D$18:$L$18,trimestre!$D$3:$L$3,data!$B330,trimestre!$D$2:$L$2,data!$A330)</f>
        <v>100</v>
      </c>
      <c r="K330" s="10">
        <f>SUMIFS(trimestre!$D$20:$L$20,trimestre!$D$3:$L$3,data!$B330,trimestre!$D$2:$L$2,data!$A330)</f>
        <v>100</v>
      </c>
      <c r="L330" s="10">
        <f>SUMIFS(trimestre!$D$22:$L$22,trimestre!$D$3:$L$3,data!$B330,trimestre!$D$2:$L$2,data!$A330)</f>
        <v>100</v>
      </c>
      <c r="M330" s="10">
        <f>SUMIFS(trimestre!$D$27:$L$27,trimestre!$D$3:$L$3,data!$B330,trimestre!$D$2:$L$2,data!$A330)</f>
        <v>100</v>
      </c>
      <c r="N330" s="10">
        <f>SUMIFS(trimestre!$D$29:$L$29,trimestre!$D$3:$L$3,data!$B330,trimestre!$D$2:$L$2,data!$A330)</f>
        <v>100</v>
      </c>
      <c r="O330" s="10">
        <f>SUMIFS(trimestre!$D$31:$L$31,trimestre!$D$3:$L$3,data!$B330,trimestre!$D$2:$L$2,data!$A330)</f>
        <v>100</v>
      </c>
      <c r="P330" s="10">
        <f>SUMIFS(trimestre!$D$33:$L$33,trimestre!$D$3:$L$3,data!$B330,trimestre!$D$2:$L$2,data!$A330)</f>
        <v>100</v>
      </c>
      <c r="Q330" s="10">
        <f>SUMIFS(trimestre!$D$35:$L$35,trimestre!$D$3:$L$3,data!$B330,trimestre!$D$2:$L$2,data!$A330)</f>
        <v>100</v>
      </c>
      <c r="R330" s="10">
        <f>SUMIFS(trimestre!$D$37:$L$37,trimestre!$D$3:$L$3,data!$B330,trimestre!$D$2:$L$2,data!$A330)</f>
        <v>100</v>
      </c>
      <c r="S330" s="10">
        <f>SUMIFS(trimestre!$D$39:$L$39,trimestre!$D$3:$L$3,data!$B330,trimestre!$D$2:$L$2,data!$A330)</f>
        <v>100</v>
      </c>
      <c r="T330" s="10">
        <f>SUMIFS(trimestre!$D$41:$L$41,trimestre!$D$3:$L$3,data!$B330,trimestre!$D$2:$L$2,data!$A330)</f>
        <v>100</v>
      </c>
      <c r="U330" s="10">
        <f>SUMIFS(trimestre!$D$43:$L$43,trimestre!$D$3:$L$3,data!$B330,trimestre!$D$2:$L$2,data!$A330)</f>
        <v>100</v>
      </c>
      <c r="V330" s="10">
        <f>SUMIFS(trimestre!$D$45:$L$45,trimestre!$D$3:$L$3,data!$B330,trimestre!$D$2:$L$2,data!$A330)</f>
        <v>100</v>
      </c>
    </row>
    <row r="331" spans="1:22" x14ac:dyDescent="0.3">
      <c r="A331">
        <f t="shared" si="15"/>
        <v>2019</v>
      </c>
      <c r="B331" t="str">
        <f t="shared" si="16"/>
        <v>T4</v>
      </c>
      <c r="C331">
        <f t="shared" si="17"/>
        <v>11</v>
      </c>
      <c r="D331" s="59">
        <v>43795</v>
      </c>
      <c r="E331" s="10">
        <f>SUMIFS(trimestre!$D$4:$L$4,trimestre!$D$3:$L$3,data!$B331,trimestre!$D$2:$L$2,data!$A331)</f>
        <v>100</v>
      </c>
      <c r="F331" s="10">
        <f>SUMIFS(trimestre!$D$8:$L$8,trimestre!$D$3:$L$3,data!$B331,trimestre!$D$2:$L$2,data!$A331)</f>
        <v>100</v>
      </c>
      <c r="G331" s="10">
        <f>SUMIFS(trimestre!$D$10:$L$10,trimestre!$D$3:$L$3,data!$B331,trimestre!$D$2:$L$2,data!$A331)</f>
        <v>100</v>
      </c>
      <c r="H331" s="10">
        <f>SUMIFS(trimestre!$D$14:$L$14,trimestre!$D$3:$L$3,data!$B331,trimestre!$D$2:$L$2,data!$A331)</f>
        <v>100</v>
      </c>
      <c r="I331" s="10">
        <f>SUMIFS(trimestre!$D$16:$L$16,trimestre!$D$3:$L$3,data!$B331,trimestre!$D$2:$L$2,data!$A331)</f>
        <v>100</v>
      </c>
      <c r="J331" s="10">
        <f>SUMIFS(trimestre!$D$18:$L$18,trimestre!$D$3:$L$3,data!$B331,trimestre!$D$2:$L$2,data!$A331)</f>
        <v>100</v>
      </c>
      <c r="K331" s="10">
        <f>SUMIFS(trimestre!$D$20:$L$20,trimestre!$D$3:$L$3,data!$B331,trimestre!$D$2:$L$2,data!$A331)</f>
        <v>100</v>
      </c>
      <c r="L331" s="10">
        <f>SUMIFS(trimestre!$D$22:$L$22,trimestre!$D$3:$L$3,data!$B331,trimestre!$D$2:$L$2,data!$A331)</f>
        <v>100</v>
      </c>
      <c r="M331" s="10">
        <f>SUMIFS(trimestre!$D$27:$L$27,trimestre!$D$3:$L$3,data!$B331,trimestre!$D$2:$L$2,data!$A331)</f>
        <v>100</v>
      </c>
      <c r="N331" s="10">
        <f>SUMIFS(trimestre!$D$29:$L$29,trimestre!$D$3:$L$3,data!$B331,trimestre!$D$2:$L$2,data!$A331)</f>
        <v>100</v>
      </c>
      <c r="O331" s="10">
        <f>SUMIFS(trimestre!$D$31:$L$31,trimestre!$D$3:$L$3,data!$B331,trimestre!$D$2:$L$2,data!$A331)</f>
        <v>100</v>
      </c>
      <c r="P331" s="10">
        <f>SUMIFS(trimestre!$D$33:$L$33,trimestre!$D$3:$L$3,data!$B331,trimestre!$D$2:$L$2,data!$A331)</f>
        <v>100</v>
      </c>
      <c r="Q331" s="10">
        <f>SUMIFS(trimestre!$D$35:$L$35,trimestre!$D$3:$L$3,data!$B331,trimestre!$D$2:$L$2,data!$A331)</f>
        <v>100</v>
      </c>
      <c r="R331" s="10">
        <f>SUMIFS(trimestre!$D$37:$L$37,trimestre!$D$3:$L$3,data!$B331,trimestre!$D$2:$L$2,data!$A331)</f>
        <v>100</v>
      </c>
      <c r="S331" s="10">
        <f>SUMIFS(trimestre!$D$39:$L$39,trimestre!$D$3:$L$3,data!$B331,trimestre!$D$2:$L$2,data!$A331)</f>
        <v>100</v>
      </c>
      <c r="T331" s="10">
        <f>SUMIFS(trimestre!$D$41:$L$41,trimestre!$D$3:$L$3,data!$B331,trimestre!$D$2:$L$2,data!$A331)</f>
        <v>100</v>
      </c>
      <c r="U331" s="10">
        <f>SUMIFS(trimestre!$D$43:$L$43,trimestre!$D$3:$L$3,data!$B331,trimestre!$D$2:$L$2,data!$A331)</f>
        <v>100</v>
      </c>
      <c r="V331" s="10">
        <f>SUMIFS(trimestre!$D$45:$L$45,trimestre!$D$3:$L$3,data!$B331,trimestre!$D$2:$L$2,data!$A331)</f>
        <v>100</v>
      </c>
    </row>
    <row r="332" spans="1:22" x14ac:dyDescent="0.3">
      <c r="A332">
        <f t="shared" si="15"/>
        <v>2019</v>
      </c>
      <c r="B332" t="str">
        <f t="shared" si="16"/>
        <v>T4</v>
      </c>
      <c r="C332">
        <f t="shared" si="17"/>
        <v>11</v>
      </c>
      <c r="D332" s="59">
        <v>43796</v>
      </c>
      <c r="E332" s="10">
        <f>SUMIFS(trimestre!$D$4:$L$4,trimestre!$D$3:$L$3,data!$B332,trimestre!$D$2:$L$2,data!$A332)</f>
        <v>100</v>
      </c>
      <c r="F332" s="10">
        <f>SUMIFS(trimestre!$D$8:$L$8,trimestre!$D$3:$L$3,data!$B332,trimestre!$D$2:$L$2,data!$A332)</f>
        <v>100</v>
      </c>
      <c r="G332" s="10">
        <f>SUMIFS(trimestre!$D$10:$L$10,trimestre!$D$3:$L$3,data!$B332,trimestre!$D$2:$L$2,data!$A332)</f>
        <v>100</v>
      </c>
      <c r="H332" s="10">
        <f>SUMIFS(trimestre!$D$14:$L$14,trimestre!$D$3:$L$3,data!$B332,trimestre!$D$2:$L$2,data!$A332)</f>
        <v>100</v>
      </c>
      <c r="I332" s="10">
        <f>SUMIFS(trimestre!$D$16:$L$16,trimestre!$D$3:$L$3,data!$B332,trimestre!$D$2:$L$2,data!$A332)</f>
        <v>100</v>
      </c>
      <c r="J332" s="10">
        <f>SUMIFS(trimestre!$D$18:$L$18,trimestre!$D$3:$L$3,data!$B332,trimestre!$D$2:$L$2,data!$A332)</f>
        <v>100</v>
      </c>
      <c r="K332" s="10">
        <f>SUMIFS(trimestre!$D$20:$L$20,trimestre!$D$3:$L$3,data!$B332,trimestre!$D$2:$L$2,data!$A332)</f>
        <v>100</v>
      </c>
      <c r="L332" s="10">
        <f>SUMIFS(trimestre!$D$22:$L$22,trimestre!$D$3:$L$3,data!$B332,trimestre!$D$2:$L$2,data!$A332)</f>
        <v>100</v>
      </c>
      <c r="M332" s="10">
        <f>SUMIFS(trimestre!$D$27:$L$27,trimestre!$D$3:$L$3,data!$B332,trimestre!$D$2:$L$2,data!$A332)</f>
        <v>100</v>
      </c>
      <c r="N332" s="10">
        <f>SUMIFS(trimestre!$D$29:$L$29,trimestre!$D$3:$L$3,data!$B332,trimestre!$D$2:$L$2,data!$A332)</f>
        <v>100</v>
      </c>
      <c r="O332" s="10">
        <f>SUMIFS(trimestre!$D$31:$L$31,trimestre!$D$3:$L$3,data!$B332,trimestre!$D$2:$L$2,data!$A332)</f>
        <v>100</v>
      </c>
      <c r="P332" s="10">
        <f>SUMIFS(trimestre!$D$33:$L$33,trimestre!$D$3:$L$3,data!$B332,trimestre!$D$2:$L$2,data!$A332)</f>
        <v>100</v>
      </c>
      <c r="Q332" s="10">
        <f>SUMIFS(trimestre!$D$35:$L$35,trimestre!$D$3:$L$3,data!$B332,trimestre!$D$2:$L$2,data!$A332)</f>
        <v>100</v>
      </c>
      <c r="R332" s="10">
        <f>SUMIFS(trimestre!$D$37:$L$37,trimestre!$D$3:$L$3,data!$B332,trimestre!$D$2:$L$2,data!$A332)</f>
        <v>100</v>
      </c>
      <c r="S332" s="10">
        <f>SUMIFS(trimestre!$D$39:$L$39,trimestre!$D$3:$L$3,data!$B332,trimestre!$D$2:$L$2,data!$A332)</f>
        <v>100</v>
      </c>
      <c r="T332" s="10">
        <f>SUMIFS(trimestre!$D$41:$L$41,trimestre!$D$3:$L$3,data!$B332,trimestre!$D$2:$L$2,data!$A332)</f>
        <v>100</v>
      </c>
      <c r="U332" s="10">
        <f>SUMIFS(trimestre!$D$43:$L$43,trimestre!$D$3:$L$3,data!$B332,trimestre!$D$2:$L$2,data!$A332)</f>
        <v>100</v>
      </c>
      <c r="V332" s="10">
        <f>SUMIFS(trimestre!$D$45:$L$45,trimestre!$D$3:$L$3,data!$B332,trimestre!$D$2:$L$2,data!$A332)</f>
        <v>100</v>
      </c>
    </row>
    <row r="333" spans="1:22" x14ac:dyDescent="0.3">
      <c r="A333">
        <f t="shared" si="15"/>
        <v>2019</v>
      </c>
      <c r="B333" t="str">
        <f t="shared" si="16"/>
        <v>T4</v>
      </c>
      <c r="C333">
        <f t="shared" si="17"/>
        <v>11</v>
      </c>
      <c r="D333" s="59">
        <v>43797</v>
      </c>
      <c r="E333" s="10">
        <f>SUMIFS(trimestre!$D$4:$L$4,trimestre!$D$3:$L$3,data!$B333,trimestre!$D$2:$L$2,data!$A333)</f>
        <v>100</v>
      </c>
      <c r="F333" s="10">
        <f>SUMIFS(trimestre!$D$8:$L$8,trimestre!$D$3:$L$3,data!$B333,trimestre!$D$2:$L$2,data!$A333)</f>
        <v>100</v>
      </c>
      <c r="G333" s="10">
        <f>SUMIFS(trimestre!$D$10:$L$10,trimestre!$D$3:$L$3,data!$B333,trimestre!$D$2:$L$2,data!$A333)</f>
        <v>100</v>
      </c>
      <c r="H333" s="10">
        <f>SUMIFS(trimestre!$D$14:$L$14,trimestre!$D$3:$L$3,data!$B333,trimestre!$D$2:$L$2,data!$A333)</f>
        <v>100</v>
      </c>
      <c r="I333" s="10">
        <f>SUMIFS(trimestre!$D$16:$L$16,trimestre!$D$3:$L$3,data!$B333,trimestre!$D$2:$L$2,data!$A333)</f>
        <v>100</v>
      </c>
      <c r="J333" s="10">
        <f>SUMIFS(trimestre!$D$18:$L$18,trimestre!$D$3:$L$3,data!$B333,trimestre!$D$2:$L$2,data!$A333)</f>
        <v>100</v>
      </c>
      <c r="K333" s="10">
        <f>SUMIFS(trimestre!$D$20:$L$20,trimestre!$D$3:$L$3,data!$B333,trimestre!$D$2:$L$2,data!$A333)</f>
        <v>100</v>
      </c>
      <c r="L333" s="10">
        <f>SUMIFS(trimestre!$D$22:$L$22,trimestre!$D$3:$L$3,data!$B333,trimestre!$D$2:$L$2,data!$A333)</f>
        <v>100</v>
      </c>
      <c r="M333" s="10">
        <f>SUMIFS(trimestre!$D$27:$L$27,trimestre!$D$3:$L$3,data!$B333,trimestre!$D$2:$L$2,data!$A333)</f>
        <v>100</v>
      </c>
      <c r="N333" s="10">
        <f>SUMIFS(trimestre!$D$29:$L$29,trimestre!$D$3:$L$3,data!$B333,trimestre!$D$2:$L$2,data!$A333)</f>
        <v>100</v>
      </c>
      <c r="O333" s="10">
        <f>SUMIFS(trimestre!$D$31:$L$31,trimestre!$D$3:$L$3,data!$B333,trimestre!$D$2:$L$2,data!$A333)</f>
        <v>100</v>
      </c>
      <c r="P333" s="10">
        <f>SUMIFS(trimestre!$D$33:$L$33,trimestre!$D$3:$L$3,data!$B333,trimestre!$D$2:$L$2,data!$A333)</f>
        <v>100</v>
      </c>
      <c r="Q333" s="10">
        <f>SUMIFS(trimestre!$D$35:$L$35,trimestre!$D$3:$L$3,data!$B333,trimestre!$D$2:$L$2,data!$A333)</f>
        <v>100</v>
      </c>
      <c r="R333" s="10">
        <f>SUMIFS(trimestre!$D$37:$L$37,trimestre!$D$3:$L$3,data!$B333,trimestre!$D$2:$L$2,data!$A333)</f>
        <v>100</v>
      </c>
      <c r="S333" s="10">
        <f>SUMIFS(trimestre!$D$39:$L$39,trimestre!$D$3:$L$3,data!$B333,trimestre!$D$2:$L$2,data!$A333)</f>
        <v>100</v>
      </c>
      <c r="T333" s="10">
        <f>SUMIFS(trimestre!$D$41:$L$41,trimestre!$D$3:$L$3,data!$B333,trimestre!$D$2:$L$2,data!$A333)</f>
        <v>100</v>
      </c>
      <c r="U333" s="10">
        <f>SUMIFS(trimestre!$D$43:$L$43,trimestre!$D$3:$L$3,data!$B333,trimestre!$D$2:$L$2,data!$A333)</f>
        <v>100</v>
      </c>
      <c r="V333" s="10">
        <f>SUMIFS(trimestre!$D$45:$L$45,trimestre!$D$3:$L$3,data!$B333,trimestre!$D$2:$L$2,data!$A333)</f>
        <v>100</v>
      </c>
    </row>
    <row r="334" spans="1:22" x14ac:dyDescent="0.3">
      <c r="A334">
        <f t="shared" si="15"/>
        <v>2019</v>
      </c>
      <c r="B334" t="str">
        <f t="shared" si="16"/>
        <v>T4</v>
      </c>
      <c r="C334">
        <f t="shared" si="17"/>
        <v>11</v>
      </c>
      <c r="D334" s="59">
        <v>43798</v>
      </c>
      <c r="E334" s="10">
        <f>SUMIFS(trimestre!$D$4:$L$4,trimestre!$D$3:$L$3,data!$B334,trimestre!$D$2:$L$2,data!$A334)</f>
        <v>100</v>
      </c>
      <c r="F334" s="10">
        <f>SUMIFS(trimestre!$D$8:$L$8,trimestre!$D$3:$L$3,data!$B334,trimestre!$D$2:$L$2,data!$A334)</f>
        <v>100</v>
      </c>
      <c r="G334" s="10">
        <f>SUMIFS(trimestre!$D$10:$L$10,trimestre!$D$3:$L$3,data!$B334,trimestre!$D$2:$L$2,data!$A334)</f>
        <v>100</v>
      </c>
      <c r="H334" s="10">
        <f>SUMIFS(trimestre!$D$14:$L$14,trimestre!$D$3:$L$3,data!$B334,trimestre!$D$2:$L$2,data!$A334)</f>
        <v>100</v>
      </c>
      <c r="I334" s="10">
        <f>SUMIFS(trimestre!$D$16:$L$16,trimestre!$D$3:$L$3,data!$B334,trimestre!$D$2:$L$2,data!$A334)</f>
        <v>100</v>
      </c>
      <c r="J334" s="10">
        <f>SUMIFS(trimestre!$D$18:$L$18,trimestre!$D$3:$L$3,data!$B334,trimestre!$D$2:$L$2,data!$A334)</f>
        <v>100</v>
      </c>
      <c r="K334" s="10">
        <f>SUMIFS(trimestre!$D$20:$L$20,trimestre!$D$3:$L$3,data!$B334,trimestre!$D$2:$L$2,data!$A334)</f>
        <v>100</v>
      </c>
      <c r="L334" s="10">
        <f>SUMIFS(trimestre!$D$22:$L$22,trimestre!$D$3:$L$3,data!$B334,trimestre!$D$2:$L$2,data!$A334)</f>
        <v>100</v>
      </c>
      <c r="M334" s="10">
        <f>SUMIFS(trimestre!$D$27:$L$27,trimestre!$D$3:$L$3,data!$B334,trimestre!$D$2:$L$2,data!$A334)</f>
        <v>100</v>
      </c>
      <c r="N334" s="10">
        <f>SUMIFS(trimestre!$D$29:$L$29,trimestre!$D$3:$L$3,data!$B334,trimestre!$D$2:$L$2,data!$A334)</f>
        <v>100</v>
      </c>
      <c r="O334" s="10">
        <f>SUMIFS(trimestre!$D$31:$L$31,trimestre!$D$3:$L$3,data!$B334,trimestre!$D$2:$L$2,data!$A334)</f>
        <v>100</v>
      </c>
      <c r="P334" s="10">
        <f>SUMIFS(trimestre!$D$33:$L$33,trimestre!$D$3:$L$3,data!$B334,trimestre!$D$2:$L$2,data!$A334)</f>
        <v>100</v>
      </c>
      <c r="Q334" s="10">
        <f>SUMIFS(trimestre!$D$35:$L$35,trimestre!$D$3:$L$3,data!$B334,trimestre!$D$2:$L$2,data!$A334)</f>
        <v>100</v>
      </c>
      <c r="R334" s="10">
        <f>SUMIFS(trimestre!$D$37:$L$37,trimestre!$D$3:$L$3,data!$B334,trimestre!$D$2:$L$2,data!$A334)</f>
        <v>100</v>
      </c>
      <c r="S334" s="10">
        <f>SUMIFS(trimestre!$D$39:$L$39,trimestre!$D$3:$L$3,data!$B334,trimestre!$D$2:$L$2,data!$A334)</f>
        <v>100</v>
      </c>
      <c r="T334" s="10">
        <f>SUMIFS(trimestre!$D$41:$L$41,trimestre!$D$3:$L$3,data!$B334,trimestre!$D$2:$L$2,data!$A334)</f>
        <v>100</v>
      </c>
      <c r="U334" s="10">
        <f>SUMIFS(trimestre!$D$43:$L$43,trimestre!$D$3:$L$3,data!$B334,trimestre!$D$2:$L$2,data!$A334)</f>
        <v>100</v>
      </c>
      <c r="V334" s="10">
        <f>SUMIFS(trimestre!$D$45:$L$45,trimestre!$D$3:$L$3,data!$B334,trimestre!$D$2:$L$2,data!$A334)</f>
        <v>100</v>
      </c>
    </row>
    <row r="335" spans="1:22" x14ac:dyDescent="0.3">
      <c r="A335">
        <f t="shared" si="15"/>
        <v>2019</v>
      </c>
      <c r="B335" t="str">
        <f t="shared" si="16"/>
        <v>T4</v>
      </c>
      <c r="C335">
        <f t="shared" si="17"/>
        <v>11</v>
      </c>
      <c r="D335" s="59">
        <v>43799</v>
      </c>
      <c r="E335" s="10">
        <f>SUMIFS(trimestre!$D$4:$L$4,trimestre!$D$3:$L$3,data!$B335,trimestre!$D$2:$L$2,data!$A335)</f>
        <v>100</v>
      </c>
      <c r="F335" s="10">
        <f>SUMIFS(trimestre!$D$8:$L$8,trimestre!$D$3:$L$3,data!$B335,trimestre!$D$2:$L$2,data!$A335)</f>
        <v>100</v>
      </c>
      <c r="G335" s="10">
        <f>SUMIFS(trimestre!$D$10:$L$10,trimestre!$D$3:$L$3,data!$B335,trimestre!$D$2:$L$2,data!$A335)</f>
        <v>100</v>
      </c>
      <c r="H335" s="10">
        <f>SUMIFS(trimestre!$D$14:$L$14,trimestre!$D$3:$L$3,data!$B335,trimestre!$D$2:$L$2,data!$A335)</f>
        <v>100</v>
      </c>
      <c r="I335" s="10">
        <f>SUMIFS(trimestre!$D$16:$L$16,trimestre!$D$3:$L$3,data!$B335,trimestre!$D$2:$L$2,data!$A335)</f>
        <v>100</v>
      </c>
      <c r="J335" s="10">
        <f>SUMIFS(trimestre!$D$18:$L$18,trimestre!$D$3:$L$3,data!$B335,trimestre!$D$2:$L$2,data!$A335)</f>
        <v>100</v>
      </c>
      <c r="K335" s="10">
        <f>SUMIFS(trimestre!$D$20:$L$20,trimestre!$D$3:$L$3,data!$B335,trimestre!$D$2:$L$2,data!$A335)</f>
        <v>100</v>
      </c>
      <c r="L335" s="10">
        <f>SUMIFS(trimestre!$D$22:$L$22,trimestre!$D$3:$L$3,data!$B335,trimestre!$D$2:$L$2,data!$A335)</f>
        <v>100</v>
      </c>
      <c r="M335" s="10">
        <f>SUMIFS(trimestre!$D$27:$L$27,trimestre!$D$3:$L$3,data!$B335,trimestre!$D$2:$L$2,data!$A335)</f>
        <v>100</v>
      </c>
      <c r="N335" s="10">
        <f>SUMIFS(trimestre!$D$29:$L$29,trimestre!$D$3:$L$3,data!$B335,trimestre!$D$2:$L$2,data!$A335)</f>
        <v>100</v>
      </c>
      <c r="O335" s="10">
        <f>SUMIFS(trimestre!$D$31:$L$31,trimestre!$D$3:$L$3,data!$B335,trimestre!$D$2:$L$2,data!$A335)</f>
        <v>100</v>
      </c>
      <c r="P335" s="10">
        <f>SUMIFS(trimestre!$D$33:$L$33,trimestre!$D$3:$L$3,data!$B335,trimestre!$D$2:$L$2,data!$A335)</f>
        <v>100</v>
      </c>
      <c r="Q335" s="10">
        <f>SUMIFS(trimestre!$D$35:$L$35,trimestre!$D$3:$L$3,data!$B335,trimestre!$D$2:$L$2,data!$A335)</f>
        <v>100</v>
      </c>
      <c r="R335" s="10">
        <f>SUMIFS(trimestre!$D$37:$L$37,trimestre!$D$3:$L$3,data!$B335,trimestre!$D$2:$L$2,data!$A335)</f>
        <v>100</v>
      </c>
      <c r="S335" s="10">
        <f>SUMIFS(trimestre!$D$39:$L$39,trimestre!$D$3:$L$3,data!$B335,trimestre!$D$2:$L$2,data!$A335)</f>
        <v>100</v>
      </c>
      <c r="T335" s="10">
        <f>SUMIFS(trimestre!$D$41:$L$41,trimestre!$D$3:$L$3,data!$B335,trimestre!$D$2:$L$2,data!$A335)</f>
        <v>100</v>
      </c>
      <c r="U335" s="10">
        <f>SUMIFS(trimestre!$D$43:$L$43,trimestre!$D$3:$L$3,data!$B335,trimestre!$D$2:$L$2,data!$A335)</f>
        <v>100</v>
      </c>
      <c r="V335" s="10">
        <f>SUMIFS(trimestre!$D$45:$L$45,trimestre!$D$3:$L$3,data!$B335,trimestre!$D$2:$L$2,data!$A335)</f>
        <v>100</v>
      </c>
    </row>
    <row r="336" spans="1:22" x14ac:dyDescent="0.3">
      <c r="A336">
        <f t="shared" si="15"/>
        <v>2019</v>
      </c>
      <c r="B336" t="str">
        <f t="shared" si="16"/>
        <v>T4</v>
      </c>
      <c r="C336">
        <f t="shared" si="17"/>
        <v>12</v>
      </c>
      <c r="D336" s="59">
        <v>43800</v>
      </c>
      <c r="E336" s="10">
        <f>SUMIFS(trimestre!$D$4:$L$4,trimestre!$D$3:$L$3,data!$B336,trimestre!$D$2:$L$2,data!$A336)</f>
        <v>100</v>
      </c>
      <c r="F336" s="10">
        <f>SUMIFS(trimestre!$D$8:$L$8,trimestre!$D$3:$L$3,data!$B336,trimestre!$D$2:$L$2,data!$A336)</f>
        <v>100</v>
      </c>
      <c r="G336" s="10">
        <f>SUMIFS(trimestre!$D$10:$L$10,trimestre!$D$3:$L$3,data!$B336,trimestre!$D$2:$L$2,data!$A336)</f>
        <v>100</v>
      </c>
      <c r="H336" s="10">
        <f>SUMIFS(trimestre!$D$14:$L$14,trimestre!$D$3:$L$3,data!$B336,trimestre!$D$2:$L$2,data!$A336)</f>
        <v>100</v>
      </c>
      <c r="I336" s="10">
        <f>SUMIFS(trimestre!$D$16:$L$16,trimestre!$D$3:$L$3,data!$B336,trimestre!$D$2:$L$2,data!$A336)</f>
        <v>100</v>
      </c>
      <c r="J336" s="10">
        <f>SUMIFS(trimestre!$D$18:$L$18,trimestre!$D$3:$L$3,data!$B336,trimestre!$D$2:$L$2,data!$A336)</f>
        <v>100</v>
      </c>
      <c r="K336" s="10">
        <f>SUMIFS(trimestre!$D$20:$L$20,trimestre!$D$3:$L$3,data!$B336,trimestre!$D$2:$L$2,data!$A336)</f>
        <v>100</v>
      </c>
      <c r="L336" s="10">
        <f>SUMIFS(trimestre!$D$22:$L$22,trimestre!$D$3:$L$3,data!$B336,trimestre!$D$2:$L$2,data!$A336)</f>
        <v>100</v>
      </c>
      <c r="M336" s="10">
        <f>SUMIFS(trimestre!$D$27:$L$27,trimestre!$D$3:$L$3,data!$B336,trimestre!$D$2:$L$2,data!$A336)</f>
        <v>100</v>
      </c>
      <c r="N336" s="10">
        <f>SUMIFS(trimestre!$D$29:$L$29,trimestre!$D$3:$L$3,data!$B336,trimestre!$D$2:$L$2,data!$A336)</f>
        <v>100</v>
      </c>
      <c r="O336" s="10">
        <f>SUMIFS(trimestre!$D$31:$L$31,trimestre!$D$3:$L$3,data!$B336,trimestre!$D$2:$L$2,data!$A336)</f>
        <v>100</v>
      </c>
      <c r="P336" s="10">
        <f>SUMIFS(trimestre!$D$33:$L$33,trimestre!$D$3:$L$3,data!$B336,trimestre!$D$2:$L$2,data!$A336)</f>
        <v>100</v>
      </c>
      <c r="Q336" s="10">
        <f>SUMIFS(trimestre!$D$35:$L$35,trimestre!$D$3:$L$3,data!$B336,trimestre!$D$2:$L$2,data!$A336)</f>
        <v>100</v>
      </c>
      <c r="R336" s="10">
        <f>SUMIFS(trimestre!$D$37:$L$37,trimestre!$D$3:$L$3,data!$B336,trimestre!$D$2:$L$2,data!$A336)</f>
        <v>100</v>
      </c>
      <c r="S336" s="10">
        <f>SUMIFS(trimestre!$D$39:$L$39,trimestre!$D$3:$L$3,data!$B336,trimestre!$D$2:$L$2,data!$A336)</f>
        <v>100</v>
      </c>
      <c r="T336" s="10">
        <f>SUMIFS(trimestre!$D$41:$L$41,trimestre!$D$3:$L$3,data!$B336,trimestre!$D$2:$L$2,data!$A336)</f>
        <v>100</v>
      </c>
      <c r="U336" s="10">
        <f>SUMIFS(trimestre!$D$43:$L$43,trimestre!$D$3:$L$3,data!$B336,trimestre!$D$2:$L$2,data!$A336)</f>
        <v>100</v>
      </c>
      <c r="V336" s="10">
        <f>SUMIFS(trimestre!$D$45:$L$45,trimestre!$D$3:$L$3,data!$B336,trimestre!$D$2:$L$2,data!$A336)</f>
        <v>100</v>
      </c>
    </row>
    <row r="337" spans="1:22" x14ac:dyDescent="0.3">
      <c r="A337">
        <f t="shared" si="15"/>
        <v>2019</v>
      </c>
      <c r="B337" t="str">
        <f t="shared" si="16"/>
        <v>T4</v>
      </c>
      <c r="C337">
        <f t="shared" si="17"/>
        <v>12</v>
      </c>
      <c r="D337" s="59">
        <v>43801</v>
      </c>
      <c r="E337" s="10">
        <f>SUMIFS(trimestre!$D$4:$L$4,trimestre!$D$3:$L$3,data!$B337,trimestre!$D$2:$L$2,data!$A337)</f>
        <v>100</v>
      </c>
      <c r="F337" s="10">
        <f>SUMIFS(trimestre!$D$8:$L$8,trimestre!$D$3:$L$3,data!$B337,trimestre!$D$2:$L$2,data!$A337)</f>
        <v>100</v>
      </c>
      <c r="G337" s="10">
        <f>SUMIFS(trimestre!$D$10:$L$10,trimestre!$D$3:$L$3,data!$B337,trimestre!$D$2:$L$2,data!$A337)</f>
        <v>100</v>
      </c>
      <c r="H337" s="10">
        <f>SUMIFS(trimestre!$D$14:$L$14,trimestre!$D$3:$L$3,data!$B337,trimestre!$D$2:$L$2,data!$A337)</f>
        <v>100</v>
      </c>
      <c r="I337" s="10">
        <f>SUMIFS(trimestre!$D$16:$L$16,trimestre!$D$3:$L$3,data!$B337,trimestre!$D$2:$L$2,data!$A337)</f>
        <v>100</v>
      </c>
      <c r="J337" s="10">
        <f>SUMIFS(trimestre!$D$18:$L$18,trimestre!$D$3:$L$3,data!$B337,trimestre!$D$2:$L$2,data!$A337)</f>
        <v>100</v>
      </c>
      <c r="K337" s="10">
        <f>SUMIFS(trimestre!$D$20:$L$20,trimestre!$D$3:$L$3,data!$B337,trimestre!$D$2:$L$2,data!$A337)</f>
        <v>100</v>
      </c>
      <c r="L337" s="10">
        <f>SUMIFS(trimestre!$D$22:$L$22,trimestre!$D$3:$L$3,data!$B337,trimestre!$D$2:$L$2,data!$A337)</f>
        <v>100</v>
      </c>
      <c r="M337" s="10">
        <f>SUMIFS(trimestre!$D$27:$L$27,trimestre!$D$3:$L$3,data!$B337,trimestre!$D$2:$L$2,data!$A337)</f>
        <v>100</v>
      </c>
      <c r="N337" s="10">
        <f>SUMIFS(trimestre!$D$29:$L$29,trimestre!$D$3:$L$3,data!$B337,trimestre!$D$2:$L$2,data!$A337)</f>
        <v>100</v>
      </c>
      <c r="O337" s="10">
        <f>SUMIFS(trimestre!$D$31:$L$31,trimestre!$D$3:$L$3,data!$B337,trimestre!$D$2:$L$2,data!$A337)</f>
        <v>100</v>
      </c>
      <c r="P337" s="10">
        <f>SUMIFS(trimestre!$D$33:$L$33,trimestre!$D$3:$L$3,data!$B337,trimestre!$D$2:$L$2,data!$A337)</f>
        <v>100</v>
      </c>
      <c r="Q337" s="10">
        <f>SUMIFS(trimestre!$D$35:$L$35,trimestre!$D$3:$L$3,data!$B337,trimestre!$D$2:$L$2,data!$A337)</f>
        <v>100</v>
      </c>
      <c r="R337" s="10">
        <f>SUMIFS(trimestre!$D$37:$L$37,trimestre!$D$3:$L$3,data!$B337,trimestre!$D$2:$L$2,data!$A337)</f>
        <v>100</v>
      </c>
      <c r="S337" s="10">
        <f>SUMIFS(trimestre!$D$39:$L$39,trimestre!$D$3:$L$3,data!$B337,trimestre!$D$2:$L$2,data!$A337)</f>
        <v>100</v>
      </c>
      <c r="T337" s="10">
        <f>SUMIFS(trimestre!$D$41:$L$41,trimestre!$D$3:$L$3,data!$B337,trimestre!$D$2:$L$2,data!$A337)</f>
        <v>100</v>
      </c>
      <c r="U337" s="10">
        <f>SUMIFS(trimestre!$D$43:$L$43,trimestre!$D$3:$L$3,data!$B337,trimestre!$D$2:$L$2,data!$A337)</f>
        <v>100</v>
      </c>
      <c r="V337" s="10">
        <f>SUMIFS(trimestre!$D$45:$L$45,trimestre!$D$3:$L$3,data!$B337,trimestre!$D$2:$L$2,data!$A337)</f>
        <v>100</v>
      </c>
    </row>
    <row r="338" spans="1:22" x14ac:dyDescent="0.3">
      <c r="A338">
        <f t="shared" si="15"/>
        <v>2019</v>
      </c>
      <c r="B338" t="str">
        <f t="shared" si="16"/>
        <v>T4</v>
      </c>
      <c r="C338">
        <f t="shared" si="17"/>
        <v>12</v>
      </c>
      <c r="D338" s="59">
        <v>43802</v>
      </c>
      <c r="E338" s="10">
        <f>SUMIFS(trimestre!$D$4:$L$4,trimestre!$D$3:$L$3,data!$B338,trimestre!$D$2:$L$2,data!$A338)</f>
        <v>100</v>
      </c>
      <c r="F338" s="10">
        <f>SUMIFS(trimestre!$D$8:$L$8,trimestre!$D$3:$L$3,data!$B338,trimestre!$D$2:$L$2,data!$A338)</f>
        <v>100</v>
      </c>
      <c r="G338" s="10">
        <f>SUMIFS(trimestre!$D$10:$L$10,trimestre!$D$3:$L$3,data!$B338,trimestre!$D$2:$L$2,data!$A338)</f>
        <v>100</v>
      </c>
      <c r="H338" s="10">
        <f>SUMIFS(trimestre!$D$14:$L$14,trimestre!$D$3:$L$3,data!$B338,trimestre!$D$2:$L$2,data!$A338)</f>
        <v>100</v>
      </c>
      <c r="I338" s="10">
        <f>SUMIFS(trimestre!$D$16:$L$16,trimestre!$D$3:$L$3,data!$B338,trimestre!$D$2:$L$2,data!$A338)</f>
        <v>100</v>
      </c>
      <c r="J338" s="10">
        <f>SUMIFS(trimestre!$D$18:$L$18,trimestre!$D$3:$L$3,data!$B338,trimestre!$D$2:$L$2,data!$A338)</f>
        <v>100</v>
      </c>
      <c r="K338" s="10">
        <f>SUMIFS(trimestre!$D$20:$L$20,trimestre!$D$3:$L$3,data!$B338,trimestre!$D$2:$L$2,data!$A338)</f>
        <v>100</v>
      </c>
      <c r="L338" s="10">
        <f>SUMIFS(trimestre!$D$22:$L$22,trimestre!$D$3:$L$3,data!$B338,trimestre!$D$2:$L$2,data!$A338)</f>
        <v>100</v>
      </c>
      <c r="M338" s="10">
        <f>SUMIFS(trimestre!$D$27:$L$27,trimestre!$D$3:$L$3,data!$B338,trimestre!$D$2:$L$2,data!$A338)</f>
        <v>100</v>
      </c>
      <c r="N338" s="10">
        <f>SUMIFS(trimestre!$D$29:$L$29,trimestre!$D$3:$L$3,data!$B338,trimestre!$D$2:$L$2,data!$A338)</f>
        <v>100</v>
      </c>
      <c r="O338" s="10">
        <f>SUMIFS(trimestre!$D$31:$L$31,trimestre!$D$3:$L$3,data!$B338,trimestre!$D$2:$L$2,data!$A338)</f>
        <v>100</v>
      </c>
      <c r="P338" s="10">
        <f>SUMIFS(trimestre!$D$33:$L$33,trimestre!$D$3:$L$3,data!$B338,trimestre!$D$2:$L$2,data!$A338)</f>
        <v>100</v>
      </c>
      <c r="Q338" s="10">
        <f>SUMIFS(trimestre!$D$35:$L$35,trimestre!$D$3:$L$3,data!$B338,trimestre!$D$2:$L$2,data!$A338)</f>
        <v>100</v>
      </c>
      <c r="R338" s="10">
        <f>SUMIFS(trimestre!$D$37:$L$37,trimestre!$D$3:$L$3,data!$B338,trimestre!$D$2:$L$2,data!$A338)</f>
        <v>100</v>
      </c>
      <c r="S338" s="10">
        <f>SUMIFS(trimestre!$D$39:$L$39,trimestre!$D$3:$L$3,data!$B338,trimestre!$D$2:$L$2,data!$A338)</f>
        <v>100</v>
      </c>
      <c r="T338" s="10">
        <f>SUMIFS(trimestre!$D$41:$L$41,trimestre!$D$3:$L$3,data!$B338,trimestre!$D$2:$L$2,data!$A338)</f>
        <v>100</v>
      </c>
      <c r="U338" s="10">
        <f>SUMIFS(trimestre!$D$43:$L$43,trimestre!$D$3:$L$3,data!$B338,trimestre!$D$2:$L$2,data!$A338)</f>
        <v>100</v>
      </c>
      <c r="V338" s="10">
        <f>SUMIFS(trimestre!$D$45:$L$45,trimestre!$D$3:$L$3,data!$B338,trimestre!$D$2:$L$2,data!$A338)</f>
        <v>100</v>
      </c>
    </row>
    <row r="339" spans="1:22" x14ac:dyDescent="0.3">
      <c r="A339">
        <f t="shared" si="15"/>
        <v>2019</v>
      </c>
      <c r="B339" t="str">
        <f t="shared" si="16"/>
        <v>T4</v>
      </c>
      <c r="C339">
        <f t="shared" si="17"/>
        <v>12</v>
      </c>
      <c r="D339" s="59">
        <v>43803</v>
      </c>
      <c r="E339" s="10">
        <f>SUMIFS(trimestre!$D$4:$L$4,trimestre!$D$3:$L$3,data!$B339,trimestre!$D$2:$L$2,data!$A339)</f>
        <v>100</v>
      </c>
      <c r="F339" s="10">
        <f>SUMIFS(trimestre!$D$8:$L$8,trimestre!$D$3:$L$3,data!$B339,trimestre!$D$2:$L$2,data!$A339)</f>
        <v>100</v>
      </c>
      <c r="G339" s="10">
        <f>SUMIFS(trimestre!$D$10:$L$10,trimestre!$D$3:$L$3,data!$B339,trimestre!$D$2:$L$2,data!$A339)</f>
        <v>100</v>
      </c>
      <c r="H339" s="10">
        <f>SUMIFS(trimestre!$D$14:$L$14,trimestre!$D$3:$L$3,data!$B339,trimestre!$D$2:$L$2,data!$A339)</f>
        <v>100</v>
      </c>
      <c r="I339" s="10">
        <f>SUMIFS(trimestre!$D$16:$L$16,trimestre!$D$3:$L$3,data!$B339,trimestre!$D$2:$L$2,data!$A339)</f>
        <v>100</v>
      </c>
      <c r="J339" s="10">
        <f>SUMIFS(trimestre!$D$18:$L$18,trimestre!$D$3:$L$3,data!$B339,trimestre!$D$2:$L$2,data!$A339)</f>
        <v>100</v>
      </c>
      <c r="K339" s="10">
        <f>SUMIFS(trimestre!$D$20:$L$20,trimestre!$D$3:$L$3,data!$B339,trimestre!$D$2:$L$2,data!$A339)</f>
        <v>100</v>
      </c>
      <c r="L339" s="10">
        <f>SUMIFS(trimestre!$D$22:$L$22,trimestre!$D$3:$L$3,data!$B339,trimestre!$D$2:$L$2,data!$A339)</f>
        <v>100</v>
      </c>
      <c r="M339" s="10">
        <f>SUMIFS(trimestre!$D$27:$L$27,trimestre!$D$3:$L$3,data!$B339,trimestre!$D$2:$L$2,data!$A339)</f>
        <v>100</v>
      </c>
      <c r="N339" s="10">
        <f>SUMIFS(trimestre!$D$29:$L$29,trimestre!$D$3:$L$3,data!$B339,trimestre!$D$2:$L$2,data!$A339)</f>
        <v>100</v>
      </c>
      <c r="O339" s="10">
        <f>SUMIFS(trimestre!$D$31:$L$31,trimestre!$D$3:$L$3,data!$B339,trimestre!$D$2:$L$2,data!$A339)</f>
        <v>100</v>
      </c>
      <c r="P339" s="10">
        <f>SUMIFS(trimestre!$D$33:$L$33,trimestre!$D$3:$L$3,data!$B339,trimestre!$D$2:$L$2,data!$A339)</f>
        <v>100</v>
      </c>
      <c r="Q339" s="10">
        <f>SUMIFS(trimestre!$D$35:$L$35,trimestre!$D$3:$L$3,data!$B339,trimestre!$D$2:$L$2,data!$A339)</f>
        <v>100</v>
      </c>
      <c r="R339" s="10">
        <f>SUMIFS(trimestre!$D$37:$L$37,trimestre!$D$3:$L$3,data!$B339,trimestre!$D$2:$L$2,data!$A339)</f>
        <v>100</v>
      </c>
      <c r="S339" s="10">
        <f>SUMIFS(trimestre!$D$39:$L$39,trimestre!$D$3:$L$3,data!$B339,trimestre!$D$2:$L$2,data!$A339)</f>
        <v>100</v>
      </c>
      <c r="T339" s="10">
        <f>SUMIFS(trimestre!$D$41:$L$41,trimestre!$D$3:$L$3,data!$B339,trimestre!$D$2:$L$2,data!$A339)</f>
        <v>100</v>
      </c>
      <c r="U339" s="10">
        <f>SUMIFS(trimestre!$D$43:$L$43,trimestre!$D$3:$L$3,data!$B339,trimestre!$D$2:$L$2,data!$A339)</f>
        <v>100</v>
      </c>
      <c r="V339" s="10">
        <f>SUMIFS(trimestre!$D$45:$L$45,trimestre!$D$3:$L$3,data!$B339,trimestre!$D$2:$L$2,data!$A339)</f>
        <v>100</v>
      </c>
    </row>
    <row r="340" spans="1:22" x14ac:dyDescent="0.3">
      <c r="A340">
        <f t="shared" si="15"/>
        <v>2019</v>
      </c>
      <c r="B340" t="str">
        <f t="shared" si="16"/>
        <v>T4</v>
      </c>
      <c r="C340">
        <f t="shared" si="17"/>
        <v>12</v>
      </c>
      <c r="D340" s="59">
        <v>43804</v>
      </c>
      <c r="E340" s="10">
        <f>SUMIFS(trimestre!$D$4:$L$4,trimestre!$D$3:$L$3,data!$B340,trimestre!$D$2:$L$2,data!$A340)</f>
        <v>100</v>
      </c>
      <c r="F340" s="10">
        <f>SUMIFS(trimestre!$D$8:$L$8,trimestre!$D$3:$L$3,data!$B340,trimestre!$D$2:$L$2,data!$A340)</f>
        <v>100</v>
      </c>
      <c r="G340" s="10">
        <f>SUMIFS(trimestre!$D$10:$L$10,trimestre!$D$3:$L$3,data!$B340,trimestre!$D$2:$L$2,data!$A340)</f>
        <v>100</v>
      </c>
      <c r="H340" s="10">
        <f>SUMIFS(trimestre!$D$14:$L$14,trimestre!$D$3:$L$3,data!$B340,trimestre!$D$2:$L$2,data!$A340)</f>
        <v>100</v>
      </c>
      <c r="I340" s="10">
        <f>SUMIFS(trimestre!$D$16:$L$16,trimestre!$D$3:$L$3,data!$B340,trimestre!$D$2:$L$2,data!$A340)</f>
        <v>100</v>
      </c>
      <c r="J340" s="10">
        <f>SUMIFS(trimestre!$D$18:$L$18,trimestre!$D$3:$L$3,data!$B340,trimestre!$D$2:$L$2,data!$A340)</f>
        <v>100</v>
      </c>
      <c r="K340" s="10">
        <f>SUMIFS(trimestre!$D$20:$L$20,trimestre!$D$3:$L$3,data!$B340,trimestre!$D$2:$L$2,data!$A340)</f>
        <v>100</v>
      </c>
      <c r="L340" s="10">
        <f>SUMIFS(trimestre!$D$22:$L$22,trimestre!$D$3:$L$3,data!$B340,trimestre!$D$2:$L$2,data!$A340)</f>
        <v>100</v>
      </c>
      <c r="M340" s="10">
        <f>SUMIFS(trimestre!$D$27:$L$27,trimestre!$D$3:$L$3,data!$B340,trimestre!$D$2:$L$2,data!$A340)</f>
        <v>100</v>
      </c>
      <c r="N340" s="10">
        <f>SUMIFS(trimestre!$D$29:$L$29,trimestre!$D$3:$L$3,data!$B340,trimestre!$D$2:$L$2,data!$A340)</f>
        <v>100</v>
      </c>
      <c r="O340" s="10">
        <f>SUMIFS(trimestre!$D$31:$L$31,trimestre!$D$3:$L$3,data!$B340,trimestre!$D$2:$L$2,data!$A340)</f>
        <v>100</v>
      </c>
      <c r="P340" s="10">
        <f>SUMIFS(trimestre!$D$33:$L$33,trimestre!$D$3:$L$3,data!$B340,trimestre!$D$2:$L$2,data!$A340)</f>
        <v>100</v>
      </c>
      <c r="Q340" s="10">
        <f>SUMIFS(trimestre!$D$35:$L$35,trimestre!$D$3:$L$3,data!$B340,trimestre!$D$2:$L$2,data!$A340)</f>
        <v>100</v>
      </c>
      <c r="R340" s="10">
        <f>SUMIFS(trimestre!$D$37:$L$37,trimestre!$D$3:$L$3,data!$B340,trimestre!$D$2:$L$2,data!$A340)</f>
        <v>100</v>
      </c>
      <c r="S340" s="10">
        <f>SUMIFS(trimestre!$D$39:$L$39,trimestre!$D$3:$L$3,data!$B340,trimestre!$D$2:$L$2,data!$A340)</f>
        <v>100</v>
      </c>
      <c r="T340" s="10">
        <f>SUMIFS(trimestre!$D$41:$L$41,trimestre!$D$3:$L$3,data!$B340,trimestre!$D$2:$L$2,data!$A340)</f>
        <v>100</v>
      </c>
      <c r="U340" s="10">
        <f>SUMIFS(trimestre!$D$43:$L$43,trimestre!$D$3:$L$3,data!$B340,trimestre!$D$2:$L$2,data!$A340)</f>
        <v>100</v>
      </c>
      <c r="V340" s="10">
        <f>SUMIFS(trimestre!$D$45:$L$45,trimestre!$D$3:$L$3,data!$B340,trimestre!$D$2:$L$2,data!$A340)</f>
        <v>100</v>
      </c>
    </row>
    <row r="341" spans="1:22" x14ac:dyDescent="0.3">
      <c r="A341">
        <f t="shared" si="15"/>
        <v>2019</v>
      </c>
      <c r="B341" t="str">
        <f t="shared" si="16"/>
        <v>T4</v>
      </c>
      <c r="C341">
        <f t="shared" si="17"/>
        <v>12</v>
      </c>
      <c r="D341" s="59">
        <v>43805</v>
      </c>
      <c r="E341" s="10">
        <f>SUMIFS(trimestre!$D$4:$L$4,trimestre!$D$3:$L$3,data!$B341,trimestre!$D$2:$L$2,data!$A341)</f>
        <v>100</v>
      </c>
      <c r="F341" s="10">
        <f>SUMIFS(trimestre!$D$8:$L$8,trimestre!$D$3:$L$3,data!$B341,trimestre!$D$2:$L$2,data!$A341)</f>
        <v>100</v>
      </c>
      <c r="G341" s="10">
        <f>SUMIFS(trimestre!$D$10:$L$10,trimestre!$D$3:$L$3,data!$B341,trimestre!$D$2:$L$2,data!$A341)</f>
        <v>100</v>
      </c>
      <c r="H341" s="10">
        <f>SUMIFS(trimestre!$D$14:$L$14,trimestre!$D$3:$L$3,data!$B341,trimestre!$D$2:$L$2,data!$A341)</f>
        <v>100</v>
      </c>
      <c r="I341" s="10">
        <f>SUMIFS(trimestre!$D$16:$L$16,trimestre!$D$3:$L$3,data!$B341,trimestre!$D$2:$L$2,data!$A341)</f>
        <v>100</v>
      </c>
      <c r="J341" s="10">
        <f>SUMIFS(trimestre!$D$18:$L$18,trimestre!$D$3:$L$3,data!$B341,trimestre!$D$2:$L$2,data!$A341)</f>
        <v>100</v>
      </c>
      <c r="K341" s="10">
        <f>SUMIFS(trimestre!$D$20:$L$20,trimestre!$D$3:$L$3,data!$B341,trimestre!$D$2:$L$2,data!$A341)</f>
        <v>100</v>
      </c>
      <c r="L341" s="10">
        <f>SUMIFS(trimestre!$D$22:$L$22,trimestre!$D$3:$L$3,data!$B341,trimestre!$D$2:$L$2,data!$A341)</f>
        <v>100</v>
      </c>
      <c r="M341" s="10">
        <f>SUMIFS(trimestre!$D$27:$L$27,trimestre!$D$3:$L$3,data!$B341,trimestre!$D$2:$L$2,data!$A341)</f>
        <v>100</v>
      </c>
      <c r="N341" s="10">
        <f>SUMIFS(trimestre!$D$29:$L$29,trimestre!$D$3:$L$3,data!$B341,trimestre!$D$2:$L$2,data!$A341)</f>
        <v>100</v>
      </c>
      <c r="O341" s="10">
        <f>SUMIFS(trimestre!$D$31:$L$31,trimestre!$D$3:$L$3,data!$B341,trimestre!$D$2:$L$2,data!$A341)</f>
        <v>100</v>
      </c>
      <c r="P341" s="10">
        <f>SUMIFS(trimestre!$D$33:$L$33,trimestre!$D$3:$L$3,data!$B341,trimestre!$D$2:$L$2,data!$A341)</f>
        <v>100</v>
      </c>
      <c r="Q341" s="10">
        <f>SUMIFS(trimestre!$D$35:$L$35,trimestre!$D$3:$L$3,data!$B341,trimestre!$D$2:$L$2,data!$A341)</f>
        <v>100</v>
      </c>
      <c r="R341" s="10">
        <f>SUMIFS(trimestre!$D$37:$L$37,trimestre!$D$3:$L$3,data!$B341,trimestre!$D$2:$L$2,data!$A341)</f>
        <v>100</v>
      </c>
      <c r="S341" s="10">
        <f>SUMIFS(trimestre!$D$39:$L$39,trimestre!$D$3:$L$3,data!$B341,trimestre!$D$2:$L$2,data!$A341)</f>
        <v>100</v>
      </c>
      <c r="T341" s="10">
        <f>SUMIFS(trimestre!$D$41:$L$41,trimestre!$D$3:$L$3,data!$B341,trimestre!$D$2:$L$2,data!$A341)</f>
        <v>100</v>
      </c>
      <c r="U341" s="10">
        <f>SUMIFS(trimestre!$D$43:$L$43,trimestre!$D$3:$L$3,data!$B341,trimestre!$D$2:$L$2,data!$A341)</f>
        <v>100</v>
      </c>
      <c r="V341" s="10">
        <f>SUMIFS(trimestre!$D$45:$L$45,trimestre!$D$3:$L$3,data!$B341,trimestre!$D$2:$L$2,data!$A341)</f>
        <v>100</v>
      </c>
    </row>
    <row r="342" spans="1:22" x14ac:dyDescent="0.3">
      <c r="A342">
        <f t="shared" si="15"/>
        <v>2019</v>
      </c>
      <c r="B342" t="str">
        <f t="shared" si="16"/>
        <v>T4</v>
      </c>
      <c r="C342">
        <f t="shared" si="17"/>
        <v>12</v>
      </c>
      <c r="D342" s="59">
        <v>43806</v>
      </c>
      <c r="E342" s="10">
        <f>SUMIFS(trimestre!$D$4:$L$4,trimestre!$D$3:$L$3,data!$B342,trimestre!$D$2:$L$2,data!$A342)</f>
        <v>100</v>
      </c>
      <c r="F342" s="10">
        <f>SUMIFS(trimestre!$D$8:$L$8,trimestre!$D$3:$L$3,data!$B342,trimestre!$D$2:$L$2,data!$A342)</f>
        <v>100</v>
      </c>
      <c r="G342" s="10">
        <f>SUMIFS(trimestre!$D$10:$L$10,trimestre!$D$3:$L$3,data!$B342,trimestre!$D$2:$L$2,data!$A342)</f>
        <v>100</v>
      </c>
      <c r="H342" s="10">
        <f>SUMIFS(trimestre!$D$14:$L$14,trimestre!$D$3:$L$3,data!$B342,trimestre!$D$2:$L$2,data!$A342)</f>
        <v>100</v>
      </c>
      <c r="I342" s="10">
        <f>SUMIFS(trimestre!$D$16:$L$16,trimestre!$D$3:$L$3,data!$B342,trimestre!$D$2:$L$2,data!$A342)</f>
        <v>100</v>
      </c>
      <c r="J342" s="10">
        <f>SUMIFS(trimestre!$D$18:$L$18,trimestre!$D$3:$L$3,data!$B342,trimestre!$D$2:$L$2,data!$A342)</f>
        <v>100</v>
      </c>
      <c r="K342" s="10">
        <f>SUMIFS(trimestre!$D$20:$L$20,trimestre!$D$3:$L$3,data!$B342,trimestre!$D$2:$L$2,data!$A342)</f>
        <v>100</v>
      </c>
      <c r="L342" s="10">
        <f>SUMIFS(trimestre!$D$22:$L$22,trimestre!$D$3:$L$3,data!$B342,trimestre!$D$2:$L$2,data!$A342)</f>
        <v>100</v>
      </c>
      <c r="M342" s="10">
        <f>SUMIFS(trimestre!$D$27:$L$27,trimestre!$D$3:$L$3,data!$B342,trimestre!$D$2:$L$2,data!$A342)</f>
        <v>100</v>
      </c>
      <c r="N342" s="10">
        <f>SUMIFS(trimestre!$D$29:$L$29,trimestre!$D$3:$L$3,data!$B342,trimestre!$D$2:$L$2,data!$A342)</f>
        <v>100</v>
      </c>
      <c r="O342" s="10">
        <f>SUMIFS(trimestre!$D$31:$L$31,trimestre!$D$3:$L$3,data!$B342,trimestre!$D$2:$L$2,data!$A342)</f>
        <v>100</v>
      </c>
      <c r="P342" s="10">
        <f>SUMIFS(trimestre!$D$33:$L$33,trimestre!$D$3:$L$3,data!$B342,trimestre!$D$2:$L$2,data!$A342)</f>
        <v>100</v>
      </c>
      <c r="Q342" s="10">
        <f>SUMIFS(trimestre!$D$35:$L$35,trimestre!$D$3:$L$3,data!$B342,trimestre!$D$2:$L$2,data!$A342)</f>
        <v>100</v>
      </c>
      <c r="R342" s="10">
        <f>SUMIFS(trimestre!$D$37:$L$37,trimestre!$D$3:$L$3,data!$B342,trimestre!$D$2:$L$2,data!$A342)</f>
        <v>100</v>
      </c>
      <c r="S342" s="10">
        <f>SUMIFS(trimestre!$D$39:$L$39,trimestre!$D$3:$L$3,data!$B342,trimestre!$D$2:$L$2,data!$A342)</f>
        <v>100</v>
      </c>
      <c r="T342" s="10">
        <f>SUMIFS(trimestre!$D$41:$L$41,trimestre!$D$3:$L$3,data!$B342,trimestre!$D$2:$L$2,data!$A342)</f>
        <v>100</v>
      </c>
      <c r="U342" s="10">
        <f>SUMIFS(trimestre!$D$43:$L$43,trimestre!$D$3:$L$3,data!$B342,trimestre!$D$2:$L$2,data!$A342)</f>
        <v>100</v>
      </c>
      <c r="V342" s="10">
        <f>SUMIFS(trimestre!$D$45:$L$45,trimestre!$D$3:$L$3,data!$B342,trimestre!$D$2:$L$2,data!$A342)</f>
        <v>100</v>
      </c>
    </row>
    <row r="343" spans="1:22" x14ac:dyDescent="0.3">
      <c r="A343">
        <f t="shared" si="15"/>
        <v>2019</v>
      </c>
      <c r="B343" t="str">
        <f t="shared" si="16"/>
        <v>T4</v>
      </c>
      <c r="C343">
        <f t="shared" si="17"/>
        <v>12</v>
      </c>
      <c r="D343" s="59">
        <v>43807</v>
      </c>
      <c r="E343" s="10">
        <f>SUMIFS(trimestre!$D$4:$L$4,trimestre!$D$3:$L$3,data!$B343,trimestre!$D$2:$L$2,data!$A343)</f>
        <v>100</v>
      </c>
      <c r="F343" s="10">
        <f>SUMIFS(trimestre!$D$8:$L$8,trimestre!$D$3:$L$3,data!$B343,trimestre!$D$2:$L$2,data!$A343)</f>
        <v>100</v>
      </c>
      <c r="G343" s="10">
        <f>SUMIFS(trimestre!$D$10:$L$10,trimestre!$D$3:$L$3,data!$B343,trimestre!$D$2:$L$2,data!$A343)</f>
        <v>100</v>
      </c>
      <c r="H343" s="10">
        <f>SUMIFS(trimestre!$D$14:$L$14,trimestre!$D$3:$L$3,data!$B343,trimestre!$D$2:$L$2,data!$A343)</f>
        <v>100</v>
      </c>
      <c r="I343" s="10">
        <f>SUMIFS(trimestre!$D$16:$L$16,trimestre!$D$3:$L$3,data!$B343,trimestre!$D$2:$L$2,data!$A343)</f>
        <v>100</v>
      </c>
      <c r="J343" s="10">
        <f>SUMIFS(trimestre!$D$18:$L$18,trimestre!$D$3:$L$3,data!$B343,trimestre!$D$2:$L$2,data!$A343)</f>
        <v>100</v>
      </c>
      <c r="K343" s="10">
        <f>SUMIFS(trimestre!$D$20:$L$20,trimestre!$D$3:$L$3,data!$B343,trimestre!$D$2:$L$2,data!$A343)</f>
        <v>100</v>
      </c>
      <c r="L343" s="10">
        <f>SUMIFS(trimestre!$D$22:$L$22,trimestre!$D$3:$L$3,data!$B343,trimestre!$D$2:$L$2,data!$A343)</f>
        <v>100</v>
      </c>
      <c r="M343" s="10">
        <f>SUMIFS(trimestre!$D$27:$L$27,trimestre!$D$3:$L$3,data!$B343,trimestre!$D$2:$L$2,data!$A343)</f>
        <v>100</v>
      </c>
      <c r="N343" s="10">
        <f>SUMIFS(trimestre!$D$29:$L$29,trimestre!$D$3:$L$3,data!$B343,trimestre!$D$2:$L$2,data!$A343)</f>
        <v>100</v>
      </c>
      <c r="O343" s="10">
        <f>SUMIFS(trimestre!$D$31:$L$31,trimestre!$D$3:$L$3,data!$B343,trimestre!$D$2:$L$2,data!$A343)</f>
        <v>100</v>
      </c>
      <c r="P343" s="10">
        <f>SUMIFS(trimestre!$D$33:$L$33,trimestre!$D$3:$L$3,data!$B343,trimestre!$D$2:$L$2,data!$A343)</f>
        <v>100</v>
      </c>
      <c r="Q343" s="10">
        <f>SUMIFS(trimestre!$D$35:$L$35,trimestre!$D$3:$L$3,data!$B343,trimestre!$D$2:$L$2,data!$A343)</f>
        <v>100</v>
      </c>
      <c r="R343" s="10">
        <f>SUMIFS(trimestre!$D$37:$L$37,trimestre!$D$3:$L$3,data!$B343,trimestre!$D$2:$L$2,data!$A343)</f>
        <v>100</v>
      </c>
      <c r="S343" s="10">
        <f>SUMIFS(trimestre!$D$39:$L$39,trimestre!$D$3:$L$3,data!$B343,trimestre!$D$2:$L$2,data!$A343)</f>
        <v>100</v>
      </c>
      <c r="T343" s="10">
        <f>SUMIFS(trimestre!$D$41:$L$41,trimestre!$D$3:$L$3,data!$B343,trimestre!$D$2:$L$2,data!$A343)</f>
        <v>100</v>
      </c>
      <c r="U343" s="10">
        <f>SUMIFS(trimestre!$D$43:$L$43,trimestre!$D$3:$L$3,data!$B343,trimestre!$D$2:$L$2,data!$A343)</f>
        <v>100</v>
      </c>
      <c r="V343" s="10">
        <f>SUMIFS(trimestre!$D$45:$L$45,trimestre!$D$3:$L$3,data!$B343,trimestre!$D$2:$L$2,data!$A343)</f>
        <v>100</v>
      </c>
    </row>
    <row r="344" spans="1:22" x14ac:dyDescent="0.3">
      <c r="A344">
        <f t="shared" si="15"/>
        <v>2019</v>
      </c>
      <c r="B344" t="str">
        <f t="shared" si="16"/>
        <v>T4</v>
      </c>
      <c r="C344">
        <f t="shared" si="17"/>
        <v>12</v>
      </c>
      <c r="D344" s="59">
        <v>43808</v>
      </c>
      <c r="E344" s="10">
        <f>SUMIFS(trimestre!$D$4:$L$4,trimestre!$D$3:$L$3,data!$B344,trimestre!$D$2:$L$2,data!$A344)</f>
        <v>100</v>
      </c>
      <c r="F344" s="10">
        <f>SUMIFS(trimestre!$D$8:$L$8,trimestre!$D$3:$L$3,data!$B344,trimestre!$D$2:$L$2,data!$A344)</f>
        <v>100</v>
      </c>
      <c r="G344" s="10">
        <f>SUMIFS(trimestre!$D$10:$L$10,trimestre!$D$3:$L$3,data!$B344,trimestre!$D$2:$L$2,data!$A344)</f>
        <v>100</v>
      </c>
      <c r="H344" s="10">
        <f>SUMIFS(trimestre!$D$14:$L$14,trimestre!$D$3:$L$3,data!$B344,trimestre!$D$2:$L$2,data!$A344)</f>
        <v>100</v>
      </c>
      <c r="I344" s="10">
        <f>SUMIFS(trimestre!$D$16:$L$16,trimestre!$D$3:$L$3,data!$B344,trimestre!$D$2:$L$2,data!$A344)</f>
        <v>100</v>
      </c>
      <c r="J344" s="10">
        <f>SUMIFS(trimestre!$D$18:$L$18,trimestre!$D$3:$L$3,data!$B344,trimestre!$D$2:$L$2,data!$A344)</f>
        <v>100</v>
      </c>
      <c r="K344" s="10">
        <f>SUMIFS(trimestre!$D$20:$L$20,trimestre!$D$3:$L$3,data!$B344,trimestre!$D$2:$L$2,data!$A344)</f>
        <v>100</v>
      </c>
      <c r="L344" s="10">
        <f>SUMIFS(trimestre!$D$22:$L$22,trimestre!$D$3:$L$3,data!$B344,trimestre!$D$2:$L$2,data!$A344)</f>
        <v>100</v>
      </c>
      <c r="M344" s="10">
        <f>SUMIFS(trimestre!$D$27:$L$27,trimestre!$D$3:$L$3,data!$B344,trimestre!$D$2:$L$2,data!$A344)</f>
        <v>100</v>
      </c>
      <c r="N344" s="10">
        <f>SUMIFS(trimestre!$D$29:$L$29,trimestre!$D$3:$L$3,data!$B344,trimestre!$D$2:$L$2,data!$A344)</f>
        <v>100</v>
      </c>
      <c r="O344" s="10">
        <f>SUMIFS(trimestre!$D$31:$L$31,trimestre!$D$3:$L$3,data!$B344,trimestre!$D$2:$L$2,data!$A344)</f>
        <v>100</v>
      </c>
      <c r="P344" s="10">
        <f>SUMIFS(trimestre!$D$33:$L$33,trimestre!$D$3:$L$3,data!$B344,trimestre!$D$2:$L$2,data!$A344)</f>
        <v>100</v>
      </c>
      <c r="Q344" s="10">
        <f>SUMIFS(trimestre!$D$35:$L$35,trimestre!$D$3:$L$3,data!$B344,trimestre!$D$2:$L$2,data!$A344)</f>
        <v>100</v>
      </c>
      <c r="R344" s="10">
        <f>SUMIFS(trimestre!$D$37:$L$37,trimestre!$D$3:$L$3,data!$B344,trimestre!$D$2:$L$2,data!$A344)</f>
        <v>100</v>
      </c>
      <c r="S344" s="10">
        <f>SUMIFS(trimestre!$D$39:$L$39,trimestre!$D$3:$L$3,data!$B344,trimestre!$D$2:$L$2,data!$A344)</f>
        <v>100</v>
      </c>
      <c r="T344" s="10">
        <f>SUMIFS(trimestre!$D$41:$L$41,trimestre!$D$3:$L$3,data!$B344,trimestre!$D$2:$L$2,data!$A344)</f>
        <v>100</v>
      </c>
      <c r="U344" s="10">
        <f>SUMIFS(trimestre!$D$43:$L$43,trimestre!$D$3:$L$3,data!$B344,trimestre!$D$2:$L$2,data!$A344)</f>
        <v>100</v>
      </c>
      <c r="V344" s="10">
        <f>SUMIFS(trimestre!$D$45:$L$45,trimestre!$D$3:$L$3,data!$B344,trimestre!$D$2:$L$2,data!$A344)</f>
        <v>100</v>
      </c>
    </row>
    <row r="345" spans="1:22" x14ac:dyDescent="0.3">
      <c r="A345">
        <f t="shared" si="15"/>
        <v>2019</v>
      </c>
      <c r="B345" t="str">
        <f t="shared" si="16"/>
        <v>T4</v>
      </c>
      <c r="C345">
        <f t="shared" si="17"/>
        <v>12</v>
      </c>
      <c r="D345" s="59">
        <v>43809</v>
      </c>
      <c r="E345" s="10">
        <f>SUMIFS(trimestre!$D$4:$L$4,trimestre!$D$3:$L$3,data!$B345,trimestre!$D$2:$L$2,data!$A345)</f>
        <v>100</v>
      </c>
      <c r="F345" s="10">
        <f>SUMIFS(trimestre!$D$8:$L$8,trimestre!$D$3:$L$3,data!$B345,trimestre!$D$2:$L$2,data!$A345)</f>
        <v>100</v>
      </c>
      <c r="G345" s="10">
        <f>SUMIFS(trimestre!$D$10:$L$10,trimestre!$D$3:$L$3,data!$B345,trimestre!$D$2:$L$2,data!$A345)</f>
        <v>100</v>
      </c>
      <c r="H345" s="10">
        <f>SUMIFS(trimestre!$D$14:$L$14,trimestre!$D$3:$L$3,data!$B345,trimestre!$D$2:$L$2,data!$A345)</f>
        <v>100</v>
      </c>
      <c r="I345" s="10">
        <f>SUMIFS(trimestre!$D$16:$L$16,trimestre!$D$3:$L$3,data!$B345,trimestre!$D$2:$L$2,data!$A345)</f>
        <v>100</v>
      </c>
      <c r="J345" s="10">
        <f>SUMIFS(trimestre!$D$18:$L$18,trimestre!$D$3:$L$3,data!$B345,trimestre!$D$2:$L$2,data!$A345)</f>
        <v>100</v>
      </c>
      <c r="K345" s="10">
        <f>SUMIFS(trimestre!$D$20:$L$20,trimestre!$D$3:$L$3,data!$B345,trimestre!$D$2:$L$2,data!$A345)</f>
        <v>100</v>
      </c>
      <c r="L345" s="10">
        <f>SUMIFS(trimestre!$D$22:$L$22,trimestre!$D$3:$L$3,data!$B345,trimestre!$D$2:$L$2,data!$A345)</f>
        <v>100</v>
      </c>
      <c r="M345" s="10">
        <f>SUMIFS(trimestre!$D$27:$L$27,trimestre!$D$3:$L$3,data!$B345,trimestre!$D$2:$L$2,data!$A345)</f>
        <v>100</v>
      </c>
      <c r="N345" s="10">
        <f>SUMIFS(trimestre!$D$29:$L$29,trimestre!$D$3:$L$3,data!$B345,trimestre!$D$2:$L$2,data!$A345)</f>
        <v>100</v>
      </c>
      <c r="O345" s="10">
        <f>SUMIFS(trimestre!$D$31:$L$31,trimestre!$D$3:$L$3,data!$B345,trimestre!$D$2:$L$2,data!$A345)</f>
        <v>100</v>
      </c>
      <c r="P345" s="10">
        <f>SUMIFS(trimestre!$D$33:$L$33,trimestre!$D$3:$L$3,data!$B345,trimestre!$D$2:$L$2,data!$A345)</f>
        <v>100</v>
      </c>
      <c r="Q345" s="10">
        <f>SUMIFS(trimestre!$D$35:$L$35,trimestre!$D$3:$L$3,data!$B345,trimestre!$D$2:$L$2,data!$A345)</f>
        <v>100</v>
      </c>
      <c r="R345" s="10">
        <f>SUMIFS(trimestre!$D$37:$L$37,trimestre!$D$3:$L$3,data!$B345,trimestre!$D$2:$L$2,data!$A345)</f>
        <v>100</v>
      </c>
      <c r="S345" s="10">
        <f>SUMIFS(trimestre!$D$39:$L$39,trimestre!$D$3:$L$3,data!$B345,trimestre!$D$2:$L$2,data!$A345)</f>
        <v>100</v>
      </c>
      <c r="T345" s="10">
        <f>SUMIFS(trimestre!$D$41:$L$41,trimestre!$D$3:$L$3,data!$B345,trimestre!$D$2:$L$2,data!$A345)</f>
        <v>100</v>
      </c>
      <c r="U345" s="10">
        <f>SUMIFS(trimestre!$D$43:$L$43,trimestre!$D$3:$L$3,data!$B345,trimestre!$D$2:$L$2,data!$A345)</f>
        <v>100</v>
      </c>
      <c r="V345" s="10">
        <f>SUMIFS(trimestre!$D$45:$L$45,trimestre!$D$3:$L$3,data!$B345,trimestre!$D$2:$L$2,data!$A345)</f>
        <v>100</v>
      </c>
    </row>
    <row r="346" spans="1:22" x14ac:dyDescent="0.3">
      <c r="A346">
        <f t="shared" si="15"/>
        <v>2019</v>
      </c>
      <c r="B346" t="str">
        <f t="shared" si="16"/>
        <v>T4</v>
      </c>
      <c r="C346">
        <f t="shared" si="17"/>
        <v>12</v>
      </c>
      <c r="D346" s="59">
        <v>43810</v>
      </c>
      <c r="E346" s="10">
        <f>SUMIFS(trimestre!$D$4:$L$4,trimestre!$D$3:$L$3,data!$B346,trimestre!$D$2:$L$2,data!$A346)</f>
        <v>100</v>
      </c>
      <c r="F346" s="10">
        <f>SUMIFS(trimestre!$D$8:$L$8,trimestre!$D$3:$L$3,data!$B346,trimestre!$D$2:$L$2,data!$A346)</f>
        <v>100</v>
      </c>
      <c r="G346" s="10">
        <f>SUMIFS(trimestre!$D$10:$L$10,trimestre!$D$3:$L$3,data!$B346,trimestre!$D$2:$L$2,data!$A346)</f>
        <v>100</v>
      </c>
      <c r="H346" s="10">
        <f>SUMIFS(trimestre!$D$14:$L$14,trimestre!$D$3:$L$3,data!$B346,trimestre!$D$2:$L$2,data!$A346)</f>
        <v>100</v>
      </c>
      <c r="I346" s="10">
        <f>SUMIFS(trimestre!$D$16:$L$16,trimestre!$D$3:$L$3,data!$B346,trimestre!$D$2:$L$2,data!$A346)</f>
        <v>100</v>
      </c>
      <c r="J346" s="10">
        <f>SUMIFS(trimestre!$D$18:$L$18,trimestre!$D$3:$L$3,data!$B346,trimestre!$D$2:$L$2,data!$A346)</f>
        <v>100</v>
      </c>
      <c r="K346" s="10">
        <f>SUMIFS(trimestre!$D$20:$L$20,trimestre!$D$3:$L$3,data!$B346,trimestre!$D$2:$L$2,data!$A346)</f>
        <v>100</v>
      </c>
      <c r="L346" s="10">
        <f>SUMIFS(trimestre!$D$22:$L$22,trimestre!$D$3:$L$3,data!$B346,trimestre!$D$2:$L$2,data!$A346)</f>
        <v>100</v>
      </c>
      <c r="M346" s="10">
        <f>SUMIFS(trimestre!$D$27:$L$27,trimestre!$D$3:$L$3,data!$B346,trimestre!$D$2:$L$2,data!$A346)</f>
        <v>100</v>
      </c>
      <c r="N346" s="10">
        <f>SUMIFS(trimestre!$D$29:$L$29,trimestre!$D$3:$L$3,data!$B346,trimestre!$D$2:$L$2,data!$A346)</f>
        <v>100</v>
      </c>
      <c r="O346" s="10">
        <f>SUMIFS(trimestre!$D$31:$L$31,trimestre!$D$3:$L$3,data!$B346,trimestre!$D$2:$L$2,data!$A346)</f>
        <v>100</v>
      </c>
      <c r="P346" s="10">
        <f>SUMIFS(trimestre!$D$33:$L$33,trimestre!$D$3:$L$3,data!$B346,trimestre!$D$2:$L$2,data!$A346)</f>
        <v>100</v>
      </c>
      <c r="Q346" s="10">
        <f>SUMIFS(trimestre!$D$35:$L$35,trimestre!$D$3:$L$3,data!$B346,trimestre!$D$2:$L$2,data!$A346)</f>
        <v>100</v>
      </c>
      <c r="R346" s="10">
        <f>SUMIFS(trimestre!$D$37:$L$37,trimestre!$D$3:$L$3,data!$B346,trimestre!$D$2:$L$2,data!$A346)</f>
        <v>100</v>
      </c>
      <c r="S346" s="10">
        <f>SUMIFS(trimestre!$D$39:$L$39,trimestre!$D$3:$L$3,data!$B346,trimestre!$D$2:$L$2,data!$A346)</f>
        <v>100</v>
      </c>
      <c r="T346" s="10">
        <f>SUMIFS(trimestre!$D$41:$L$41,trimestre!$D$3:$L$3,data!$B346,trimestre!$D$2:$L$2,data!$A346)</f>
        <v>100</v>
      </c>
      <c r="U346" s="10">
        <f>SUMIFS(trimestre!$D$43:$L$43,trimestre!$D$3:$L$3,data!$B346,trimestre!$D$2:$L$2,data!$A346)</f>
        <v>100</v>
      </c>
      <c r="V346" s="10">
        <f>SUMIFS(trimestre!$D$45:$L$45,trimestre!$D$3:$L$3,data!$B346,trimestre!$D$2:$L$2,data!$A346)</f>
        <v>100</v>
      </c>
    </row>
    <row r="347" spans="1:22" x14ac:dyDescent="0.3">
      <c r="A347">
        <f t="shared" si="15"/>
        <v>2019</v>
      </c>
      <c r="B347" t="str">
        <f t="shared" si="16"/>
        <v>T4</v>
      </c>
      <c r="C347">
        <f t="shared" si="17"/>
        <v>12</v>
      </c>
      <c r="D347" s="59">
        <v>43811</v>
      </c>
      <c r="E347" s="10">
        <f>SUMIFS(trimestre!$D$4:$L$4,trimestre!$D$3:$L$3,data!$B347,trimestre!$D$2:$L$2,data!$A347)</f>
        <v>100</v>
      </c>
      <c r="F347" s="10">
        <f>SUMIFS(trimestre!$D$8:$L$8,trimestre!$D$3:$L$3,data!$B347,trimestre!$D$2:$L$2,data!$A347)</f>
        <v>100</v>
      </c>
      <c r="G347" s="10">
        <f>SUMIFS(trimestre!$D$10:$L$10,trimestre!$D$3:$L$3,data!$B347,trimestre!$D$2:$L$2,data!$A347)</f>
        <v>100</v>
      </c>
      <c r="H347" s="10">
        <f>SUMIFS(trimestre!$D$14:$L$14,trimestre!$D$3:$L$3,data!$B347,trimestre!$D$2:$L$2,data!$A347)</f>
        <v>100</v>
      </c>
      <c r="I347" s="10">
        <f>SUMIFS(trimestre!$D$16:$L$16,trimestre!$D$3:$L$3,data!$B347,trimestre!$D$2:$L$2,data!$A347)</f>
        <v>100</v>
      </c>
      <c r="J347" s="10">
        <f>SUMIFS(trimestre!$D$18:$L$18,trimestre!$D$3:$L$3,data!$B347,trimestre!$D$2:$L$2,data!$A347)</f>
        <v>100</v>
      </c>
      <c r="K347" s="10">
        <f>SUMIFS(trimestre!$D$20:$L$20,trimestre!$D$3:$L$3,data!$B347,trimestre!$D$2:$L$2,data!$A347)</f>
        <v>100</v>
      </c>
      <c r="L347" s="10">
        <f>SUMIFS(trimestre!$D$22:$L$22,trimestre!$D$3:$L$3,data!$B347,trimestre!$D$2:$L$2,data!$A347)</f>
        <v>100</v>
      </c>
      <c r="M347" s="10">
        <f>SUMIFS(trimestre!$D$27:$L$27,trimestre!$D$3:$L$3,data!$B347,trimestre!$D$2:$L$2,data!$A347)</f>
        <v>100</v>
      </c>
      <c r="N347" s="10">
        <f>SUMIFS(trimestre!$D$29:$L$29,trimestre!$D$3:$L$3,data!$B347,trimestre!$D$2:$L$2,data!$A347)</f>
        <v>100</v>
      </c>
      <c r="O347" s="10">
        <f>SUMIFS(trimestre!$D$31:$L$31,trimestre!$D$3:$L$3,data!$B347,trimestre!$D$2:$L$2,data!$A347)</f>
        <v>100</v>
      </c>
      <c r="P347" s="10">
        <f>SUMIFS(trimestre!$D$33:$L$33,trimestre!$D$3:$L$3,data!$B347,trimestre!$D$2:$L$2,data!$A347)</f>
        <v>100</v>
      </c>
      <c r="Q347" s="10">
        <f>SUMIFS(trimestre!$D$35:$L$35,trimestre!$D$3:$L$3,data!$B347,trimestre!$D$2:$L$2,data!$A347)</f>
        <v>100</v>
      </c>
      <c r="R347" s="10">
        <f>SUMIFS(trimestre!$D$37:$L$37,trimestre!$D$3:$L$3,data!$B347,trimestre!$D$2:$L$2,data!$A347)</f>
        <v>100</v>
      </c>
      <c r="S347" s="10">
        <f>SUMIFS(trimestre!$D$39:$L$39,trimestre!$D$3:$L$3,data!$B347,trimestre!$D$2:$L$2,data!$A347)</f>
        <v>100</v>
      </c>
      <c r="T347" s="10">
        <f>SUMIFS(trimestre!$D$41:$L$41,trimestre!$D$3:$L$3,data!$B347,trimestre!$D$2:$L$2,data!$A347)</f>
        <v>100</v>
      </c>
      <c r="U347" s="10">
        <f>SUMIFS(trimestre!$D$43:$L$43,trimestre!$D$3:$L$3,data!$B347,trimestre!$D$2:$L$2,data!$A347)</f>
        <v>100</v>
      </c>
      <c r="V347" s="10">
        <f>SUMIFS(trimestre!$D$45:$L$45,trimestre!$D$3:$L$3,data!$B347,trimestre!$D$2:$L$2,data!$A347)</f>
        <v>100</v>
      </c>
    </row>
    <row r="348" spans="1:22" x14ac:dyDescent="0.3">
      <c r="A348">
        <f t="shared" si="15"/>
        <v>2019</v>
      </c>
      <c r="B348" t="str">
        <f t="shared" si="16"/>
        <v>T4</v>
      </c>
      <c r="C348">
        <f t="shared" si="17"/>
        <v>12</v>
      </c>
      <c r="D348" s="59">
        <v>43812</v>
      </c>
      <c r="E348" s="10">
        <f>SUMIFS(trimestre!$D$4:$L$4,trimestre!$D$3:$L$3,data!$B348,trimestre!$D$2:$L$2,data!$A348)</f>
        <v>100</v>
      </c>
      <c r="F348" s="10">
        <f>SUMIFS(trimestre!$D$8:$L$8,trimestre!$D$3:$L$3,data!$B348,trimestre!$D$2:$L$2,data!$A348)</f>
        <v>100</v>
      </c>
      <c r="G348" s="10">
        <f>SUMIFS(trimestre!$D$10:$L$10,trimestre!$D$3:$L$3,data!$B348,trimestre!$D$2:$L$2,data!$A348)</f>
        <v>100</v>
      </c>
      <c r="H348" s="10">
        <f>SUMIFS(trimestre!$D$14:$L$14,trimestre!$D$3:$L$3,data!$B348,trimestre!$D$2:$L$2,data!$A348)</f>
        <v>100</v>
      </c>
      <c r="I348" s="10">
        <f>SUMIFS(trimestre!$D$16:$L$16,trimestre!$D$3:$L$3,data!$B348,trimestre!$D$2:$L$2,data!$A348)</f>
        <v>100</v>
      </c>
      <c r="J348" s="10">
        <f>SUMIFS(trimestre!$D$18:$L$18,trimestre!$D$3:$L$3,data!$B348,trimestre!$D$2:$L$2,data!$A348)</f>
        <v>100</v>
      </c>
      <c r="K348" s="10">
        <f>SUMIFS(trimestre!$D$20:$L$20,trimestre!$D$3:$L$3,data!$B348,trimestre!$D$2:$L$2,data!$A348)</f>
        <v>100</v>
      </c>
      <c r="L348" s="10">
        <f>SUMIFS(trimestre!$D$22:$L$22,trimestre!$D$3:$L$3,data!$B348,trimestre!$D$2:$L$2,data!$A348)</f>
        <v>100</v>
      </c>
      <c r="M348" s="10">
        <f>SUMIFS(trimestre!$D$27:$L$27,trimestre!$D$3:$L$3,data!$B348,trimestre!$D$2:$L$2,data!$A348)</f>
        <v>100</v>
      </c>
      <c r="N348" s="10">
        <f>SUMIFS(trimestre!$D$29:$L$29,trimestre!$D$3:$L$3,data!$B348,trimestre!$D$2:$L$2,data!$A348)</f>
        <v>100</v>
      </c>
      <c r="O348" s="10">
        <f>SUMIFS(trimestre!$D$31:$L$31,trimestre!$D$3:$L$3,data!$B348,trimestre!$D$2:$L$2,data!$A348)</f>
        <v>100</v>
      </c>
      <c r="P348" s="10">
        <f>SUMIFS(trimestre!$D$33:$L$33,trimestre!$D$3:$L$3,data!$B348,trimestre!$D$2:$L$2,data!$A348)</f>
        <v>100</v>
      </c>
      <c r="Q348" s="10">
        <f>SUMIFS(trimestre!$D$35:$L$35,trimestre!$D$3:$L$3,data!$B348,trimestre!$D$2:$L$2,data!$A348)</f>
        <v>100</v>
      </c>
      <c r="R348" s="10">
        <f>SUMIFS(trimestre!$D$37:$L$37,trimestre!$D$3:$L$3,data!$B348,trimestre!$D$2:$L$2,data!$A348)</f>
        <v>100</v>
      </c>
      <c r="S348" s="10">
        <f>SUMIFS(trimestre!$D$39:$L$39,trimestre!$D$3:$L$3,data!$B348,trimestre!$D$2:$L$2,data!$A348)</f>
        <v>100</v>
      </c>
      <c r="T348" s="10">
        <f>SUMIFS(trimestre!$D$41:$L$41,trimestre!$D$3:$L$3,data!$B348,trimestre!$D$2:$L$2,data!$A348)</f>
        <v>100</v>
      </c>
      <c r="U348" s="10">
        <f>SUMIFS(trimestre!$D$43:$L$43,trimestre!$D$3:$L$3,data!$B348,trimestre!$D$2:$L$2,data!$A348)</f>
        <v>100</v>
      </c>
      <c r="V348" s="10">
        <f>SUMIFS(trimestre!$D$45:$L$45,trimestre!$D$3:$L$3,data!$B348,trimestre!$D$2:$L$2,data!$A348)</f>
        <v>100</v>
      </c>
    </row>
    <row r="349" spans="1:22" x14ac:dyDescent="0.3">
      <c r="A349">
        <f t="shared" si="15"/>
        <v>2019</v>
      </c>
      <c r="B349" t="str">
        <f t="shared" si="16"/>
        <v>T4</v>
      </c>
      <c r="C349">
        <f t="shared" si="17"/>
        <v>12</v>
      </c>
      <c r="D349" s="59">
        <v>43813</v>
      </c>
      <c r="E349" s="10">
        <f>SUMIFS(trimestre!$D$4:$L$4,trimestre!$D$3:$L$3,data!$B349,trimestre!$D$2:$L$2,data!$A349)</f>
        <v>100</v>
      </c>
      <c r="F349" s="10">
        <f>SUMIFS(trimestre!$D$8:$L$8,trimestre!$D$3:$L$3,data!$B349,trimestre!$D$2:$L$2,data!$A349)</f>
        <v>100</v>
      </c>
      <c r="G349" s="10">
        <f>SUMIFS(trimestre!$D$10:$L$10,trimestre!$D$3:$L$3,data!$B349,trimestre!$D$2:$L$2,data!$A349)</f>
        <v>100</v>
      </c>
      <c r="H349" s="10">
        <f>SUMIFS(trimestre!$D$14:$L$14,trimestre!$D$3:$L$3,data!$B349,trimestre!$D$2:$L$2,data!$A349)</f>
        <v>100</v>
      </c>
      <c r="I349" s="10">
        <f>SUMIFS(trimestre!$D$16:$L$16,trimestre!$D$3:$L$3,data!$B349,trimestre!$D$2:$L$2,data!$A349)</f>
        <v>100</v>
      </c>
      <c r="J349" s="10">
        <f>SUMIFS(trimestre!$D$18:$L$18,trimestre!$D$3:$L$3,data!$B349,trimestre!$D$2:$L$2,data!$A349)</f>
        <v>100</v>
      </c>
      <c r="K349" s="10">
        <f>SUMIFS(trimestre!$D$20:$L$20,trimestre!$D$3:$L$3,data!$B349,trimestre!$D$2:$L$2,data!$A349)</f>
        <v>100</v>
      </c>
      <c r="L349" s="10">
        <f>SUMIFS(trimestre!$D$22:$L$22,trimestre!$D$3:$L$3,data!$B349,trimestre!$D$2:$L$2,data!$A349)</f>
        <v>100</v>
      </c>
      <c r="M349" s="10">
        <f>SUMIFS(trimestre!$D$27:$L$27,trimestre!$D$3:$L$3,data!$B349,trimestre!$D$2:$L$2,data!$A349)</f>
        <v>100</v>
      </c>
      <c r="N349" s="10">
        <f>SUMIFS(trimestre!$D$29:$L$29,trimestre!$D$3:$L$3,data!$B349,trimestre!$D$2:$L$2,data!$A349)</f>
        <v>100</v>
      </c>
      <c r="O349" s="10">
        <f>SUMIFS(trimestre!$D$31:$L$31,trimestre!$D$3:$L$3,data!$B349,trimestre!$D$2:$L$2,data!$A349)</f>
        <v>100</v>
      </c>
      <c r="P349" s="10">
        <f>SUMIFS(trimestre!$D$33:$L$33,trimestre!$D$3:$L$3,data!$B349,trimestre!$D$2:$L$2,data!$A349)</f>
        <v>100</v>
      </c>
      <c r="Q349" s="10">
        <f>SUMIFS(trimestre!$D$35:$L$35,trimestre!$D$3:$L$3,data!$B349,trimestre!$D$2:$L$2,data!$A349)</f>
        <v>100</v>
      </c>
      <c r="R349" s="10">
        <f>SUMIFS(trimestre!$D$37:$L$37,trimestre!$D$3:$L$3,data!$B349,trimestre!$D$2:$L$2,data!$A349)</f>
        <v>100</v>
      </c>
      <c r="S349" s="10">
        <f>SUMIFS(trimestre!$D$39:$L$39,trimestre!$D$3:$L$3,data!$B349,trimestre!$D$2:$L$2,data!$A349)</f>
        <v>100</v>
      </c>
      <c r="T349" s="10">
        <f>SUMIFS(trimestre!$D$41:$L$41,trimestre!$D$3:$L$3,data!$B349,trimestre!$D$2:$L$2,data!$A349)</f>
        <v>100</v>
      </c>
      <c r="U349" s="10">
        <f>SUMIFS(trimestre!$D$43:$L$43,trimestre!$D$3:$L$3,data!$B349,trimestre!$D$2:$L$2,data!$A349)</f>
        <v>100</v>
      </c>
      <c r="V349" s="10">
        <f>SUMIFS(trimestre!$D$45:$L$45,trimestre!$D$3:$L$3,data!$B349,trimestre!$D$2:$L$2,data!$A349)</f>
        <v>100</v>
      </c>
    </row>
    <row r="350" spans="1:22" x14ac:dyDescent="0.3">
      <c r="A350">
        <f t="shared" si="15"/>
        <v>2019</v>
      </c>
      <c r="B350" t="str">
        <f t="shared" si="16"/>
        <v>T4</v>
      </c>
      <c r="C350">
        <f t="shared" si="17"/>
        <v>12</v>
      </c>
      <c r="D350" s="59">
        <v>43814</v>
      </c>
      <c r="E350" s="10">
        <f>SUMIFS(trimestre!$D$4:$L$4,trimestre!$D$3:$L$3,data!$B350,trimestre!$D$2:$L$2,data!$A350)</f>
        <v>100</v>
      </c>
      <c r="F350" s="10">
        <f>SUMIFS(trimestre!$D$8:$L$8,trimestre!$D$3:$L$3,data!$B350,trimestre!$D$2:$L$2,data!$A350)</f>
        <v>100</v>
      </c>
      <c r="G350" s="10">
        <f>SUMIFS(trimestre!$D$10:$L$10,trimestre!$D$3:$L$3,data!$B350,trimestre!$D$2:$L$2,data!$A350)</f>
        <v>100</v>
      </c>
      <c r="H350" s="10">
        <f>SUMIFS(trimestre!$D$14:$L$14,trimestre!$D$3:$L$3,data!$B350,trimestre!$D$2:$L$2,data!$A350)</f>
        <v>100</v>
      </c>
      <c r="I350" s="10">
        <f>SUMIFS(trimestre!$D$16:$L$16,trimestre!$D$3:$L$3,data!$B350,trimestre!$D$2:$L$2,data!$A350)</f>
        <v>100</v>
      </c>
      <c r="J350" s="10">
        <f>SUMIFS(trimestre!$D$18:$L$18,trimestre!$D$3:$L$3,data!$B350,trimestre!$D$2:$L$2,data!$A350)</f>
        <v>100</v>
      </c>
      <c r="K350" s="10">
        <f>SUMIFS(trimestre!$D$20:$L$20,trimestre!$D$3:$L$3,data!$B350,trimestre!$D$2:$L$2,data!$A350)</f>
        <v>100</v>
      </c>
      <c r="L350" s="10">
        <f>SUMIFS(trimestre!$D$22:$L$22,trimestre!$D$3:$L$3,data!$B350,trimestre!$D$2:$L$2,data!$A350)</f>
        <v>100</v>
      </c>
      <c r="M350" s="10">
        <f>SUMIFS(trimestre!$D$27:$L$27,trimestre!$D$3:$L$3,data!$B350,trimestre!$D$2:$L$2,data!$A350)</f>
        <v>100</v>
      </c>
      <c r="N350" s="10">
        <f>SUMIFS(trimestre!$D$29:$L$29,trimestre!$D$3:$L$3,data!$B350,trimestre!$D$2:$L$2,data!$A350)</f>
        <v>100</v>
      </c>
      <c r="O350" s="10">
        <f>SUMIFS(trimestre!$D$31:$L$31,trimestre!$D$3:$L$3,data!$B350,trimestre!$D$2:$L$2,data!$A350)</f>
        <v>100</v>
      </c>
      <c r="P350" s="10">
        <f>SUMIFS(trimestre!$D$33:$L$33,trimestre!$D$3:$L$3,data!$B350,trimestre!$D$2:$L$2,data!$A350)</f>
        <v>100</v>
      </c>
      <c r="Q350" s="10">
        <f>SUMIFS(trimestre!$D$35:$L$35,trimestre!$D$3:$L$3,data!$B350,trimestre!$D$2:$L$2,data!$A350)</f>
        <v>100</v>
      </c>
      <c r="R350" s="10">
        <f>SUMIFS(trimestre!$D$37:$L$37,trimestre!$D$3:$L$3,data!$B350,trimestre!$D$2:$L$2,data!$A350)</f>
        <v>100</v>
      </c>
      <c r="S350" s="10">
        <f>SUMIFS(trimestre!$D$39:$L$39,trimestre!$D$3:$L$3,data!$B350,trimestre!$D$2:$L$2,data!$A350)</f>
        <v>100</v>
      </c>
      <c r="T350" s="10">
        <f>SUMIFS(trimestre!$D$41:$L$41,trimestre!$D$3:$L$3,data!$B350,trimestre!$D$2:$L$2,data!$A350)</f>
        <v>100</v>
      </c>
      <c r="U350" s="10">
        <f>SUMIFS(trimestre!$D$43:$L$43,trimestre!$D$3:$L$3,data!$B350,trimestre!$D$2:$L$2,data!$A350)</f>
        <v>100</v>
      </c>
      <c r="V350" s="10">
        <f>SUMIFS(trimestre!$D$45:$L$45,trimestre!$D$3:$L$3,data!$B350,trimestre!$D$2:$L$2,data!$A350)</f>
        <v>100</v>
      </c>
    </row>
    <row r="351" spans="1:22" x14ac:dyDescent="0.3">
      <c r="A351">
        <f t="shared" si="15"/>
        <v>2019</v>
      </c>
      <c r="B351" t="str">
        <f t="shared" si="16"/>
        <v>T4</v>
      </c>
      <c r="C351">
        <f t="shared" si="17"/>
        <v>12</v>
      </c>
      <c r="D351" s="59">
        <v>43815</v>
      </c>
      <c r="E351" s="10">
        <f>SUMIFS(trimestre!$D$4:$L$4,trimestre!$D$3:$L$3,data!$B351,trimestre!$D$2:$L$2,data!$A351)</f>
        <v>100</v>
      </c>
      <c r="F351" s="10">
        <f>SUMIFS(trimestre!$D$8:$L$8,trimestre!$D$3:$L$3,data!$B351,trimestre!$D$2:$L$2,data!$A351)</f>
        <v>100</v>
      </c>
      <c r="G351" s="10">
        <f>SUMIFS(trimestre!$D$10:$L$10,trimestre!$D$3:$L$3,data!$B351,trimestre!$D$2:$L$2,data!$A351)</f>
        <v>100</v>
      </c>
      <c r="H351" s="10">
        <f>SUMIFS(trimestre!$D$14:$L$14,trimestre!$D$3:$L$3,data!$B351,trimestre!$D$2:$L$2,data!$A351)</f>
        <v>100</v>
      </c>
      <c r="I351" s="10">
        <f>SUMIFS(trimestre!$D$16:$L$16,trimestre!$D$3:$L$3,data!$B351,trimestre!$D$2:$L$2,data!$A351)</f>
        <v>100</v>
      </c>
      <c r="J351" s="10">
        <f>SUMIFS(trimestre!$D$18:$L$18,trimestre!$D$3:$L$3,data!$B351,trimestre!$D$2:$L$2,data!$A351)</f>
        <v>100</v>
      </c>
      <c r="K351" s="10">
        <f>SUMIFS(trimestre!$D$20:$L$20,trimestre!$D$3:$L$3,data!$B351,trimestre!$D$2:$L$2,data!$A351)</f>
        <v>100</v>
      </c>
      <c r="L351" s="10">
        <f>SUMIFS(trimestre!$D$22:$L$22,trimestre!$D$3:$L$3,data!$B351,trimestre!$D$2:$L$2,data!$A351)</f>
        <v>100</v>
      </c>
      <c r="M351" s="10">
        <f>SUMIFS(trimestre!$D$27:$L$27,trimestre!$D$3:$L$3,data!$B351,trimestre!$D$2:$L$2,data!$A351)</f>
        <v>100</v>
      </c>
      <c r="N351" s="10">
        <f>SUMIFS(trimestre!$D$29:$L$29,trimestre!$D$3:$L$3,data!$B351,trimestre!$D$2:$L$2,data!$A351)</f>
        <v>100</v>
      </c>
      <c r="O351" s="10">
        <f>SUMIFS(trimestre!$D$31:$L$31,trimestre!$D$3:$L$3,data!$B351,trimestre!$D$2:$L$2,data!$A351)</f>
        <v>100</v>
      </c>
      <c r="P351" s="10">
        <f>SUMIFS(trimestre!$D$33:$L$33,trimestre!$D$3:$L$3,data!$B351,trimestre!$D$2:$L$2,data!$A351)</f>
        <v>100</v>
      </c>
      <c r="Q351" s="10">
        <f>SUMIFS(trimestre!$D$35:$L$35,trimestre!$D$3:$L$3,data!$B351,trimestre!$D$2:$L$2,data!$A351)</f>
        <v>100</v>
      </c>
      <c r="R351" s="10">
        <f>SUMIFS(trimestre!$D$37:$L$37,trimestre!$D$3:$L$3,data!$B351,trimestre!$D$2:$L$2,data!$A351)</f>
        <v>100</v>
      </c>
      <c r="S351" s="10">
        <f>SUMIFS(trimestre!$D$39:$L$39,trimestre!$D$3:$L$3,data!$B351,trimestre!$D$2:$L$2,data!$A351)</f>
        <v>100</v>
      </c>
      <c r="T351" s="10">
        <f>SUMIFS(trimestre!$D$41:$L$41,trimestre!$D$3:$L$3,data!$B351,trimestre!$D$2:$L$2,data!$A351)</f>
        <v>100</v>
      </c>
      <c r="U351" s="10">
        <f>SUMIFS(trimestre!$D$43:$L$43,trimestre!$D$3:$L$3,data!$B351,trimestre!$D$2:$L$2,data!$A351)</f>
        <v>100</v>
      </c>
      <c r="V351" s="10">
        <f>SUMIFS(trimestre!$D$45:$L$45,trimestre!$D$3:$L$3,data!$B351,trimestre!$D$2:$L$2,data!$A351)</f>
        <v>100</v>
      </c>
    </row>
    <row r="352" spans="1:22" x14ac:dyDescent="0.3">
      <c r="A352">
        <f t="shared" si="15"/>
        <v>2019</v>
      </c>
      <c r="B352" t="str">
        <f t="shared" si="16"/>
        <v>T4</v>
      </c>
      <c r="C352">
        <f t="shared" si="17"/>
        <v>12</v>
      </c>
      <c r="D352" s="59">
        <v>43816</v>
      </c>
      <c r="E352" s="10">
        <f>SUMIFS(trimestre!$D$4:$L$4,trimestre!$D$3:$L$3,data!$B352,trimestre!$D$2:$L$2,data!$A352)</f>
        <v>100</v>
      </c>
      <c r="F352" s="10">
        <f>SUMIFS(trimestre!$D$8:$L$8,trimestre!$D$3:$L$3,data!$B352,trimestre!$D$2:$L$2,data!$A352)</f>
        <v>100</v>
      </c>
      <c r="G352" s="10">
        <f>SUMIFS(trimestre!$D$10:$L$10,trimestre!$D$3:$L$3,data!$B352,trimestre!$D$2:$L$2,data!$A352)</f>
        <v>100</v>
      </c>
      <c r="H352" s="10">
        <f>SUMIFS(trimestre!$D$14:$L$14,trimestre!$D$3:$L$3,data!$B352,trimestre!$D$2:$L$2,data!$A352)</f>
        <v>100</v>
      </c>
      <c r="I352" s="10">
        <f>SUMIFS(trimestre!$D$16:$L$16,trimestre!$D$3:$L$3,data!$B352,trimestre!$D$2:$L$2,data!$A352)</f>
        <v>100</v>
      </c>
      <c r="J352" s="10">
        <f>SUMIFS(trimestre!$D$18:$L$18,trimestre!$D$3:$L$3,data!$B352,trimestre!$D$2:$L$2,data!$A352)</f>
        <v>100</v>
      </c>
      <c r="K352" s="10">
        <f>SUMIFS(trimestre!$D$20:$L$20,trimestre!$D$3:$L$3,data!$B352,trimestre!$D$2:$L$2,data!$A352)</f>
        <v>100</v>
      </c>
      <c r="L352" s="10">
        <f>SUMIFS(trimestre!$D$22:$L$22,trimestre!$D$3:$L$3,data!$B352,trimestre!$D$2:$L$2,data!$A352)</f>
        <v>100</v>
      </c>
      <c r="M352" s="10">
        <f>SUMIFS(trimestre!$D$27:$L$27,trimestre!$D$3:$L$3,data!$B352,trimestre!$D$2:$L$2,data!$A352)</f>
        <v>100</v>
      </c>
      <c r="N352" s="10">
        <f>SUMIFS(trimestre!$D$29:$L$29,trimestre!$D$3:$L$3,data!$B352,trimestre!$D$2:$L$2,data!$A352)</f>
        <v>100</v>
      </c>
      <c r="O352" s="10">
        <f>SUMIFS(trimestre!$D$31:$L$31,trimestre!$D$3:$L$3,data!$B352,trimestre!$D$2:$L$2,data!$A352)</f>
        <v>100</v>
      </c>
      <c r="P352" s="10">
        <f>SUMIFS(trimestre!$D$33:$L$33,trimestre!$D$3:$L$3,data!$B352,trimestre!$D$2:$L$2,data!$A352)</f>
        <v>100</v>
      </c>
      <c r="Q352" s="10">
        <f>SUMIFS(trimestre!$D$35:$L$35,trimestre!$D$3:$L$3,data!$B352,trimestre!$D$2:$L$2,data!$A352)</f>
        <v>100</v>
      </c>
      <c r="R352" s="10">
        <f>SUMIFS(trimestre!$D$37:$L$37,trimestre!$D$3:$L$3,data!$B352,trimestre!$D$2:$L$2,data!$A352)</f>
        <v>100</v>
      </c>
      <c r="S352" s="10">
        <f>SUMIFS(trimestre!$D$39:$L$39,trimestre!$D$3:$L$3,data!$B352,trimestre!$D$2:$L$2,data!$A352)</f>
        <v>100</v>
      </c>
      <c r="T352" s="10">
        <f>SUMIFS(trimestre!$D$41:$L$41,trimestre!$D$3:$L$3,data!$B352,trimestre!$D$2:$L$2,data!$A352)</f>
        <v>100</v>
      </c>
      <c r="U352" s="10">
        <f>SUMIFS(trimestre!$D$43:$L$43,trimestre!$D$3:$L$3,data!$B352,trimestre!$D$2:$L$2,data!$A352)</f>
        <v>100</v>
      </c>
      <c r="V352" s="10">
        <f>SUMIFS(trimestre!$D$45:$L$45,trimestre!$D$3:$L$3,data!$B352,trimestre!$D$2:$L$2,data!$A352)</f>
        <v>100</v>
      </c>
    </row>
    <row r="353" spans="1:22" x14ac:dyDescent="0.3">
      <c r="A353">
        <f t="shared" si="15"/>
        <v>2019</v>
      </c>
      <c r="B353" t="str">
        <f t="shared" si="16"/>
        <v>T4</v>
      </c>
      <c r="C353">
        <f t="shared" si="17"/>
        <v>12</v>
      </c>
      <c r="D353" s="59">
        <v>43817</v>
      </c>
      <c r="E353" s="10">
        <f>SUMIFS(trimestre!$D$4:$L$4,trimestre!$D$3:$L$3,data!$B353,trimestre!$D$2:$L$2,data!$A353)</f>
        <v>100</v>
      </c>
      <c r="F353" s="10">
        <f>SUMIFS(trimestre!$D$8:$L$8,trimestre!$D$3:$L$3,data!$B353,trimestre!$D$2:$L$2,data!$A353)</f>
        <v>100</v>
      </c>
      <c r="G353" s="10">
        <f>SUMIFS(trimestre!$D$10:$L$10,trimestre!$D$3:$L$3,data!$B353,trimestre!$D$2:$L$2,data!$A353)</f>
        <v>100</v>
      </c>
      <c r="H353" s="10">
        <f>SUMIFS(trimestre!$D$14:$L$14,trimestre!$D$3:$L$3,data!$B353,trimestre!$D$2:$L$2,data!$A353)</f>
        <v>100</v>
      </c>
      <c r="I353" s="10">
        <f>SUMIFS(trimestre!$D$16:$L$16,trimestre!$D$3:$L$3,data!$B353,trimestre!$D$2:$L$2,data!$A353)</f>
        <v>100</v>
      </c>
      <c r="J353" s="10">
        <f>SUMIFS(trimestre!$D$18:$L$18,trimestre!$D$3:$L$3,data!$B353,trimestre!$D$2:$L$2,data!$A353)</f>
        <v>100</v>
      </c>
      <c r="K353" s="10">
        <f>SUMIFS(trimestre!$D$20:$L$20,trimestre!$D$3:$L$3,data!$B353,trimestre!$D$2:$L$2,data!$A353)</f>
        <v>100</v>
      </c>
      <c r="L353" s="10">
        <f>SUMIFS(trimestre!$D$22:$L$22,trimestre!$D$3:$L$3,data!$B353,trimestre!$D$2:$L$2,data!$A353)</f>
        <v>100</v>
      </c>
      <c r="M353" s="10">
        <f>SUMIFS(trimestre!$D$27:$L$27,trimestre!$D$3:$L$3,data!$B353,trimestre!$D$2:$L$2,data!$A353)</f>
        <v>100</v>
      </c>
      <c r="N353" s="10">
        <f>SUMIFS(trimestre!$D$29:$L$29,trimestre!$D$3:$L$3,data!$B353,trimestre!$D$2:$L$2,data!$A353)</f>
        <v>100</v>
      </c>
      <c r="O353" s="10">
        <f>SUMIFS(trimestre!$D$31:$L$31,trimestre!$D$3:$L$3,data!$B353,trimestre!$D$2:$L$2,data!$A353)</f>
        <v>100</v>
      </c>
      <c r="P353" s="10">
        <f>SUMIFS(trimestre!$D$33:$L$33,trimestre!$D$3:$L$3,data!$B353,trimestre!$D$2:$L$2,data!$A353)</f>
        <v>100</v>
      </c>
      <c r="Q353" s="10">
        <f>SUMIFS(trimestre!$D$35:$L$35,trimestre!$D$3:$L$3,data!$B353,trimestre!$D$2:$L$2,data!$A353)</f>
        <v>100</v>
      </c>
      <c r="R353" s="10">
        <f>SUMIFS(trimestre!$D$37:$L$37,trimestre!$D$3:$L$3,data!$B353,trimestre!$D$2:$L$2,data!$A353)</f>
        <v>100</v>
      </c>
      <c r="S353" s="10">
        <f>SUMIFS(trimestre!$D$39:$L$39,trimestre!$D$3:$L$3,data!$B353,trimestre!$D$2:$L$2,data!$A353)</f>
        <v>100</v>
      </c>
      <c r="T353" s="10">
        <f>SUMIFS(trimestre!$D$41:$L$41,trimestre!$D$3:$L$3,data!$B353,trimestre!$D$2:$L$2,data!$A353)</f>
        <v>100</v>
      </c>
      <c r="U353" s="10">
        <f>SUMIFS(trimestre!$D$43:$L$43,trimestre!$D$3:$L$3,data!$B353,trimestre!$D$2:$L$2,data!$A353)</f>
        <v>100</v>
      </c>
      <c r="V353" s="10">
        <f>SUMIFS(trimestre!$D$45:$L$45,trimestre!$D$3:$L$3,data!$B353,trimestre!$D$2:$L$2,data!$A353)</f>
        <v>100</v>
      </c>
    </row>
    <row r="354" spans="1:22" x14ac:dyDescent="0.3">
      <c r="A354">
        <f t="shared" si="15"/>
        <v>2019</v>
      </c>
      <c r="B354" t="str">
        <f t="shared" si="16"/>
        <v>T4</v>
      </c>
      <c r="C354">
        <f t="shared" si="17"/>
        <v>12</v>
      </c>
      <c r="D354" s="59">
        <v>43818</v>
      </c>
      <c r="E354" s="10">
        <f>SUMIFS(trimestre!$D$4:$L$4,trimestre!$D$3:$L$3,data!$B354,trimestre!$D$2:$L$2,data!$A354)</f>
        <v>100</v>
      </c>
      <c r="F354" s="10">
        <f>SUMIFS(trimestre!$D$8:$L$8,trimestre!$D$3:$L$3,data!$B354,trimestre!$D$2:$L$2,data!$A354)</f>
        <v>100</v>
      </c>
      <c r="G354" s="10">
        <f>SUMIFS(trimestre!$D$10:$L$10,trimestre!$D$3:$L$3,data!$B354,trimestre!$D$2:$L$2,data!$A354)</f>
        <v>100</v>
      </c>
      <c r="H354" s="10">
        <f>SUMIFS(trimestre!$D$14:$L$14,trimestre!$D$3:$L$3,data!$B354,trimestre!$D$2:$L$2,data!$A354)</f>
        <v>100</v>
      </c>
      <c r="I354" s="10">
        <f>SUMIFS(trimestre!$D$16:$L$16,trimestre!$D$3:$L$3,data!$B354,trimestre!$D$2:$L$2,data!$A354)</f>
        <v>100</v>
      </c>
      <c r="J354" s="10">
        <f>SUMIFS(trimestre!$D$18:$L$18,trimestre!$D$3:$L$3,data!$B354,trimestre!$D$2:$L$2,data!$A354)</f>
        <v>100</v>
      </c>
      <c r="K354" s="10">
        <f>SUMIFS(trimestre!$D$20:$L$20,trimestre!$D$3:$L$3,data!$B354,trimestre!$D$2:$L$2,data!$A354)</f>
        <v>100</v>
      </c>
      <c r="L354" s="10">
        <f>SUMIFS(trimestre!$D$22:$L$22,trimestre!$D$3:$L$3,data!$B354,trimestre!$D$2:$L$2,data!$A354)</f>
        <v>100</v>
      </c>
      <c r="M354" s="10">
        <f>SUMIFS(trimestre!$D$27:$L$27,trimestre!$D$3:$L$3,data!$B354,trimestre!$D$2:$L$2,data!$A354)</f>
        <v>100</v>
      </c>
      <c r="N354" s="10">
        <f>SUMIFS(trimestre!$D$29:$L$29,trimestre!$D$3:$L$3,data!$B354,trimestre!$D$2:$L$2,data!$A354)</f>
        <v>100</v>
      </c>
      <c r="O354" s="10">
        <f>SUMIFS(trimestre!$D$31:$L$31,trimestre!$D$3:$L$3,data!$B354,trimestre!$D$2:$L$2,data!$A354)</f>
        <v>100</v>
      </c>
      <c r="P354" s="10">
        <f>SUMIFS(trimestre!$D$33:$L$33,trimestre!$D$3:$L$3,data!$B354,trimestre!$D$2:$L$2,data!$A354)</f>
        <v>100</v>
      </c>
      <c r="Q354" s="10">
        <f>SUMIFS(trimestre!$D$35:$L$35,trimestre!$D$3:$L$3,data!$B354,trimestre!$D$2:$L$2,data!$A354)</f>
        <v>100</v>
      </c>
      <c r="R354" s="10">
        <f>SUMIFS(trimestre!$D$37:$L$37,trimestre!$D$3:$L$3,data!$B354,trimestre!$D$2:$L$2,data!$A354)</f>
        <v>100</v>
      </c>
      <c r="S354" s="10">
        <f>SUMIFS(trimestre!$D$39:$L$39,trimestre!$D$3:$L$3,data!$B354,trimestre!$D$2:$L$2,data!$A354)</f>
        <v>100</v>
      </c>
      <c r="T354" s="10">
        <f>SUMIFS(trimestre!$D$41:$L$41,trimestre!$D$3:$L$3,data!$B354,trimestre!$D$2:$L$2,data!$A354)</f>
        <v>100</v>
      </c>
      <c r="U354" s="10">
        <f>SUMIFS(trimestre!$D$43:$L$43,trimestre!$D$3:$L$3,data!$B354,trimestre!$D$2:$L$2,data!$A354)</f>
        <v>100</v>
      </c>
      <c r="V354" s="10">
        <f>SUMIFS(trimestre!$D$45:$L$45,trimestre!$D$3:$L$3,data!$B354,trimestre!$D$2:$L$2,data!$A354)</f>
        <v>100</v>
      </c>
    </row>
    <row r="355" spans="1:22" x14ac:dyDescent="0.3">
      <c r="A355">
        <f t="shared" si="15"/>
        <v>2019</v>
      </c>
      <c r="B355" t="str">
        <f t="shared" si="16"/>
        <v>T4</v>
      </c>
      <c r="C355">
        <f t="shared" si="17"/>
        <v>12</v>
      </c>
      <c r="D355" s="59">
        <v>43819</v>
      </c>
      <c r="E355" s="10">
        <f>SUMIFS(trimestre!$D$4:$L$4,trimestre!$D$3:$L$3,data!$B355,trimestre!$D$2:$L$2,data!$A355)</f>
        <v>100</v>
      </c>
      <c r="F355" s="10">
        <f>SUMIFS(trimestre!$D$8:$L$8,trimestre!$D$3:$L$3,data!$B355,trimestre!$D$2:$L$2,data!$A355)</f>
        <v>100</v>
      </c>
      <c r="G355" s="10">
        <f>SUMIFS(trimestre!$D$10:$L$10,trimestre!$D$3:$L$3,data!$B355,trimestre!$D$2:$L$2,data!$A355)</f>
        <v>100</v>
      </c>
      <c r="H355" s="10">
        <f>SUMIFS(trimestre!$D$14:$L$14,trimestre!$D$3:$L$3,data!$B355,trimestre!$D$2:$L$2,data!$A355)</f>
        <v>100</v>
      </c>
      <c r="I355" s="10">
        <f>SUMIFS(trimestre!$D$16:$L$16,trimestre!$D$3:$L$3,data!$B355,trimestre!$D$2:$L$2,data!$A355)</f>
        <v>100</v>
      </c>
      <c r="J355" s="10">
        <f>SUMIFS(trimestre!$D$18:$L$18,trimestre!$D$3:$L$3,data!$B355,trimestre!$D$2:$L$2,data!$A355)</f>
        <v>100</v>
      </c>
      <c r="K355" s="10">
        <f>SUMIFS(trimestre!$D$20:$L$20,trimestre!$D$3:$L$3,data!$B355,trimestre!$D$2:$L$2,data!$A355)</f>
        <v>100</v>
      </c>
      <c r="L355" s="10">
        <f>SUMIFS(trimestre!$D$22:$L$22,trimestre!$D$3:$L$3,data!$B355,trimestre!$D$2:$L$2,data!$A355)</f>
        <v>100</v>
      </c>
      <c r="M355" s="10">
        <f>SUMIFS(trimestre!$D$27:$L$27,trimestre!$D$3:$L$3,data!$B355,trimestre!$D$2:$L$2,data!$A355)</f>
        <v>100</v>
      </c>
      <c r="N355" s="10">
        <f>SUMIFS(trimestre!$D$29:$L$29,trimestre!$D$3:$L$3,data!$B355,trimestre!$D$2:$L$2,data!$A355)</f>
        <v>100</v>
      </c>
      <c r="O355" s="10">
        <f>SUMIFS(trimestre!$D$31:$L$31,trimestre!$D$3:$L$3,data!$B355,trimestre!$D$2:$L$2,data!$A355)</f>
        <v>100</v>
      </c>
      <c r="P355" s="10">
        <f>SUMIFS(trimestre!$D$33:$L$33,trimestre!$D$3:$L$3,data!$B355,trimestre!$D$2:$L$2,data!$A355)</f>
        <v>100</v>
      </c>
      <c r="Q355" s="10">
        <f>SUMIFS(trimestre!$D$35:$L$35,trimestre!$D$3:$L$3,data!$B355,trimestre!$D$2:$L$2,data!$A355)</f>
        <v>100</v>
      </c>
      <c r="R355" s="10">
        <f>SUMIFS(trimestre!$D$37:$L$37,trimestre!$D$3:$L$3,data!$B355,trimestre!$D$2:$L$2,data!$A355)</f>
        <v>100</v>
      </c>
      <c r="S355" s="10">
        <f>SUMIFS(trimestre!$D$39:$L$39,trimestre!$D$3:$L$3,data!$B355,trimestre!$D$2:$L$2,data!$A355)</f>
        <v>100</v>
      </c>
      <c r="T355" s="10">
        <f>SUMIFS(trimestre!$D$41:$L$41,trimestre!$D$3:$L$3,data!$B355,trimestre!$D$2:$L$2,data!$A355)</f>
        <v>100</v>
      </c>
      <c r="U355" s="10">
        <f>SUMIFS(trimestre!$D$43:$L$43,trimestre!$D$3:$L$3,data!$B355,trimestre!$D$2:$L$2,data!$A355)</f>
        <v>100</v>
      </c>
      <c r="V355" s="10">
        <f>SUMIFS(trimestre!$D$45:$L$45,trimestre!$D$3:$L$3,data!$B355,trimestre!$D$2:$L$2,data!$A355)</f>
        <v>100</v>
      </c>
    </row>
    <row r="356" spans="1:22" x14ac:dyDescent="0.3">
      <c r="A356">
        <f t="shared" si="15"/>
        <v>2019</v>
      </c>
      <c r="B356" t="str">
        <f t="shared" si="16"/>
        <v>T4</v>
      </c>
      <c r="C356">
        <f t="shared" si="17"/>
        <v>12</v>
      </c>
      <c r="D356" s="59">
        <v>43820</v>
      </c>
      <c r="E356" s="10">
        <f>SUMIFS(trimestre!$D$4:$L$4,trimestre!$D$3:$L$3,data!$B356,trimestre!$D$2:$L$2,data!$A356)</f>
        <v>100</v>
      </c>
      <c r="F356" s="10">
        <f>SUMIFS(trimestre!$D$8:$L$8,trimestre!$D$3:$L$3,data!$B356,trimestre!$D$2:$L$2,data!$A356)</f>
        <v>100</v>
      </c>
      <c r="G356" s="10">
        <f>SUMIFS(trimestre!$D$10:$L$10,trimestre!$D$3:$L$3,data!$B356,trimestre!$D$2:$L$2,data!$A356)</f>
        <v>100</v>
      </c>
      <c r="H356" s="10">
        <f>SUMIFS(trimestre!$D$14:$L$14,trimestre!$D$3:$L$3,data!$B356,trimestre!$D$2:$L$2,data!$A356)</f>
        <v>100</v>
      </c>
      <c r="I356" s="10">
        <f>SUMIFS(trimestre!$D$16:$L$16,trimestre!$D$3:$L$3,data!$B356,trimestre!$D$2:$L$2,data!$A356)</f>
        <v>100</v>
      </c>
      <c r="J356" s="10">
        <f>SUMIFS(trimestre!$D$18:$L$18,trimestre!$D$3:$L$3,data!$B356,trimestre!$D$2:$L$2,data!$A356)</f>
        <v>100</v>
      </c>
      <c r="K356" s="10">
        <f>SUMIFS(trimestre!$D$20:$L$20,trimestre!$D$3:$L$3,data!$B356,trimestre!$D$2:$L$2,data!$A356)</f>
        <v>100</v>
      </c>
      <c r="L356" s="10">
        <f>SUMIFS(trimestre!$D$22:$L$22,trimestre!$D$3:$L$3,data!$B356,trimestre!$D$2:$L$2,data!$A356)</f>
        <v>100</v>
      </c>
      <c r="M356" s="10">
        <f>SUMIFS(trimestre!$D$27:$L$27,trimestre!$D$3:$L$3,data!$B356,trimestre!$D$2:$L$2,data!$A356)</f>
        <v>100</v>
      </c>
      <c r="N356" s="10">
        <f>SUMIFS(trimestre!$D$29:$L$29,trimestre!$D$3:$L$3,data!$B356,trimestre!$D$2:$L$2,data!$A356)</f>
        <v>100</v>
      </c>
      <c r="O356" s="10">
        <f>SUMIFS(trimestre!$D$31:$L$31,trimestre!$D$3:$L$3,data!$B356,trimestre!$D$2:$L$2,data!$A356)</f>
        <v>100</v>
      </c>
      <c r="P356" s="10">
        <f>SUMIFS(trimestre!$D$33:$L$33,trimestre!$D$3:$L$3,data!$B356,trimestre!$D$2:$L$2,data!$A356)</f>
        <v>100</v>
      </c>
      <c r="Q356" s="10">
        <f>SUMIFS(trimestre!$D$35:$L$35,trimestre!$D$3:$L$3,data!$B356,trimestre!$D$2:$L$2,data!$A356)</f>
        <v>100</v>
      </c>
      <c r="R356" s="10">
        <f>SUMIFS(trimestre!$D$37:$L$37,trimestre!$D$3:$L$3,data!$B356,trimestre!$D$2:$L$2,data!$A356)</f>
        <v>100</v>
      </c>
      <c r="S356" s="10">
        <f>SUMIFS(trimestre!$D$39:$L$39,trimestre!$D$3:$L$3,data!$B356,trimestre!$D$2:$L$2,data!$A356)</f>
        <v>100</v>
      </c>
      <c r="T356" s="10">
        <f>SUMIFS(trimestre!$D$41:$L$41,trimestre!$D$3:$L$3,data!$B356,trimestre!$D$2:$L$2,data!$A356)</f>
        <v>100</v>
      </c>
      <c r="U356" s="10">
        <f>SUMIFS(trimestre!$D$43:$L$43,trimestre!$D$3:$L$3,data!$B356,trimestre!$D$2:$L$2,data!$A356)</f>
        <v>100</v>
      </c>
      <c r="V356" s="10">
        <f>SUMIFS(trimestre!$D$45:$L$45,trimestre!$D$3:$L$3,data!$B356,trimestre!$D$2:$L$2,data!$A356)</f>
        <v>100</v>
      </c>
    </row>
    <row r="357" spans="1:22" x14ac:dyDescent="0.3">
      <c r="A357">
        <f t="shared" si="15"/>
        <v>2019</v>
      </c>
      <c r="B357" t="str">
        <f t="shared" si="16"/>
        <v>T4</v>
      </c>
      <c r="C357">
        <f t="shared" si="17"/>
        <v>12</v>
      </c>
      <c r="D357" s="59">
        <v>43821</v>
      </c>
      <c r="E357" s="10">
        <f>SUMIFS(trimestre!$D$4:$L$4,trimestre!$D$3:$L$3,data!$B357,trimestre!$D$2:$L$2,data!$A357)</f>
        <v>100</v>
      </c>
      <c r="F357" s="10">
        <f>SUMIFS(trimestre!$D$8:$L$8,trimestre!$D$3:$L$3,data!$B357,trimestre!$D$2:$L$2,data!$A357)</f>
        <v>100</v>
      </c>
      <c r="G357" s="10">
        <f>SUMIFS(trimestre!$D$10:$L$10,trimestre!$D$3:$L$3,data!$B357,trimestre!$D$2:$L$2,data!$A357)</f>
        <v>100</v>
      </c>
      <c r="H357" s="10">
        <f>SUMIFS(trimestre!$D$14:$L$14,trimestre!$D$3:$L$3,data!$B357,trimestre!$D$2:$L$2,data!$A357)</f>
        <v>100</v>
      </c>
      <c r="I357" s="10">
        <f>SUMIFS(trimestre!$D$16:$L$16,trimestre!$D$3:$L$3,data!$B357,trimestre!$D$2:$L$2,data!$A357)</f>
        <v>100</v>
      </c>
      <c r="J357" s="10">
        <f>SUMIFS(trimestre!$D$18:$L$18,trimestre!$D$3:$L$3,data!$B357,trimestre!$D$2:$L$2,data!$A357)</f>
        <v>100</v>
      </c>
      <c r="K357" s="10">
        <f>SUMIFS(trimestre!$D$20:$L$20,trimestre!$D$3:$L$3,data!$B357,trimestre!$D$2:$L$2,data!$A357)</f>
        <v>100</v>
      </c>
      <c r="L357" s="10">
        <f>SUMIFS(trimestre!$D$22:$L$22,trimestre!$D$3:$L$3,data!$B357,trimestre!$D$2:$L$2,data!$A357)</f>
        <v>100</v>
      </c>
      <c r="M357" s="10">
        <f>SUMIFS(trimestre!$D$27:$L$27,trimestre!$D$3:$L$3,data!$B357,trimestre!$D$2:$L$2,data!$A357)</f>
        <v>100</v>
      </c>
      <c r="N357" s="10">
        <f>SUMIFS(trimestre!$D$29:$L$29,trimestre!$D$3:$L$3,data!$B357,trimestre!$D$2:$L$2,data!$A357)</f>
        <v>100</v>
      </c>
      <c r="O357" s="10">
        <f>SUMIFS(trimestre!$D$31:$L$31,trimestre!$D$3:$L$3,data!$B357,trimestre!$D$2:$L$2,data!$A357)</f>
        <v>100</v>
      </c>
      <c r="P357" s="10">
        <f>SUMIFS(trimestre!$D$33:$L$33,trimestre!$D$3:$L$3,data!$B357,trimestre!$D$2:$L$2,data!$A357)</f>
        <v>100</v>
      </c>
      <c r="Q357" s="10">
        <f>SUMIFS(trimestre!$D$35:$L$35,trimestre!$D$3:$L$3,data!$B357,trimestre!$D$2:$L$2,data!$A357)</f>
        <v>100</v>
      </c>
      <c r="R357" s="10">
        <f>SUMIFS(trimestre!$D$37:$L$37,trimestre!$D$3:$L$3,data!$B357,trimestre!$D$2:$L$2,data!$A357)</f>
        <v>100</v>
      </c>
      <c r="S357" s="10">
        <f>SUMIFS(trimestre!$D$39:$L$39,trimestre!$D$3:$L$3,data!$B357,trimestre!$D$2:$L$2,data!$A357)</f>
        <v>100</v>
      </c>
      <c r="T357" s="10">
        <f>SUMIFS(trimestre!$D$41:$L$41,trimestre!$D$3:$L$3,data!$B357,trimestre!$D$2:$L$2,data!$A357)</f>
        <v>100</v>
      </c>
      <c r="U357" s="10">
        <f>SUMIFS(trimestre!$D$43:$L$43,trimestre!$D$3:$L$3,data!$B357,trimestre!$D$2:$L$2,data!$A357)</f>
        <v>100</v>
      </c>
      <c r="V357" s="10">
        <f>SUMIFS(trimestre!$D$45:$L$45,trimestre!$D$3:$L$3,data!$B357,trimestre!$D$2:$L$2,data!$A357)</f>
        <v>100</v>
      </c>
    </row>
    <row r="358" spans="1:22" x14ac:dyDescent="0.3">
      <c r="A358">
        <f t="shared" si="15"/>
        <v>2019</v>
      </c>
      <c r="B358" t="str">
        <f t="shared" si="16"/>
        <v>T4</v>
      </c>
      <c r="C358">
        <f t="shared" si="17"/>
        <v>12</v>
      </c>
      <c r="D358" s="59">
        <v>43822</v>
      </c>
      <c r="E358" s="10">
        <f>SUMIFS(trimestre!$D$4:$L$4,trimestre!$D$3:$L$3,data!$B358,trimestre!$D$2:$L$2,data!$A358)</f>
        <v>100</v>
      </c>
      <c r="F358" s="10">
        <f>SUMIFS(trimestre!$D$8:$L$8,trimestre!$D$3:$L$3,data!$B358,trimestre!$D$2:$L$2,data!$A358)</f>
        <v>100</v>
      </c>
      <c r="G358" s="10">
        <f>SUMIFS(trimestre!$D$10:$L$10,trimestre!$D$3:$L$3,data!$B358,trimestre!$D$2:$L$2,data!$A358)</f>
        <v>100</v>
      </c>
      <c r="H358" s="10">
        <f>SUMIFS(trimestre!$D$14:$L$14,trimestre!$D$3:$L$3,data!$B358,trimestre!$D$2:$L$2,data!$A358)</f>
        <v>100</v>
      </c>
      <c r="I358" s="10">
        <f>SUMIFS(trimestre!$D$16:$L$16,trimestre!$D$3:$L$3,data!$B358,trimestre!$D$2:$L$2,data!$A358)</f>
        <v>100</v>
      </c>
      <c r="J358" s="10">
        <f>SUMIFS(trimestre!$D$18:$L$18,trimestre!$D$3:$L$3,data!$B358,trimestre!$D$2:$L$2,data!$A358)</f>
        <v>100</v>
      </c>
      <c r="K358" s="10">
        <f>SUMIFS(trimestre!$D$20:$L$20,trimestre!$D$3:$L$3,data!$B358,trimestre!$D$2:$L$2,data!$A358)</f>
        <v>100</v>
      </c>
      <c r="L358" s="10">
        <f>SUMIFS(trimestre!$D$22:$L$22,trimestre!$D$3:$L$3,data!$B358,trimestre!$D$2:$L$2,data!$A358)</f>
        <v>100</v>
      </c>
      <c r="M358" s="10">
        <f>SUMIFS(trimestre!$D$27:$L$27,trimestre!$D$3:$L$3,data!$B358,trimestre!$D$2:$L$2,data!$A358)</f>
        <v>100</v>
      </c>
      <c r="N358" s="10">
        <f>SUMIFS(trimestre!$D$29:$L$29,trimestre!$D$3:$L$3,data!$B358,trimestre!$D$2:$L$2,data!$A358)</f>
        <v>100</v>
      </c>
      <c r="O358" s="10">
        <f>SUMIFS(trimestre!$D$31:$L$31,trimestre!$D$3:$L$3,data!$B358,trimestre!$D$2:$L$2,data!$A358)</f>
        <v>100</v>
      </c>
      <c r="P358" s="10">
        <f>SUMIFS(trimestre!$D$33:$L$33,trimestre!$D$3:$L$3,data!$B358,trimestre!$D$2:$L$2,data!$A358)</f>
        <v>100</v>
      </c>
      <c r="Q358" s="10">
        <f>SUMIFS(trimestre!$D$35:$L$35,trimestre!$D$3:$L$3,data!$B358,trimestre!$D$2:$L$2,data!$A358)</f>
        <v>100</v>
      </c>
      <c r="R358" s="10">
        <f>SUMIFS(trimestre!$D$37:$L$37,trimestre!$D$3:$L$3,data!$B358,trimestre!$D$2:$L$2,data!$A358)</f>
        <v>100</v>
      </c>
      <c r="S358" s="10">
        <f>SUMIFS(trimestre!$D$39:$L$39,trimestre!$D$3:$L$3,data!$B358,trimestre!$D$2:$L$2,data!$A358)</f>
        <v>100</v>
      </c>
      <c r="T358" s="10">
        <f>SUMIFS(trimestre!$D$41:$L$41,trimestre!$D$3:$L$3,data!$B358,trimestre!$D$2:$L$2,data!$A358)</f>
        <v>100</v>
      </c>
      <c r="U358" s="10">
        <f>SUMIFS(trimestre!$D$43:$L$43,trimestre!$D$3:$L$3,data!$B358,trimestre!$D$2:$L$2,data!$A358)</f>
        <v>100</v>
      </c>
      <c r="V358" s="10">
        <f>SUMIFS(trimestre!$D$45:$L$45,trimestre!$D$3:$L$3,data!$B358,trimestre!$D$2:$L$2,data!$A358)</f>
        <v>100</v>
      </c>
    </row>
    <row r="359" spans="1:22" x14ac:dyDescent="0.3">
      <c r="A359">
        <f t="shared" si="15"/>
        <v>2019</v>
      </c>
      <c r="B359" t="str">
        <f t="shared" si="16"/>
        <v>T4</v>
      </c>
      <c r="C359">
        <f t="shared" si="17"/>
        <v>12</v>
      </c>
      <c r="D359" s="59">
        <v>43823</v>
      </c>
      <c r="E359" s="10">
        <f>SUMIFS(trimestre!$D$4:$L$4,trimestre!$D$3:$L$3,data!$B359,trimestre!$D$2:$L$2,data!$A359)</f>
        <v>100</v>
      </c>
      <c r="F359" s="10">
        <f>SUMIFS(trimestre!$D$8:$L$8,trimestre!$D$3:$L$3,data!$B359,trimestre!$D$2:$L$2,data!$A359)</f>
        <v>100</v>
      </c>
      <c r="G359" s="10">
        <f>SUMIFS(trimestre!$D$10:$L$10,trimestre!$D$3:$L$3,data!$B359,trimestre!$D$2:$L$2,data!$A359)</f>
        <v>100</v>
      </c>
      <c r="H359" s="10">
        <f>SUMIFS(trimestre!$D$14:$L$14,trimestre!$D$3:$L$3,data!$B359,trimestre!$D$2:$L$2,data!$A359)</f>
        <v>100</v>
      </c>
      <c r="I359" s="10">
        <f>SUMIFS(trimestre!$D$16:$L$16,trimestre!$D$3:$L$3,data!$B359,trimestre!$D$2:$L$2,data!$A359)</f>
        <v>100</v>
      </c>
      <c r="J359" s="10">
        <f>SUMIFS(trimestre!$D$18:$L$18,trimestre!$D$3:$L$3,data!$B359,trimestre!$D$2:$L$2,data!$A359)</f>
        <v>100</v>
      </c>
      <c r="K359" s="10">
        <f>SUMIFS(trimestre!$D$20:$L$20,trimestre!$D$3:$L$3,data!$B359,trimestre!$D$2:$L$2,data!$A359)</f>
        <v>100</v>
      </c>
      <c r="L359" s="10">
        <f>SUMIFS(trimestre!$D$22:$L$22,trimestre!$D$3:$L$3,data!$B359,trimestre!$D$2:$L$2,data!$A359)</f>
        <v>100</v>
      </c>
      <c r="M359" s="10">
        <f>SUMIFS(trimestre!$D$27:$L$27,trimestre!$D$3:$L$3,data!$B359,trimestre!$D$2:$L$2,data!$A359)</f>
        <v>100</v>
      </c>
      <c r="N359" s="10">
        <f>SUMIFS(trimestre!$D$29:$L$29,trimestre!$D$3:$L$3,data!$B359,trimestre!$D$2:$L$2,data!$A359)</f>
        <v>100</v>
      </c>
      <c r="O359" s="10">
        <f>SUMIFS(trimestre!$D$31:$L$31,trimestre!$D$3:$L$3,data!$B359,trimestre!$D$2:$L$2,data!$A359)</f>
        <v>100</v>
      </c>
      <c r="P359" s="10">
        <f>SUMIFS(trimestre!$D$33:$L$33,trimestre!$D$3:$L$3,data!$B359,trimestre!$D$2:$L$2,data!$A359)</f>
        <v>100</v>
      </c>
      <c r="Q359" s="10">
        <f>SUMIFS(trimestre!$D$35:$L$35,trimestre!$D$3:$L$3,data!$B359,trimestre!$D$2:$L$2,data!$A359)</f>
        <v>100</v>
      </c>
      <c r="R359" s="10">
        <f>SUMIFS(trimestre!$D$37:$L$37,trimestre!$D$3:$L$3,data!$B359,trimestre!$D$2:$L$2,data!$A359)</f>
        <v>100</v>
      </c>
      <c r="S359" s="10">
        <f>SUMIFS(trimestre!$D$39:$L$39,trimestre!$D$3:$L$3,data!$B359,trimestre!$D$2:$L$2,data!$A359)</f>
        <v>100</v>
      </c>
      <c r="T359" s="10">
        <f>SUMIFS(trimestre!$D$41:$L$41,trimestre!$D$3:$L$3,data!$B359,trimestre!$D$2:$L$2,data!$A359)</f>
        <v>100</v>
      </c>
      <c r="U359" s="10">
        <f>SUMIFS(trimestre!$D$43:$L$43,trimestre!$D$3:$L$3,data!$B359,trimestre!$D$2:$L$2,data!$A359)</f>
        <v>100</v>
      </c>
      <c r="V359" s="10">
        <f>SUMIFS(trimestre!$D$45:$L$45,trimestre!$D$3:$L$3,data!$B359,trimestre!$D$2:$L$2,data!$A359)</f>
        <v>100</v>
      </c>
    </row>
    <row r="360" spans="1:22" x14ac:dyDescent="0.3">
      <c r="A360">
        <f t="shared" si="15"/>
        <v>2019</v>
      </c>
      <c r="B360" t="str">
        <f t="shared" si="16"/>
        <v>T4</v>
      </c>
      <c r="C360">
        <f t="shared" si="17"/>
        <v>12</v>
      </c>
      <c r="D360" s="59">
        <v>43824</v>
      </c>
      <c r="E360" s="10">
        <f>SUMIFS(trimestre!$D$4:$L$4,trimestre!$D$3:$L$3,data!$B360,trimestre!$D$2:$L$2,data!$A360)</f>
        <v>100</v>
      </c>
      <c r="F360" s="10">
        <f>SUMIFS(trimestre!$D$8:$L$8,trimestre!$D$3:$L$3,data!$B360,trimestre!$D$2:$L$2,data!$A360)</f>
        <v>100</v>
      </c>
      <c r="G360" s="10">
        <f>SUMIFS(trimestre!$D$10:$L$10,trimestre!$D$3:$L$3,data!$B360,trimestre!$D$2:$L$2,data!$A360)</f>
        <v>100</v>
      </c>
      <c r="H360" s="10">
        <f>SUMIFS(trimestre!$D$14:$L$14,trimestre!$D$3:$L$3,data!$B360,trimestre!$D$2:$L$2,data!$A360)</f>
        <v>100</v>
      </c>
      <c r="I360" s="10">
        <f>SUMIFS(trimestre!$D$16:$L$16,trimestre!$D$3:$L$3,data!$B360,trimestre!$D$2:$L$2,data!$A360)</f>
        <v>100</v>
      </c>
      <c r="J360" s="10">
        <f>SUMIFS(trimestre!$D$18:$L$18,trimestre!$D$3:$L$3,data!$B360,trimestre!$D$2:$L$2,data!$A360)</f>
        <v>100</v>
      </c>
      <c r="K360" s="10">
        <f>SUMIFS(trimestre!$D$20:$L$20,trimestre!$D$3:$L$3,data!$B360,trimestre!$D$2:$L$2,data!$A360)</f>
        <v>100</v>
      </c>
      <c r="L360" s="10">
        <f>SUMIFS(trimestre!$D$22:$L$22,trimestre!$D$3:$L$3,data!$B360,trimestre!$D$2:$L$2,data!$A360)</f>
        <v>100</v>
      </c>
      <c r="M360" s="10">
        <f>SUMIFS(trimestre!$D$27:$L$27,trimestre!$D$3:$L$3,data!$B360,trimestre!$D$2:$L$2,data!$A360)</f>
        <v>100</v>
      </c>
      <c r="N360" s="10">
        <f>SUMIFS(trimestre!$D$29:$L$29,trimestre!$D$3:$L$3,data!$B360,trimestre!$D$2:$L$2,data!$A360)</f>
        <v>100</v>
      </c>
      <c r="O360" s="10">
        <f>SUMIFS(trimestre!$D$31:$L$31,trimestre!$D$3:$L$3,data!$B360,trimestre!$D$2:$L$2,data!$A360)</f>
        <v>100</v>
      </c>
      <c r="P360" s="10">
        <f>SUMIFS(trimestre!$D$33:$L$33,trimestre!$D$3:$L$3,data!$B360,trimestre!$D$2:$L$2,data!$A360)</f>
        <v>100</v>
      </c>
      <c r="Q360" s="10">
        <f>SUMIFS(trimestre!$D$35:$L$35,trimestre!$D$3:$L$3,data!$B360,trimestre!$D$2:$L$2,data!$A360)</f>
        <v>100</v>
      </c>
      <c r="R360" s="10">
        <f>SUMIFS(trimestre!$D$37:$L$37,trimestre!$D$3:$L$3,data!$B360,trimestre!$D$2:$L$2,data!$A360)</f>
        <v>100</v>
      </c>
      <c r="S360" s="10">
        <f>SUMIFS(trimestre!$D$39:$L$39,trimestre!$D$3:$L$3,data!$B360,trimestre!$D$2:$L$2,data!$A360)</f>
        <v>100</v>
      </c>
      <c r="T360" s="10">
        <f>SUMIFS(trimestre!$D$41:$L$41,trimestre!$D$3:$L$3,data!$B360,trimestre!$D$2:$L$2,data!$A360)</f>
        <v>100</v>
      </c>
      <c r="U360" s="10">
        <f>SUMIFS(trimestre!$D$43:$L$43,trimestre!$D$3:$L$3,data!$B360,trimestre!$D$2:$L$2,data!$A360)</f>
        <v>100</v>
      </c>
      <c r="V360" s="10">
        <f>SUMIFS(trimestre!$D$45:$L$45,trimestre!$D$3:$L$3,data!$B360,trimestre!$D$2:$L$2,data!$A360)</f>
        <v>100</v>
      </c>
    </row>
    <row r="361" spans="1:22" x14ac:dyDescent="0.3">
      <c r="A361">
        <f t="shared" si="15"/>
        <v>2019</v>
      </c>
      <c r="B361" t="str">
        <f t="shared" si="16"/>
        <v>T4</v>
      </c>
      <c r="C361">
        <f t="shared" si="17"/>
        <v>12</v>
      </c>
      <c r="D361" s="59">
        <v>43825</v>
      </c>
      <c r="E361" s="10">
        <f>SUMIFS(trimestre!$D$4:$L$4,trimestre!$D$3:$L$3,data!$B361,trimestre!$D$2:$L$2,data!$A361)</f>
        <v>100</v>
      </c>
      <c r="F361" s="10">
        <f>SUMIFS(trimestre!$D$8:$L$8,trimestre!$D$3:$L$3,data!$B361,trimestre!$D$2:$L$2,data!$A361)</f>
        <v>100</v>
      </c>
      <c r="G361" s="10">
        <f>SUMIFS(trimestre!$D$10:$L$10,trimestre!$D$3:$L$3,data!$B361,trimestre!$D$2:$L$2,data!$A361)</f>
        <v>100</v>
      </c>
      <c r="H361" s="10">
        <f>SUMIFS(trimestre!$D$14:$L$14,trimestre!$D$3:$L$3,data!$B361,trimestre!$D$2:$L$2,data!$A361)</f>
        <v>100</v>
      </c>
      <c r="I361" s="10">
        <f>SUMIFS(trimestre!$D$16:$L$16,trimestre!$D$3:$L$3,data!$B361,trimestre!$D$2:$L$2,data!$A361)</f>
        <v>100</v>
      </c>
      <c r="J361" s="10">
        <f>SUMIFS(trimestre!$D$18:$L$18,trimestre!$D$3:$L$3,data!$B361,trimestre!$D$2:$L$2,data!$A361)</f>
        <v>100</v>
      </c>
      <c r="K361" s="10">
        <f>SUMIFS(trimestre!$D$20:$L$20,trimestre!$D$3:$L$3,data!$B361,trimestre!$D$2:$L$2,data!$A361)</f>
        <v>100</v>
      </c>
      <c r="L361" s="10">
        <f>SUMIFS(trimestre!$D$22:$L$22,trimestre!$D$3:$L$3,data!$B361,trimestre!$D$2:$L$2,data!$A361)</f>
        <v>100</v>
      </c>
      <c r="M361" s="10">
        <f>SUMIFS(trimestre!$D$27:$L$27,trimestre!$D$3:$L$3,data!$B361,trimestre!$D$2:$L$2,data!$A361)</f>
        <v>100</v>
      </c>
      <c r="N361" s="10">
        <f>SUMIFS(trimestre!$D$29:$L$29,trimestre!$D$3:$L$3,data!$B361,trimestre!$D$2:$L$2,data!$A361)</f>
        <v>100</v>
      </c>
      <c r="O361" s="10">
        <f>SUMIFS(trimestre!$D$31:$L$31,trimestre!$D$3:$L$3,data!$B361,trimestre!$D$2:$L$2,data!$A361)</f>
        <v>100</v>
      </c>
      <c r="P361" s="10">
        <f>SUMIFS(trimestre!$D$33:$L$33,trimestre!$D$3:$L$3,data!$B361,trimestre!$D$2:$L$2,data!$A361)</f>
        <v>100</v>
      </c>
      <c r="Q361" s="10">
        <f>SUMIFS(trimestre!$D$35:$L$35,trimestre!$D$3:$L$3,data!$B361,trimestre!$D$2:$L$2,data!$A361)</f>
        <v>100</v>
      </c>
      <c r="R361" s="10">
        <f>SUMIFS(trimestre!$D$37:$L$37,trimestre!$D$3:$L$3,data!$B361,trimestre!$D$2:$L$2,data!$A361)</f>
        <v>100</v>
      </c>
      <c r="S361" s="10">
        <f>SUMIFS(trimestre!$D$39:$L$39,trimestre!$D$3:$L$3,data!$B361,trimestre!$D$2:$L$2,data!$A361)</f>
        <v>100</v>
      </c>
      <c r="T361" s="10">
        <f>SUMIFS(trimestre!$D$41:$L$41,trimestre!$D$3:$L$3,data!$B361,trimestre!$D$2:$L$2,data!$A361)</f>
        <v>100</v>
      </c>
      <c r="U361" s="10">
        <f>SUMIFS(trimestre!$D$43:$L$43,trimestre!$D$3:$L$3,data!$B361,trimestre!$D$2:$L$2,data!$A361)</f>
        <v>100</v>
      </c>
      <c r="V361" s="10">
        <f>SUMIFS(trimestre!$D$45:$L$45,trimestre!$D$3:$L$3,data!$B361,trimestre!$D$2:$L$2,data!$A361)</f>
        <v>100</v>
      </c>
    </row>
    <row r="362" spans="1:22" x14ac:dyDescent="0.3">
      <c r="A362">
        <f t="shared" si="15"/>
        <v>2019</v>
      </c>
      <c r="B362" t="str">
        <f t="shared" si="16"/>
        <v>T4</v>
      </c>
      <c r="C362">
        <f t="shared" si="17"/>
        <v>12</v>
      </c>
      <c r="D362" s="59">
        <v>43826</v>
      </c>
      <c r="E362" s="10">
        <f>SUMIFS(trimestre!$D$4:$L$4,trimestre!$D$3:$L$3,data!$B362,trimestre!$D$2:$L$2,data!$A362)</f>
        <v>100</v>
      </c>
      <c r="F362" s="10">
        <f>SUMIFS(trimestre!$D$8:$L$8,trimestre!$D$3:$L$3,data!$B362,trimestre!$D$2:$L$2,data!$A362)</f>
        <v>100</v>
      </c>
      <c r="G362" s="10">
        <f>SUMIFS(trimestre!$D$10:$L$10,trimestre!$D$3:$L$3,data!$B362,trimestre!$D$2:$L$2,data!$A362)</f>
        <v>100</v>
      </c>
      <c r="H362" s="10">
        <f>SUMIFS(trimestre!$D$14:$L$14,trimestre!$D$3:$L$3,data!$B362,trimestre!$D$2:$L$2,data!$A362)</f>
        <v>100</v>
      </c>
      <c r="I362" s="10">
        <f>SUMIFS(trimestre!$D$16:$L$16,trimestre!$D$3:$L$3,data!$B362,trimestre!$D$2:$L$2,data!$A362)</f>
        <v>100</v>
      </c>
      <c r="J362" s="10">
        <f>SUMIFS(trimestre!$D$18:$L$18,trimestre!$D$3:$L$3,data!$B362,trimestre!$D$2:$L$2,data!$A362)</f>
        <v>100</v>
      </c>
      <c r="K362" s="10">
        <f>SUMIFS(trimestre!$D$20:$L$20,trimestre!$D$3:$L$3,data!$B362,trimestre!$D$2:$L$2,data!$A362)</f>
        <v>100</v>
      </c>
      <c r="L362" s="10">
        <f>SUMIFS(trimestre!$D$22:$L$22,trimestre!$D$3:$L$3,data!$B362,trimestre!$D$2:$L$2,data!$A362)</f>
        <v>100</v>
      </c>
      <c r="M362" s="10">
        <f>SUMIFS(trimestre!$D$27:$L$27,trimestre!$D$3:$L$3,data!$B362,trimestre!$D$2:$L$2,data!$A362)</f>
        <v>100</v>
      </c>
      <c r="N362" s="10">
        <f>SUMIFS(trimestre!$D$29:$L$29,trimestre!$D$3:$L$3,data!$B362,trimestre!$D$2:$L$2,data!$A362)</f>
        <v>100</v>
      </c>
      <c r="O362" s="10">
        <f>SUMIFS(trimestre!$D$31:$L$31,trimestre!$D$3:$L$3,data!$B362,trimestre!$D$2:$L$2,data!$A362)</f>
        <v>100</v>
      </c>
      <c r="P362" s="10">
        <f>SUMIFS(trimestre!$D$33:$L$33,trimestre!$D$3:$L$3,data!$B362,trimestre!$D$2:$L$2,data!$A362)</f>
        <v>100</v>
      </c>
      <c r="Q362" s="10">
        <f>SUMIFS(trimestre!$D$35:$L$35,trimestre!$D$3:$L$3,data!$B362,trimestre!$D$2:$L$2,data!$A362)</f>
        <v>100</v>
      </c>
      <c r="R362" s="10">
        <f>SUMIFS(trimestre!$D$37:$L$37,trimestre!$D$3:$L$3,data!$B362,trimestre!$D$2:$L$2,data!$A362)</f>
        <v>100</v>
      </c>
      <c r="S362" s="10">
        <f>SUMIFS(trimestre!$D$39:$L$39,trimestre!$D$3:$L$3,data!$B362,trimestre!$D$2:$L$2,data!$A362)</f>
        <v>100</v>
      </c>
      <c r="T362" s="10">
        <f>SUMIFS(trimestre!$D$41:$L$41,trimestre!$D$3:$L$3,data!$B362,trimestre!$D$2:$L$2,data!$A362)</f>
        <v>100</v>
      </c>
      <c r="U362" s="10">
        <f>SUMIFS(trimestre!$D$43:$L$43,trimestre!$D$3:$L$3,data!$B362,trimestre!$D$2:$L$2,data!$A362)</f>
        <v>100</v>
      </c>
      <c r="V362" s="10">
        <f>SUMIFS(trimestre!$D$45:$L$45,trimestre!$D$3:$L$3,data!$B362,trimestre!$D$2:$L$2,data!$A362)</f>
        <v>100</v>
      </c>
    </row>
    <row r="363" spans="1:22" x14ac:dyDescent="0.3">
      <c r="A363">
        <f t="shared" si="15"/>
        <v>2019</v>
      </c>
      <c r="B363" t="str">
        <f t="shared" si="16"/>
        <v>T4</v>
      </c>
      <c r="C363">
        <f t="shared" si="17"/>
        <v>12</v>
      </c>
      <c r="D363" s="59">
        <v>43827</v>
      </c>
      <c r="E363" s="10">
        <f>SUMIFS(trimestre!$D$4:$L$4,trimestre!$D$3:$L$3,data!$B363,trimestre!$D$2:$L$2,data!$A363)</f>
        <v>100</v>
      </c>
      <c r="F363" s="10">
        <f>SUMIFS(trimestre!$D$8:$L$8,trimestre!$D$3:$L$3,data!$B363,trimestre!$D$2:$L$2,data!$A363)</f>
        <v>100</v>
      </c>
      <c r="G363" s="10">
        <f>SUMIFS(trimestre!$D$10:$L$10,trimestre!$D$3:$L$3,data!$B363,trimestre!$D$2:$L$2,data!$A363)</f>
        <v>100</v>
      </c>
      <c r="H363" s="10">
        <f>SUMIFS(trimestre!$D$14:$L$14,trimestre!$D$3:$L$3,data!$B363,trimestre!$D$2:$L$2,data!$A363)</f>
        <v>100</v>
      </c>
      <c r="I363" s="10">
        <f>SUMIFS(trimestre!$D$16:$L$16,trimestre!$D$3:$L$3,data!$B363,trimestre!$D$2:$L$2,data!$A363)</f>
        <v>100</v>
      </c>
      <c r="J363" s="10">
        <f>SUMIFS(trimestre!$D$18:$L$18,trimestre!$D$3:$L$3,data!$B363,trimestre!$D$2:$L$2,data!$A363)</f>
        <v>100</v>
      </c>
      <c r="K363" s="10">
        <f>SUMIFS(trimestre!$D$20:$L$20,trimestre!$D$3:$L$3,data!$B363,trimestre!$D$2:$L$2,data!$A363)</f>
        <v>100</v>
      </c>
      <c r="L363" s="10">
        <f>SUMIFS(trimestre!$D$22:$L$22,trimestre!$D$3:$L$3,data!$B363,trimestre!$D$2:$L$2,data!$A363)</f>
        <v>100</v>
      </c>
      <c r="M363" s="10">
        <f>SUMIFS(trimestre!$D$27:$L$27,trimestre!$D$3:$L$3,data!$B363,trimestre!$D$2:$L$2,data!$A363)</f>
        <v>100</v>
      </c>
      <c r="N363" s="10">
        <f>SUMIFS(trimestre!$D$29:$L$29,trimestre!$D$3:$L$3,data!$B363,trimestre!$D$2:$L$2,data!$A363)</f>
        <v>100</v>
      </c>
      <c r="O363" s="10">
        <f>SUMIFS(trimestre!$D$31:$L$31,trimestre!$D$3:$L$3,data!$B363,trimestre!$D$2:$L$2,data!$A363)</f>
        <v>100</v>
      </c>
      <c r="P363" s="10">
        <f>SUMIFS(trimestre!$D$33:$L$33,trimestre!$D$3:$L$3,data!$B363,trimestre!$D$2:$L$2,data!$A363)</f>
        <v>100</v>
      </c>
      <c r="Q363" s="10">
        <f>SUMIFS(trimestre!$D$35:$L$35,trimestre!$D$3:$L$3,data!$B363,trimestre!$D$2:$L$2,data!$A363)</f>
        <v>100</v>
      </c>
      <c r="R363" s="10">
        <f>SUMIFS(trimestre!$D$37:$L$37,trimestre!$D$3:$L$3,data!$B363,trimestre!$D$2:$L$2,data!$A363)</f>
        <v>100</v>
      </c>
      <c r="S363" s="10">
        <f>SUMIFS(trimestre!$D$39:$L$39,trimestre!$D$3:$L$3,data!$B363,trimestre!$D$2:$L$2,data!$A363)</f>
        <v>100</v>
      </c>
      <c r="T363" s="10">
        <f>SUMIFS(trimestre!$D$41:$L$41,trimestre!$D$3:$L$3,data!$B363,trimestre!$D$2:$L$2,data!$A363)</f>
        <v>100</v>
      </c>
      <c r="U363" s="10">
        <f>SUMIFS(trimestre!$D$43:$L$43,trimestre!$D$3:$L$3,data!$B363,trimestre!$D$2:$L$2,data!$A363)</f>
        <v>100</v>
      </c>
      <c r="V363" s="10">
        <f>SUMIFS(trimestre!$D$45:$L$45,trimestre!$D$3:$L$3,data!$B363,trimestre!$D$2:$L$2,data!$A363)</f>
        <v>100</v>
      </c>
    </row>
    <row r="364" spans="1:22" x14ac:dyDescent="0.3">
      <c r="A364">
        <f t="shared" si="15"/>
        <v>2019</v>
      </c>
      <c r="B364" t="str">
        <f t="shared" si="16"/>
        <v>T4</v>
      </c>
      <c r="C364">
        <f t="shared" si="17"/>
        <v>12</v>
      </c>
      <c r="D364" s="59">
        <v>43828</v>
      </c>
      <c r="E364" s="10">
        <f>SUMIFS(trimestre!$D$4:$L$4,trimestre!$D$3:$L$3,data!$B364,trimestre!$D$2:$L$2,data!$A364)</f>
        <v>100</v>
      </c>
      <c r="F364" s="10">
        <f>SUMIFS(trimestre!$D$8:$L$8,trimestre!$D$3:$L$3,data!$B364,trimestre!$D$2:$L$2,data!$A364)</f>
        <v>100</v>
      </c>
      <c r="G364" s="10">
        <f>SUMIFS(trimestre!$D$10:$L$10,trimestre!$D$3:$L$3,data!$B364,trimestre!$D$2:$L$2,data!$A364)</f>
        <v>100</v>
      </c>
      <c r="H364" s="10">
        <f>SUMIFS(trimestre!$D$14:$L$14,trimestre!$D$3:$L$3,data!$B364,trimestre!$D$2:$L$2,data!$A364)</f>
        <v>100</v>
      </c>
      <c r="I364" s="10">
        <f>SUMIFS(trimestre!$D$16:$L$16,trimestre!$D$3:$L$3,data!$B364,trimestre!$D$2:$L$2,data!$A364)</f>
        <v>100</v>
      </c>
      <c r="J364" s="10">
        <f>SUMIFS(trimestre!$D$18:$L$18,trimestre!$D$3:$L$3,data!$B364,trimestre!$D$2:$L$2,data!$A364)</f>
        <v>100</v>
      </c>
      <c r="K364" s="10">
        <f>SUMIFS(trimestre!$D$20:$L$20,trimestre!$D$3:$L$3,data!$B364,trimestre!$D$2:$L$2,data!$A364)</f>
        <v>100</v>
      </c>
      <c r="L364" s="10">
        <f>SUMIFS(trimestre!$D$22:$L$22,trimestre!$D$3:$L$3,data!$B364,trimestre!$D$2:$L$2,data!$A364)</f>
        <v>100</v>
      </c>
      <c r="M364" s="10">
        <f>SUMIFS(trimestre!$D$27:$L$27,trimestre!$D$3:$L$3,data!$B364,trimestre!$D$2:$L$2,data!$A364)</f>
        <v>100</v>
      </c>
      <c r="N364" s="10">
        <f>SUMIFS(trimestre!$D$29:$L$29,trimestre!$D$3:$L$3,data!$B364,trimestre!$D$2:$L$2,data!$A364)</f>
        <v>100</v>
      </c>
      <c r="O364" s="10">
        <f>SUMIFS(trimestre!$D$31:$L$31,trimestre!$D$3:$L$3,data!$B364,trimestre!$D$2:$L$2,data!$A364)</f>
        <v>100</v>
      </c>
      <c r="P364" s="10">
        <f>SUMIFS(trimestre!$D$33:$L$33,trimestre!$D$3:$L$3,data!$B364,trimestre!$D$2:$L$2,data!$A364)</f>
        <v>100</v>
      </c>
      <c r="Q364" s="10">
        <f>SUMIFS(trimestre!$D$35:$L$35,trimestre!$D$3:$L$3,data!$B364,trimestre!$D$2:$L$2,data!$A364)</f>
        <v>100</v>
      </c>
      <c r="R364" s="10">
        <f>SUMIFS(trimestre!$D$37:$L$37,trimestre!$D$3:$L$3,data!$B364,trimestre!$D$2:$L$2,data!$A364)</f>
        <v>100</v>
      </c>
      <c r="S364" s="10">
        <f>SUMIFS(trimestre!$D$39:$L$39,trimestre!$D$3:$L$3,data!$B364,trimestre!$D$2:$L$2,data!$A364)</f>
        <v>100</v>
      </c>
      <c r="T364" s="10">
        <f>SUMIFS(trimestre!$D$41:$L$41,trimestre!$D$3:$L$3,data!$B364,trimestre!$D$2:$L$2,data!$A364)</f>
        <v>100</v>
      </c>
      <c r="U364" s="10">
        <f>SUMIFS(trimestre!$D$43:$L$43,trimestre!$D$3:$L$3,data!$B364,trimestre!$D$2:$L$2,data!$A364)</f>
        <v>100</v>
      </c>
      <c r="V364" s="10">
        <f>SUMIFS(trimestre!$D$45:$L$45,trimestre!$D$3:$L$3,data!$B364,trimestre!$D$2:$L$2,data!$A364)</f>
        <v>100</v>
      </c>
    </row>
    <row r="365" spans="1:22" x14ac:dyDescent="0.3">
      <c r="A365">
        <f t="shared" si="15"/>
        <v>2019</v>
      </c>
      <c r="B365" t="str">
        <f t="shared" si="16"/>
        <v>T4</v>
      </c>
      <c r="C365">
        <f t="shared" si="17"/>
        <v>12</v>
      </c>
      <c r="D365" s="59">
        <v>43829</v>
      </c>
      <c r="E365" s="10">
        <f>SUMIFS(trimestre!$D$4:$L$4,trimestre!$D$3:$L$3,data!$B365,trimestre!$D$2:$L$2,data!$A365)</f>
        <v>100</v>
      </c>
      <c r="F365" s="10">
        <f>SUMIFS(trimestre!$D$8:$L$8,trimestre!$D$3:$L$3,data!$B365,trimestre!$D$2:$L$2,data!$A365)</f>
        <v>100</v>
      </c>
      <c r="G365" s="10">
        <f>SUMIFS(trimestre!$D$10:$L$10,trimestre!$D$3:$L$3,data!$B365,trimestre!$D$2:$L$2,data!$A365)</f>
        <v>100</v>
      </c>
      <c r="H365" s="10">
        <f>SUMIFS(trimestre!$D$14:$L$14,trimestre!$D$3:$L$3,data!$B365,trimestre!$D$2:$L$2,data!$A365)</f>
        <v>100</v>
      </c>
      <c r="I365" s="10">
        <f>SUMIFS(trimestre!$D$16:$L$16,trimestre!$D$3:$L$3,data!$B365,trimestre!$D$2:$L$2,data!$A365)</f>
        <v>100</v>
      </c>
      <c r="J365" s="10">
        <f>SUMIFS(trimestre!$D$18:$L$18,trimestre!$D$3:$L$3,data!$B365,trimestre!$D$2:$L$2,data!$A365)</f>
        <v>100</v>
      </c>
      <c r="K365" s="10">
        <f>SUMIFS(trimestre!$D$20:$L$20,trimestre!$D$3:$L$3,data!$B365,trimestre!$D$2:$L$2,data!$A365)</f>
        <v>100</v>
      </c>
      <c r="L365" s="10">
        <f>SUMIFS(trimestre!$D$22:$L$22,trimestre!$D$3:$L$3,data!$B365,trimestre!$D$2:$L$2,data!$A365)</f>
        <v>100</v>
      </c>
      <c r="M365" s="10">
        <f>SUMIFS(trimestre!$D$27:$L$27,trimestre!$D$3:$L$3,data!$B365,trimestre!$D$2:$L$2,data!$A365)</f>
        <v>100</v>
      </c>
      <c r="N365" s="10">
        <f>SUMIFS(trimestre!$D$29:$L$29,trimestre!$D$3:$L$3,data!$B365,trimestre!$D$2:$L$2,data!$A365)</f>
        <v>100</v>
      </c>
      <c r="O365" s="10">
        <f>SUMIFS(trimestre!$D$31:$L$31,trimestre!$D$3:$L$3,data!$B365,trimestre!$D$2:$L$2,data!$A365)</f>
        <v>100</v>
      </c>
      <c r="P365" s="10">
        <f>SUMIFS(trimestre!$D$33:$L$33,trimestre!$D$3:$L$3,data!$B365,trimestre!$D$2:$L$2,data!$A365)</f>
        <v>100</v>
      </c>
      <c r="Q365" s="10">
        <f>SUMIFS(trimestre!$D$35:$L$35,trimestre!$D$3:$L$3,data!$B365,trimestre!$D$2:$L$2,data!$A365)</f>
        <v>100</v>
      </c>
      <c r="R365" s="10">
        <f>SUMIFS(trimestre!$D$37:$L$37,trimestre!$D$3:$L$3,data!$B365,trimestre!$D$2:$L$2,data!$A365)</f>
        <v>100</v>
      </c>
      <c r="S365" s="10">
        <f>SUMIFS(trimestre!$D$39:$L$39,trimestre!$D$3:$L$3,data!$B365,trimestre!$D$2:$L$2,data!$A365)</f>
        <v>100</v>
      </c>
      <c r="T365" s="10">
        <f>SUMIFS(trimestre!$D$41:$L$41,trimestre!$D$3:$L$3,data!$B365,trimestre!$D$2:$L$2,data!$A365)</f>
        <v>100</v>
      </c>
      <c r="U365" s="10">
        <f>SUMIFS(trimestre!$D$43:$L$43,trimestre!$D$3:$L$3,data!$B365,trimestre!$D$2:$L$2,data!$A365)</f>
        <v>100</v>
      </c>
      <c r="V365" s="10">
        <f>SUMIFS(trimestre!$D$45:$L$45,trimestre!$D$3:$L$3,data!$B365,trimestre!$D$2:$L$2,data!$A365)</f>
        <v>100</v>
      </c>
    </row>
    <row r="366" spans="1:22" x14ac:dyDescent="0.3">
      <c r="A366">
        <f t="shared" si="15"/>
        <v>2019</v>
      </c>
      <c r="B366" t="str">
        <f t="shared" si="16"/>
        <v>T4</v>
      </c>
      <c r="C366">
        <f t="shared" si="17"/>
        <v>12</v>
      </c>
      <c r="D366" s="59">
        <v>43830</v>
      </c>
      <c r="E366" s="10">
        <f>SUMIFS(trimestre!$D$4:$L$4,trimestre!$D$3:$L$3,data!$B366,trimestre!$D$2:$L$2,data!$A366)</f>
        <v>100</v>
      </c>
      <c r="F366" s="10">
        <f>SUMIFS(trimestre!$D$8:$L$8,trimestre!$D$3:$L$3,data!$B366,trimestre!$D$2:$L$2,data!$A366)</f>
        <v>100</v>
      </c>
      <c r="G366" s="10">
        <f>SUMIFS(trimestre!$D$10:$L$10,trimestre!$D$3:$L$3,data!$B366,trimestre!$D$2:$L$2,data!$A366)</f>
        <v>100</v>
      </c>
      <c r="H366" s="10">
        <f>SUMIFS(trimestre!$D$14:$L$14,trimestre!$D$3:$L$3,data!$B366,trimestre!$D$2:$L$2,data!$A366)</f>
        <v>100</v>
      </c>
      <c r="I366" s="10">
        <f>SUMIFS(trimestre!$D$16:$L$16,trimestre!$D$3:$L$3,data!$B366,trimestre!$D$2:$L$2,data!$A366)</f>
        <v>100</v>
      </c>
      <c r="J366" s="10">
        <f>SUMIFS(trimestre!$D$18:$L$18,trimestre!$D$3:$L$3,data!$B366,trimestre!$D$2:$L$2,data!$A366)</f>
        <v>100</v>
      </c>
      <c r="K366" s="10">
        <f>SUMIFS(trimestre!$D$20:$L$20,trimestre!$D$3:$L$3,data!$B366,trimestre!$D$2:$L$2,data!$A366)</f>
        <v>100</v>
      </c>
      <c r="L366" s="10">
        <f>SUMIFS(trimestre!$D$22:$L$22,trimestre!$D$3:$L$3,data!$B366,trimestre!$D$2:$L$2,data!$A366)</f>
        <v>100</v>
      </c>
      <c r="M366" s="10">
        <f>SUMIFS(trimestre!$D$27:$L$27,trimestre!$D$3:$L$3,data!$B366,trimestre!$D$2:$L$2,data!$A366)</f>
        <v>100</v>
      </c>
      <c r="N366" s="10">
        <f>SUMIFS(trimestre!$D$29:$L$29,trimestre!$D$3:$L$3,data!$B366,trimestre!$D$2:$L$2,data!$A366)</f>
        <v>100</v>
      </c>
      <c r="O366" s="10">
        <f>SUMIFS(trimestre!$D$31:$L$31,trimestre!$D$3:$L$3,data!$B366,trimestre!$D$2:$L$2,data!$A366)</f>
        <v>100</v>
      </c>
      <c r="P366" s="10">
        <f>SUMIFS(trimestre!$D$33:$L$33,trimestre!$D$3:$L$3,data!$B366,trimestre!$D$2:$L$2,data!$A366)</f>
        <v>100</v>
      </c>
      <c r="Q366" s="10">
        <f>SUMIFS(trimestre!$D$35:$L$35,trimestre!$D$3:$L$3,data!$B366,trimestre!$D$2:$L$2,data!$A366)</f>
        <v>100</v>
      </c>
      <c r="R366" s="10">
        <f>SUMIFS(trimestre!$D$37:$L$37,trimestre!$D$3:$L$3,data!$B366,trimestre!$D$2:$L$2,data!$A366)</f>
        <v>100</v>
      </c>
      <c r="S366" s="10">
        <f>SUMIFS(trimestre!$D$39:$L$39,trimestre!$D$3:$L$3,data!$B366,trimestre!$D$2:$L$2,data!$A366)</f>
        <v>100</v>
      </c>
      <c r="T366" s="10">
        <f>SUMIFS(trimestre!$D$41:$L$41,trimestre!$D$3:$L$3,data!$B366,trimestre!$D$2:$L$2,data!$A366)</f>
        <v>100</v>
      </c>
      <c r="U366" s="10">
        <f>SUMIFS(trimestre!$D$43:$L$43,trimestre!$D$3:$L$3,data!$B366,trimestre!$D$2:$L$2,data!$A366)</f>
        <v>100</v>
      </c>
      <c r="V366" s="10">
        <f>SUMIFS(trimestre!$D$45:$L$45,trimestre!$D$3:$L$3,data!$B366,trimestre!$D$2:$L$2,data!$A366)</f>
        <v>100</v>
      </c>
    </row>
    <row r="367" spans="1:22" x14ac:dyDescent="0.3">
      <c r="A367">
        <f t="shared" si="15"/>
        <v>2020</v>
      </c>
      <c r="B367" t="str">
        <f t="shared" si="16"/>
        <v>T1</v>
      </c>
      <c r="C367">
        <f t="shared" si="17"/>
        <v>1</v>
      </c>
      <c r="D367" s="59">
        <v>43831</v>
      </c>
      <c r="E367" s="10">
        <f>SUMIFS(trimestre!$D$4:$L$4,trimestre!$D$3:$L$3,data!$B367,trimestre!$D$2:$L$2,data!$A367)</f>
        <v>94.199999999999989</v>
      </c>
      <c r="F367" s="10">
        <f>SUMIFS(trimestre!$D$8:$L$8,trimestre!$D$3:$L$3,data!$B367,trimestre!$D$2:$L$2,data!$A367)</f>
        <v>99</v>
      </c>
      <c r="G367" s="10">
        <f>SUMIFS(trimestre!$D$10:$L$10,trimestre!$D$3:$L$3,data!$B367,trimestre!$D$2:$L$2,data!$A367)</f>
        <v>97.7</v>
      </c>
      <c r="H367" s="10">
        <f>SUMIFS(trimestre!$D$14:$L$14,trimestre!$D$3:$L$3,data!$B367,trimestre!$D$2:$L$2,data!$A367)</f>
        <v>99.8</v>
      </c>
      <c r="I367" s="10">
        <f>SUMIFS(trimestre!$D$16:$L$16,trimestre!$D$3:$L$3,data!$B367,trimestre!$D$2:$L$2,data!$A367)</f>
        <v>93.6</v>
      </c>
      <c r="J367" s="10">
        <f>SUMIFS(trimestre!$D$18:$L$18,trimestre!$D$3:$L$3,data!$B367,trimestre!$D$2:$L$2,data!$A367)</f>
        <v>95.199999999999989</v>
      </c>
      <c r="K367" s="10">
        <f>SUMIFS(trimestre!$D$20:$L$20,trimestre!$D$3:$L$3,data!$B367,trimestre!$D$2:$L$2,data!$A367)</f>
        <v>86.8</v>
      </c>
      <c r="L367" s="10">
        <f>SUMIFS(trimestre!$D$22:$L$22,trimestre!$D$3:$L$3,data!$B367,trimestre!$D$2:$L$2,data!$A367)</f>
        <v>94.6</v>
      </c>
      <c r="M367" s="10">
        <f>SUMIFS(trimestre!$D$27:$L$27,trimestre!$D$3:$L$3,data!$B367,trimestre!$D$2:$L$2,data!$A367)</f>
        <v>87.4</v>
      </c>
      <c r="N367" s="10">
        <f>SUMIFS(trimestre!$D$29:$L$29,trimestre!$D$3:$L$3,data!$B367,trimestre!$D$2:$L$2,data!$A367)</f>
        <v>92.8</v>
      </c>
      <c r="O367" s="10">
        <f>SUMIFS(trimestre!$D$31:$L$31,trimestre!$D$3:$L$3,data!$B367,trimestre!$D$2:$L$2,data!$A367)</f>
        <v>89.9</v>
      </c>
      <c r="P367" s="10">
        <f>SUMIFS(trimestre!$D$33:$L$33,trimestre!$D$3:$L$3,data!$B367,trimestre!$D$2:$L$2,data!$A367)</f>
        <v>87.1</v>
      </c>
      <c r="Q367" s="10">
        <f>SUMIFS(trimestre!$D$35:$L$35,trimestre!$D$3:$L$3,data!$B367,trimestre!$D$2:$L$2,data!$A367)</f>
        <v>94</v>
      </c>
      <c r="R367" s="10">
        <f>SUMIFS(trimestre!$D$37:$L$37,trimestre!$D$3:$L$3,data!$B367,trimestre!$D$2:$L$2,data!$A367)</f>
        <v>98.7</v>
      </c>
      <c r="S367" s="10">
        <f>SUMIFS(trimestre!$D$39:$L$39,trimestre!$D$3:$L$3,data!$B367,trimestre!$D$2:$L$2,data!$A367)</f>
        <v>99.9</v>
      </c>
      <c r="T367" s="10">
        <f>SUMIFS(trimestre!$D$41:$L$41,trimestre!$D$3:$L$3,data!$B367,trimestre!$D$2:$L$2,data!$A367)</f>
        <v>94.6</v>
      </c>
      <c r="U367" s="10">
        <f>SUMIFS(trimestre!$D$43:$L$43,trimestre!$D$3:$L$3,data!$B367,trimestre!$D$2:$L$2,data!$A367)</f>
        <v>97.899999999999991</v>
      </c>
      <c r="V367" s="10">
        <f>SUMIFS(trimestre!$D$45:$L$45,trimestre!$D$3:$L$3,data!$B367,trimestre!$D$2:$L$2,data!$A367)</f>
        <v>89.1</v>
      </c>
    </row>
    <row r="368" spans="1:22" x14ac:dyDescent="0.3">
      <c r="A368">
        <f t="shared" si="15"/>
        <v>2020</v>
      </c>
      <c r="B368" t="str">
        <f t="shared" si="16"/>
        <v>T1</v>
      </c>
      <c r="C368">
        <f t="shared" si="17"/>
        <v>1</v>
      </c>
      <c r="D368" s="59">
        <v>43832</v>
      </c>
      <c r="E368" s="10">
        <f>SUMIFS(trimestre!$D$4:$L$4,trimestre!$D$3:$L$3,data!$B368,trimestre!$D$2:$L$2,data!$A368)</f>
        <v>94.199999999999989</v>
      </c>
      <c r="F368" s="10">
        <f>SUMIFS(trimestre!$D$8:$L$8,trimestre!$D$3:$L$3,data!$B368,trimestre!$D$2:$L$2,data!$A368)</f>
        <v>99</v>
      </c>
      <c r="G368" s="10">
        <f>SUMIFS(trimestre!$D$10:$L$10,trimestre!$D$3:$L$3,data!$B368,trimestre!$D$2:$L$2,data!$A368)</f>
        <v>97.7</v>
      </c>
      <c r="H368" s="10">
        <f>SUMIFS(trimestre!$D$14:$L$14,trimestre!$D$3:$L$3,data!$B368,trimestre!$D$2:$L$2,data!$A368)</f>
        <v>99.8</v>
      </c>
      <c r="I368" s="10">
        <f>SUMIFS(trimestre!$D$16:$L$16,trimestre!$D$3:$L$3,data!$B368,trimestre!$D$2:$L$2,data!$A368)</f>
        <v>93.6</v>
      </c>
      <c r="J368" s="10">
        <f>SUMIFS(trimestre!$D$18:$L$18,trimestre!$D$3:$L$3,data!$B368,trimestre!$D$2:$L$2,data!$A368)</f>
        <v>95.199999999999989</v>
      </c>
      <c r="K368" s="10">
        <f>SUMIFS(trimestre!$D$20:$L$20,trimestre!$D$3:$L$3,data!$B368,trimestre!$D$2:$L$2,data!$A368)</f>
        <v>86.8</v>
      </c>
      <c r="L368" s="10">
        <f>SUMIFS(trimestre!$D$22:$L$22,trimestre!$D$3:$L$3,data!$B368,trimestre!$D$2:$L$2,data!$A368)</f>
        <v>94.6</v>
      </c>
      <c r="M368" s="10">
        <f>SUMIFS(trimestre!$D$27:$L$27,trimestre!$D$3:$L$3,data!$B368,trimestre!$D$2:$L$2,data!$A368)</f>
        <v>87.4</v>
      </c>
      <c r="N368" s="10">
        <f>SUMIFS(trimestre!$D$29:$L$29,trimestre!$D$3:$L$3,data!$B368,trimestre!$D$2:$L$2,data!$A368)</f>
        <v>92.8</v>
      </c>
      <c r="O368" s="10">
        <f>SUMIFS(trimestre!$D$31:$L$31,trimestre!$D$3:$L$3,data!$B368,trimestre!$D$2:$L$2,data!$A368)</f>
        <v>89.9</v>
      </c>
      <c r="P368" s="10">
        <f>SUMIFS(trimestre!$D$33:$L$33,trimestre!$D$3:$L$3,data!$B368,trimestre!$D$2:$L$2,data!$A368)</f>
        <v>87.1</v>
      </c>
      <c r="Q368" s="10">
        <f>SUMIFS(trimestre!$D$35:$L$35,trimestre!$D$3:$L$3,data!$B368,trimestre!$D$2:$L$2,data!$A368)</f>
        <v>94</v>
      </c>
      <c r="R368" s="10">
        <f>SUMIFS(trimestre!$D$37:$L$37,trimestre!$D$3:$L$3,data!$B368,trimestre!$D$2:$L$2,data!$A368)</f>
        <v>98.7</v>
      </c>
      <c r="S368" s="10">
        <f>SUMIFS(trimestre!$D$39:$L$39,trimestre!$D$3:$L$3,data!$B368,trimestre!$D$2:$L$2,data!$A368)</f>
        <v>99.9</v>
      </c>
      <c r="T368" s="10">
        <f>SUMIFS(trimestre!$D$41:$L$41,trimestre!$D$3:$L$3,data!$B368,trimestre!$D$2:$L$2,data!$A368)</f>
        <v>94.6</v>
      </c>
      <c r="U368" s="10">
        <f>SUMIFS(trimestre!$D$43:$L$43,trimestre!$D$3:$L$3,data!$B368,trimestre!$D$2:$L$2,data!$A368)</f>
        <v>97.899999999999991</v>
      </c>
      <c r="V368" s="10">
        <f>SUMIFS(trimestre!$D$45:$L$45,trimestre!$D$3:$L$3,data!$B368,trimestre!$D$2:$L$2,data!$A368)</f>
        <v>89.1</v>
      </c>
    </row>
    <row r="369" spans="1:22" x14ac:dyDescent="0.3">
      <c r="A369">
        <f t="shared" si="15"/>
        <v>2020</v>
      </c>
      <c r="B369" t="str">
        <f t="shared" si="16"/>
        <v>T1</v>
      </c>
      <c r="C369">
        <f t="shared" si="17"/>
        <v>1</v>
      </c>
      <c r="D369" s="59">
        <v>43833</v>
      </c>
      <c r="E369" s="10">
        <f>SUMIFS(trimestre!$D$4:$L$4,trimestre!$D$3:$L$3,data!$B369,trimestre!$D$2:$L$2,data!$A369)</f>
        <v>94.199999999999989</v>
      </c>
      <c r="F369" s="10">
        <f>SUMIFS(trimestre!$D$8:$L$8,trimestre!$D$3:$L$3,data!$B369,trimestre!$D$2:$L$2,data!$A369)</f>
        <v>99</v>
      </c>
      <c r="G369" s="10">
        <f>SUMIFS(trimestre!$D$10:$L$10,trimestre!$D$3:$L$3,data!$B369,trimestre!$D$2:$L$2,data!$A369)</f>
        <v>97.7</v>
      </c>
      <c r="H369" s="10">
        <f>SUMIFS(trimestre!$D$14:$L$14,trimestre!$D$3:$L$3,data!$B369,trimestre!$D$2:$L$2,data!$A369)</f>
        <v>99.8</v>
      </c>
      <c r="I369" s="10">
        <f>SUMIFS(trimestre!$D$16:$L$16,trimestre!$D$3:$L$3,data!$B369,trimestre!$D$2:$L$2,data!$A369)</f>
        <v>93.6</v>
      </c>
      <c r="J369" s="10">
        <f>SUMIFS(trimestre!$D$18:$L$18,trimestre!$D$3:$L$3,data!$B369,trimestre!$D$2:$L$2,data!$A369)</f>
        <v>95.199999999999989</v>
      </c>
      <c r="K369" s="10">
        <f>SUMIFS(trimestre!$D$20:$L$20,trimestre!$D$3:$L$3,data!$B369,trimestre!$D$2:$L$2,data!$A369)</f>
        <v>86.8</v>
      </c>
      <c r="L369" s="10">
        <f>SUMIFS(trimestre!$D$22:$L$22,trimestre!$D$3:$L$3,data!$B369,trimestre!$D$2:$L$2,data!$A369)</f>
        <v>94.6</v>
      </c>
      <c r="M369" s="10">
        <f>SUMIFS(trimestre!$D$27:$L$27,trimestre!$D$3:$L$3,data!$B369,trimestre!$D$2:$L$2,data!$A369)</f>
        <v>87.4</v>
      </c>
      <c r="N369" s="10">
        <f>SUMIFS(trimestre!$D$29:$L$29,trimestre!$D$3:$L$3,data!$B369,trimestre!$D$2:$L$2,data!$A369)</f>
        <v>92.8</v>
      </c>
      <c r="O369" s="10">
        <f>SUMIFS(trimestre!$D$31:$L$31,trimestre!$D$3:$L$3,data!$B369,trimestre!$D$2:$L$2,data!$A369)</f>
        <v>89.9</v>
      </c>
      <c r="P369" s="10">
        <f>SUMIFS(trimestre!$D$33:$L$33,trimestre!$D$3:$L$3,data!$B369,trimestre!$D$2:$L$2,data!$A369)</f>
        <v>87.1</v>
      </c>
      <c r="Q369" s="10">
        <f>SUMIFS(trimestre!$D$35:$L$35,trimestre!$D$3:$L$3,data!$B369,trimestre!$D$2:$L$2,data!$A369)</f>
        <v>94</v>
      </c>
      <c r="R369" s="10">
        <f>SUMIFS(trimestre!$D$37:$L$37,trimestre!$D$3:$L$3,data!$B369,trimestre!$D$2:$L$2,data!$A369)</f>
        <v>98.7</v>
      </c>
      <c r="S369" s="10">
        <f>SUMIFS(trimestre!$D$39:$L$39,trimestre!$D$3:$L$3,data!$B369,trimestre!$D$2:$L$2,data!$A369)</f>
        <v>99.9</v>
      </c>
      <c r="T369" s="10">
        <f>SUMIFS(trimestre!$D$41:$L$41,trimestre!$D$3:$L$3,data!$B369,trimestre!$D$2:$L$2,data!$A369)</f>
        <v>94.6</v>
      </c>
      <c r="U369" s="10">
        <f>SUMIFS(trimestre!$D$43:$L$43,trimestre!$D$3:$L$3,data!$B369,trimestre!$D$2:$L$2,data!$A369)</f>
        <v>97.899999999999991</v>
      </c>
      <c r="V369" s="10">
        <f>SUMIFS(trimestre!$D$45:$L$45,trimestre!$D$3:$L$3,data!$B369,trimestre!$D$2:$L$2,data!$A369)</f>
        <v>89.1</v>
      </c>
    </row>
    <row r="370" spans="1:22" x14ac:dyDescent="0.3">
      <c r="A370">
        <f t="shared" si="15"/>
        <v>2020</v>
      </c>
      <c r="B370" t="str">
        <f t="shared" si="16"/>
        <v>T1</v>
      </c>
      <c r="C370">
        <f t="shared" si="17"/>
        <v>1</v>
      </c>
      <c r="D370" s="59">
        <v>43834</v>
      </c>
      <c r="E370" s="10">
        <f>SUMIFS(trimestre!$D$4:$L$4,trimestre!$D$3:$L$3,data!$B370,trimestre!$D$2:$L$2,data!$A370)</f>
        <v>94.199999999999989</v>
      </c>
      <c r="F370" s="10">
        <f>SUMIFS(trimestre!$D$8:$L$8,trimestre!$D$3:$L$3,data!$B370,trimestre!$D$2:$L$2,data!$A370)</f>
        <v>99</v>
      </c>
      <c r="G370" s="10">
        <f>SUMIFS(trimestre!$D$10:$L$10,trimestre!$D$3:$L$3,data!$B370,trimestre!$D$2:$L$2,data!$A370)</f>
        <v>97.7</v>
      </c>
      <c r="H370" s="10">
        <f>SUMIFS(trimestre!$D$14:$L$14,trimestre!$D$3:$L$3,data!$B370,trimestre!$D$2:$L$2,data!$A370)</f>
        <v>99.8</v>
      </c>
      <c r="I370" s="10">
        <f>SUMIFS(trimestre!$D$16:$L$16,trimestre!$D$3:$L$3,data!$B370,trimestre!$D$2:$L$2,data!$A370)</f>
        <v>93.6</v>
      </c>
      <c r="J370" s="10">
        <f>SUMIFS(trimestre!$D$18:$L$18,trimestre!$D$3:$L$3,data!$B370,trimestre!$D$2:$L$2,data!$A370)</f>
        <v>95.199999999999989</v>
      </c>
      <c r="K370" s="10">
        <f>SUMIFS(trimestre!$D$20:$L$20,trimestre!$D$3:$L$3,data!$B370,trimestre!$D$2:$L$2,data!$A370)</f>
        <v>86.8</v>
      </c>
      <c r="L370" s="10">
        <f>SUMIFS(trimestre!$D$22:$L$22,trimestre!$D$3:$L$3,data!$B370,trimestre!$D$2:$L$2,data!$A370)</f>
        <v>94.6</v>
      </c>
      <c r="M370" s="10">
        <f>SUMIFS(trimestre!$D$27:$L$27,trimestre!$D$3:$L$3,data!$B370,trimestre!$D$2:$L$2,data!$A370)</f>
        <v>87.4</v>
      </c>
      <c r="N370" s="10">
        <f>SUMIFS(trimestre!$D$29:$L$29,trimestre!$D$3:$L$3,data!$B370,trimestre!$D$2:$L$2,data!$A370)</f>
        <v>92.8</v>
      </c>
      <c r="O370" s="10">
        <f>SUMIFS(trimestre!$D$31:$L$31,trimestre!$D$3:$L$3,data!$B370,trimestre!$D$2:$L$2,data!$A370)</f>
        <v>89.9</v>
      </c>
      <c r="P370" s="10">
        <f>SUMIFS(trimestre!$D$33:$L$33,trimestre!$D$3:$L$3,data!$B370,trimestre!$D$2:$L$2,data!$A370)</f>
        <v>87.1</v>
      </c>
      <c r="Q370" s="10">
        <f>SUMIFS(trimestre!$D$35:$L$35,trimestre!$D$3:$L$3,data!$B370,trimestre!$D$2:$L$2,data!$A370)</f>
        <v>94</v>
      </c>
      <c r="R370" s="10">
        <f>SUMIFS(trimestre!$D$37:$L$37,trimestre!$D$3:$L$3,data!$B370,trimestre!$D$2:$L$2,data!$A370)</f>
        <v>98.7</v>
      </c>
      <c r="S370" s="10">
        <f>SUMIFS(trimestre!$D$39:$L$39,trimestre!$D$3:$L$3,data!$B370,trimestre!$D$2:$L$2,data!$A370)</f>
        <v>99.9</v>
      </c>
      <c r="T370" s="10">
        <f>SUMIFS(trimestre!$D$41:$L$41,trimestre!$D$3:$L$3,data!$B370,trimestre!$D$2:$L$2,data!$A370)</f>
        <v>94.6</v>
      </c>
      <c r="U370" s="10">
        <f>SUMIFS(trimestre!$D$43:$L$43,trimestre!$D$3:$L$3,data!$B370,trimestre!$D$2:$L$2,data!$A370)</f>
        <v>97.899999999999991</v>
      </c>
      <c r="V370" s="10">
        <f>SUMIFS(trimestre!$D$45:$L$45,trimestre!$D$3:$L$3,data!$B370,trimestre!$D$2:$L$2,data!$A370)</f>
        <v>89.1</v>
      </c>
    </row>
    <row r="371" spans="1:22" x14ac:dyDescent="0.3">
      <c r="A371">
        <f t="shared" si="15"/>
        <v>2020</v>
      </c>
      <c r="B371" t="str">
        <f t="shared" si="16"/>
        <v>T1</v>
      </c>
      <c r="C371">
        <f t="shared" si="17"/>
        <v>1</v>
      </c>
      <c r="D371" s="59">
        <v>43835</v>
      </c>
      <c r="E371" s="10">
        <f>SUMIFS(trimestre!$D$4:$L$4,trimestre!$D$3:$L$3,data!$B371,trimestre!$D$2:$L$2,data!$A371)</f>
        <v>94.199999999999989</v>
      </c>
      <c r="F371" s="10">
        <f>SUMIFS(trimestre!$D$8:$L$8,trimestre!$D$3:$L$3,data!$B371,trimestre!$D$2:$L$2,data!$A371)</f>
        <v>99</v>
      </c>
      <c r="G371" s="10">
        <f>SUMIFS(trimestre!$D$10:$L$10,trimestre!$D$3:$L$3,data!$B371,trimestre!$D$2:$L$2,data!$A371)</f>
        <v>97.7</v>
      </c>
      <c r="H371" s="10">
        <f>SUMIFS(trimestre!$D$14:$L$14,trimestre!$D$3:$L$3,data!$B371,trimestre!$D$2:$L$2,data!$A371)</f>
        <v>99.8</v>
      </c>
      <c r="I371" s="10">
        <f>SUMIFS(trimestre!$D$16:$L$16,trimestre!$D$3:$L$3,data!$B371,trimestre!$D$2:$L$2,data!$A371)</f>
        <v>93.6</v>
      </c>
      <c r="J371" s="10">
        <f>SUMIFS(trimestre!$D$18:$L$18,trimestre!$D$3:$L$3,data!$B371,trimestre!$D$2:$L$2,data!$A371)</f>
        <v>95.199999999999989</v>
      </c>
      <c r="K371" s="10">
        <f>SUMIFS(trimestre!$D$20:$L$20,trimestre!$D$3:$L$3,data!$B371,trimestre!$D$2:$L$2,data!$A371)</f>
        <v>86.8</v>
      </c>
      <c r="L371" s="10">
        <f>SUMIFS(trimestre!$D$22:$L$22,trimestre!$D$3:$L$3,data!$B371,trimestre!$D$2:$L$2,data!$A371)</f>
        <v>94.6</v>
      </c>
      <c r="M371" s="10">
        <f>SUMIFS(trimestre!$D$27:$L$27,trimestre!$D$3:$L$3,data!$B371,trimestre!$D$2:$L$2,data!$A371)</f>
        <v>87.4</v>
      </c>
      <c r="N371" s="10">
        <f>SUMIFS(trimestre!$D$29:$L$29,trimestre!$D$3:$L$3,data!$B371,trimestre!$D$2:$L$2,data!$A371)</f>
        <v>92.8</v>
      </c>
      <c r="O371" s="10">
        <f>SUMIFS(trimestre!$D$31:$L$31,trimestre!$D$3:$L$3,data!$B371,trimestre!$D$2:$L$2,data!$A371)</f>
        <v>89.9</v>
      </c>
      <c r="P371" s="10">
        <f>SUMIFS(trimestre!$D$33:$L$33,trimestre!$D$3:$L$3,data!$B371,trimestre!$D$2:$L$2,data!$A371)</f>
        <v>87.1</v>
      </c>
      <c r="Q371" s="10">
        <f>SUMIFS(trimestre!$D$35:$L$35,trimestre!$D$3:$L$3,data!$B371,trimestre!$D$2:$L$2,data!$A371)</f>
        <v>94</v>
      </c>
      <c r="R371" s="10">
        <f>SUMIFS(trimestre!$D$37:$L$37,trimestre!$D$3:$L$3,data!$B371,trimestre!$D$2:$L$2,data!$A371)</f>
        <v>98.7</v>
      </c>
      <c r="S371" s="10">
        <f>SUMIFS(trimestre!$D$39:$L$39,trimestre!$D$3:$L$3,data!$B371,trimestre!$D$2:$L$2,data!$A371)</f>
        <v>99.9</v>
      </c>
      <c r="T371" s="10">
        <f>SUMIFS(trimestre!$D$41:$L$41,trimestre!$D$3:$L$3,data!$B371,trimestre!$D$2:$L$2,data!$A371)</f>
        <v>94.6</v>
      </c>
      <c r="U371" s="10">
        <f>SUMIFS(trimestre!$D$43:$L$43,trimestre!$D$3:$L$3,data!$B371,trimestre!$D$2:$L$2,data!$A371)</f>
        <v>97.899999999999991</v>
      </c>
      <c r="V371" s="10">
        <f>SUMIFS(trimestre!$D$45:$L$45,trimestre!$D$3:$L$3,data!$B371,trimestre!$D$2:$L$2,data!$A371)</f>
        <v>89.1</v>
      </c>
    </row>
    <row r="372" spans="1:22" x14ac:dyDescent="0.3">
      <c r="A372">
        <f t="shared" si="15"/>
        <v>2020</v>
      </c>
      <c r="B372" t="str">
        <f t="shared" si="16"/>
        <v>T1</v>
      </c>
      <c r="C372">
        <f t="shared" si="17"/>
        <v>1</v>
      </c>
      <c r="D372" s="59">
        <v>43836</v>
      </c>
      <c r="E372" s="10">
        <f>SUMIFS(trimestre!$D$4:$L$4,trimestre!$D$3:$L$3,data!$B372,trimestre!$D$2:$L$2,data!$A372)</f>
        <v>94.199999999999989</v>
      </c>
      <c r="F372" s="10">
        <f>SUMIFS(trimestre!$D$8:$L$8,trimestre!$D$3:$L$3,data!$B372,trimestre!$D$2:$L$2,data!$A372)</f>
        <v>99</v>
      </c>
      <c r="G372" s="10">
        <f>SUMIFS(trimestre!$D$10:$L$10,trimestre!$D$3:$L$3,data!$B372,trimestre!$D$2:$L$2,data!$A372)</f>
        <v>97.7</v>
      </c>
      <c r="H372" s="10">
        <f>SUMIFS(trimestre!$D$14:$L$14,trimestre!$D$3:$L$3,data!$B372,trimestre!$D$2:$L$2,data!$A372)</f>
        <v>99.8</v>
      </c>
      <c r="I372" s="10">
        <f>SUMIFS(trimestre!$D$16:$L$16,trimestre!$D$3:$L$3,data!$B372,trimestre!$D$2:$L$2,data!$A372)</f>
        <v>93.6</v>
      </c>
      <c r="J372" s="10">
        <f>SUMIFS(trimestre!$D$18:$L$18,trimestre!$D$3:$L$3,data!$B372,trimestre!$D$2:$L$2,data!$A372)</f>
        <v>95.199999999999989</v>
      </c>
      <c r="K372" s="10">
        <f>SUMIFS(trimestre!$D$20:$L$20,trimestre!$D$3:$L$3,data!$B372,trimestre!$D$2:$L$2,data!$A372)</f>
        <v>86.8</v>
      </c>
      <c r="L372" s="10">
        <f>SUMIFS(trimestre!$D$22:$L$22,trimestre!$D$3:$L$3,data!$B372,trimestre!$D$2:$L$2,data!$A372)</f>
        <v>94.6</v>
      </c>
      <c r="M372" s="10">
        <f>SUMIFS(trimestre!$D$27:$L$27,trimestre!$D$3:$L$3,data!$B372,trimestre!$D$2:$L$2,data!$A372)</f>
        <v>87.4</v>
      </c>
      <c r="N372" s="10">
        <f>SUMIFS(trimestre!$D$29:$L$29,trimestre!$D$3:$L$3,data!$B372,trimestre!$D$2:$L$2,data!$A372)</f>
        <v>92.8</v>
      </c>
      <c r="O372" s="10">
        <f>SUMIFS(trimestre!$D$31:$L$31,trimestre!$D$3:$L$3,data!$B372,trimestre!$D$2:$L$2,data!$A372)</f>
        <v>89.9</v>
      </c>
      <c r="P372" s="10">
        <f>SUMIFS(trimestre!$D$33:$L$33,trimestre!$D$3:$L$3,data!$B372,trimestre!$D$2:$L$2,data!$A372)</f>
        <v>87.1</v>
      </c>
      <c r="Q372" s="10">
        <f>SUMIFS(trimestre!$D$35:$L$35,trimestre!$D$3:$L$3,data!$B372,trimestre!$D$2:$L$2,data!$A372)</f>
        <v>94</v>
      </c>
      <c r="R372" s="10">
        <f>SUMIFS(trimestre!$D$37:$L$37,trimestre!$D$3:$L$3,data!$B372,trimestre!$D$2:$L$2,data!$A372)</f>
        <v>98.7</v>
      </c>
      <c r="S372" s="10">
        <f>SUMIFS(trimestre!$D$39:$L$39,trimestre!$D$3:$L$3,data!$B372,trimestre!$D$2:$L$2,data!$A372)</f>
        <v>99.9</v>
      </c>
      <c r="T372" s="10">
        <f>SUMIFS(trimestre!$D$41:$L$41,trimestre!$D$3:$L$3,data!$B372,trimestre!$D$2:$L$2,data!$A372)</f>
        <v>94.6</v>
      </c>
      <c r="U372" s="10">
        <f>SUMIFS(trimestre!$D$43:$L$43,trimestre!$D$3:$L$3,data!$B372,trimestre!$D$2:$L$2,data!$A372)</f>
        <v>97.899999999999991</v>
      </c>
      <c r="V372" s="10">
        <f>SUMIFS(trimestre!$D$45:$L$45,trimestre!$D$3:$L$3,data!$B372,trimestre!$D$2:$L$2,data!$A372)</f>
        <v>89.1</v>
      </c>
    </row>
    <row r="373" spans="1:22" x14ac:dyDescent="0.3">
      <c r="A373">
        <f t="shared" si="15"/>
        <v>2020</v>
      </c>
      <c r="B373" t="str">
        <f t="shared" si="16"/>
        <v>T1</v>
      </c>
      <c r="C373">
        <f t="shared" si="17"/>
        <v>1</v>
      </c>
      <c r="D373" s="59">
        <v>43837</v>
      </c>
      <c r="E373" s="10">
        <f>SUMIFS(trimestre!$D$4:$L$4,trimestre!$D$3:$L$3,data!$B373,trimestre!$D$2:$L$2,data!$A373)</f>
        <v>94.199999999999989</v>
      </c>
      <c r="F373" s="10">
        <f>SUMIFS(trimestre!$D$8:$L$8,trimestre!$D$3:$L$3,data!$B373,trimestre!$D$2:$L$2,data!$A373)</f>
        <v>99</v>
      </c>
      <c r="G373" s="10">
        <f>SUMIFS(trimestre!$D$10:$L$10,trimestre!$D$3:$L$3,data!$B373,trimestre!$D$2:$L$2,data!$A373)</f>
        <v>97.7</v>
      </c>
      <c r="H373" s="10">
        <f>SUMIFS(trimestre!$D$14:$L$14,trimestre!$D$3:$L$3,data!$B373,trimestre!$D$2:$L$2,data!$A373)</f>
        <v>99.8</v>
      </c>
      <c r="I373" s="10">
        <f>SUMIFS(trimestre!$D$16:$L$16,trimestre!$D$3:$L$3,data!$B373,trimestre!$D$2:$L$2,data!$A373)</f>
        <v>93.6</v>
      </c>
      <c r="J373" s="10">
        <f>SUMIFS(trimestre!$D$18:$L$18,trimestre!$D$3:$L$3,data!$B373,trimestre!$D$2:$L$2,data!$A373)</f>
        <v>95.199999999999989</v>
      </c>
      <c r="K373" s="10">
        <f>SUMIFS(trimestre!$D$20:$L$20,trimestre!$D$3:$L$3,data!$B373,trimestre!$D$2:$L$2,data!$A373)</f>
        <v>86.8</v>
      </c>
      <c r="L373" s="10">
        <f>SUMIFS(trimestre!$D$22:$L$22,trimestre!$D$3:$L$3,data!$B373,trimestre!$D$2:$L$2,data!$A373)</f>
        <v>94.6</v>
      </c>
      <c r="M373" s="10">
        <f>SUMIFS(trimestre!$D$27:$L$27,trimestre!$D$3:$L$3,data!$B373,trimestre!$D$2:$L$2,data!$A373)</f>
        <v>87.4</v>
      </c>
      <c r="N373" s="10">
        <f>SUMIFS(trimestre!$D$29:$L$29,trimestre!$D$3:$L$3,data!$B373,trimestre!$D$2:$L$2,data!$A373)</f>
        <v>92.8</v>
      </c>
      <c r="O373" s="10">
        <f>SUMIFS(trimestre!$D$31:$L$31,trimestre!$D$3:$L$3,data!$B373,trimestre!$D$2:$L$2,data!$A373)</f>
        <v>89.9</v>
      </c>
      <c r="P373" s="10">
        <f>SUMIFS(trimestre!$D$33:$L$33,trimestre!$D$3:$L$3,data!$B373,trimestre!$D$2:$L$2,data!$A373)</f>
        <v>87.1</v>
      </c>
      <c r="Q373" s="10">
        <f>SUMIFS(trimestre!$D$35:$L$35,trimestre!$D$3:$L$3,data!$B373,trimestre!$D$2:$L$2,data!$A373)</f>
        <v>94</v>
      </c>
      <c r="R373" s="10">
        <f>SUMIFS(trimestre!$D$37:$L$37,trimestre!$D$3:$L$3,data!$B373,trimestre!$D$2:$L$2,data!$A373)</f>
        <v>98.7</v>
      </c>
      <c r="S373" s="10">
        <f>SUMIFS(trimestre!$D$39:$L$39,trimestre!$D$3:$L$3,data!$B373,trimestre!$D$2:$L$2,data!$A373)</f>
        <v>99.9</v>
      </c>
      <c r="T373" s="10">
        <f>SUMIFS(trimestre!$D$41:$L$41,trimestre!$D$3:$L$3,data!$B373,trimestre!$D$2:$L$2,data!$A373)</f>
        <v>94.6</v>
      </c>
      <c r="U373" s="10">
        <f>SUMIFS(trimestre!$D$43:$L$43,trimestre!$D$3:$L$3,data!$B373,trimestre!$D$2:$L$2,data!$A373)</f>
        <v>97.899999999999991</v>
      </c>
      <c r="V373" s="10">
        <f>SUMIFS(trimestre!$D$45:$L$45,trimestre!$D$3:$L$3,data!$B373,trimestre!$D$2:$L$2,data!$A373)</f>
        <v>89.1</v>
      </c>
    </row>
    <row r="374" spans="1:22" x14ac:dyDescent="0.3">
      <c r="A374">
        <f t="shared" si="15"/>
        <v>2020</v>
      </c>
      <c r="B374" t="str">
        <f t="shared" si="16"/>
        <v>T1</v>
      </c>
      <c r="C374">
        <f t="shared" si="17"/>
        <v>1</v>
      </c>
      <c r="D374" s="59">
        <v>43838</v>
      </c>
      <c r="E374" s="10">
        <f>SUMIFS(trimestre!$D$4:$L$4,trimestre!$D$3:$L$3,data!$B374,trimestre!$D$2:$L$2,data!$A374)</f>
        <v>94.199999999999989</v>
      </c>
      <c r="F374" s="10">
        <f>SUMIFS(trimestre!$D$8:$L$8,trimestre!$D$3:$L$3,data!$B374,trimestre!$D$2:$L$2,data!$A374)</f>
        <v>99</v>
      </c>
      <c r="G374" s="10">
        <f>SUMIFS(trimestre!$D$10:$L$10,trimestre!$D$3:$L$3,data!$B374,trimestre!$D$2:$L$2,data!$A374)</f>
        <v>97.7</v>
      </c>
      <c r="H374" s="10">
        <f>SUMIFS(trimestre!$D$14:$L$14,trimestre!$D$3:$L$3,data!$B374,trimestre!$D$2:$L$2,data!$A374)</f>
        <v>99.8</v>
      </c>
      <c r="I374" s="10">
        <f>SUMIFS(trimestre!$D$16:$L$16,trimestre!$D$3:$L$3,data!$B374,trimestre!$D$2:$L$2,data!$A374)</f>
        <v>93.6</v>
      </c>
      <c r="J374" s="10">
        <f>SUMIFS(trimestre!$D$18:$L$18,trimestre!$D$3:$L$3,data!$B374,trimestre!$D$2:$L$2,data!$A374)</f>
        <v>95.199999999999989</v>
      </c>
      <c r="K374" s="10">
        <f>SUMIFS(trimestre!$D$20:$L$20,trimestre!$D$3:$L$3,data!$B374,trimestre!$D$2:$L$2,data!$A374)</f>
        <v>86.8</v>
      </c>
      <c r="L374" s="10">
        <f>SUMIFS(trimestre!$D$22:$L$22,trimestre!$D$3:$L$3,data!$B374,trimestre!$D$2:$L$2,data!$A374)</f>
        <v>94.6</v>
      </c>
      <c r="M374" s="10">
        <f>SUMIFS(trimestre!$D$27:$L$27,trimestre!$D$3:$L$3,data!$B374,trimestre!$D$2:$L$2,data!$A374)</f>
        <v>87.4</v>
      </c>
      <c r="N374" s="10">
        <f>SUMIFS(trimestre!$D$29:$L$29,trimestre!$D$3:$L$3,data!$B374,trimestre!$D$2:$L$2,data!$A374)</f>
        <v>92.8</v>
      </c>
      <c r="O374" s="10">
        <f>SUMIFS(trimestre!$D$31:$L$31,trimestre!$D$3:$L$3,data!$B374,trimestre!$D$2:$L$2,data!$A374)</f>
        <v>89.9</v>
      </c>
      <c r="P374" s="10">
        <f>SUMIFS(trimestre!$D$33:$L$33,trimestre!$D$3:$L$3,data!$B374,trimestre!$D$2:$L$2,data!$A374)</f>
        <v>87.1</v>
      </c>
      <c r="Q374" s="10">
        <f>SUMIFS(trimestre!$D$35:$L$35,trimestre!$D$3:$L$3,data!$B374,trimestre!$D$2:$L$2,data!$A374)</f>
        <v>94</v>
      </c>
      <c r="R374" s="10">
        <f>SUMIFS(trimestre!$D$37:$L$37,trimestre!$D$3:$L$3,data!$B374,trimestre!$D$2:$L$2,data!$A374)</f>
        <v>98.7</v>
      </c>
      <c r="S374" s="10">
        <f>SUMIFS(trimestre!$D$39:$L$39,trimestre!$D$3:$L$3,data!$B374,trimestre!$D$2:$L$2,data!$A374)</f>
        <v>99.9</v>
      </c>
      <c r="T374" s="10">
        <f>SUMIFS(trimestre!$D$41:$L$41,trimestre!$D$3:$L$3,data!$B374,trimestre!$D$2:$L$2,data!$A374)</f>
        <v>94.6</v>
      </c>
      <c r="U374" s="10">
        <f>SUMIFS(trimestre!$D$43:$L$43,trimestre!$D$3:$L$3,data!$B374,trimestre!$D$2:$L$2,data!$A374)</f>
        <v>97.899999999999991</v>
      </c>
      <c r="V374" s="10">
        <f>SUMIFS(trimestre!$D$45:$L$45,trimestre!$D$3:$L$3,data!$B374,trimestre!$D$2:$L$2,data!$A374)</f>
        <v>89.1</v>
      </c>
    </row>
    <row r="375" spans="1:22" x14ac:dyDescent="0.3">
      <c r="A375">
        <f t="shared" si="15"/>
        <v>2020</v>
      </c>
      <c r="B375" t="str">
        <f t="shared" si="16"/>
        <v>T1</v>
      </c>
      <c r="C375">
        <f t="shared" si="17"/>
        <v>1</v>
      </c>
      <c r="D375" s="59">
        <v>43839</v>
      </c>
      <c r="E375" s="10">
        <f>SUMIFS(trimestre!$D$4:$L$4,trimestre!$D$3:$L$3,data!$B375,trimestre!$D$2:$L$2,data!$A375)</f>
        <v>94.199999999999989</v>
      </c>
      <c r="F375" s="10">
        <f>SUMIFS(trimestre!$D$8:$L$8,trimestre!$D$3:$L$3,data!$B375,trimestre!$D$2:$L$2,data!$A375)</f>
        <v>99</v>
      </c>
      <c r="G375" s="10">
        <f>SUMIFS(trimestre!$D$10:$L$10,trimestre!$D$3:$L$3,data!$B375,trimestre!$D$2:$L$2,data!$A375)</f>
        <v>97.7</v>
      </c>
      <c r="H375" s="10">
        <f>SUMIFS(trimestre!$D$14:$L$14,trimestre!$D$3:$L$3,data!$B375,trimestre!$D$2:$L$2,data!$A375)</f>
        <v>99.8</v>
      </c>
      <c r="I375" s="10">
        <f>SUMIFS(trimestre!$D$16:$L$16,trimestre!$D$3:$L$3,data!$B375,trimestre!$D$2:$L$2,data!$A375)</f>
        <v>93.6</v>
      </c>
      <c r="J375" s="10">
        <f>SUMIFS(trimestre!$D$18:$L$18,trimestre!$D$3:$L$3,data!$B375,trimestre!$D$2:$L$2,data!$A375)</f>
        <v>95.199999999999989</v>
      </c>
      <c r="K375" s="10">
        <f>SUMIFS(trimestre!$D$20:$L$20,trimestre!$D$3:$L$3,data!$B375,trimestre!$D$2:$L$2,data!$A375)</f>
        <v>86.8</v>
      </c>
      <c r="L375" s="10">
        <f>SUMIFS(trimestre!$D$22:$L$22,trimestre!$D$3:$L$3,data!$B375,trimestre!$D$2:$L$2,data!$A375)</f>
        <v>94.6</v>
      </c>
      <c r="M375" s="10">
        <f>SUMIFS(trimestre!$D$27:$L$27,trimestre!$D$3:$L$3,data!$B375,trimestre!$D$2:$L$2,data!$A375)</f>
        <v>87.4</v>
      </c>
      <c r="N375" s="10">
        <f>SUMIFS(trimestre!$D$29:$L$29,trimestre!$D$3:$L$3,data!$B375,trimestre!$D$2:$L$2,data!$A375)</f>
        <v>92.8</v>
      </c>
      <c r="O375" s="10">
        <f>SUMIFS(trimestre!$D$31:$L$31,trimestre!$D$3:$L$3,data!$B375,trimestre!$D$2:$L$2,data!$A375)</f>
        <v>89.9</v>
      </c>
      <c r="P375" s="10">
        <f>SUMIFS(trimestre!$D$33:$L$33,trimestre!$D$3:$L$3,data!$B375,trimestre!$D$2:$L$2,data!$A375)</f>
        <v>87.1</v>
      </c>
      <c r="Q375" s="10">
        <f>SUMIFS(trimestre!$D$35:$L$35,trimestre!$D$3:$L$3,data!$B375,trimestre!$D$2:$L$2,data!$A375)</f>
        <v>94</v>
      </c>
      <c r="R375" s="10">
        <f>SUMIFS(trimestre!$D$37:$L$37,trimestre!$D$3:$L$3,data!$B375,trimestre!$D$2:$L$2,data!$A375)</f>
        <v>98.7</v>
      </c>
      <c r="S375" s="10">
        <f>SUMIFS(trimestre!$D$39:$L$39,trimestre!$D$3:$L$3,data!$B375,trimestre!$D$2:$L$2,data!$A375)</f>
        <v>99.9</v>
      </c>
      <c r="T375" s="10">
        <f>SUMIFS(trimestre!$D$41:$L$41,trimestre!$D$3:$L$3,data!$B375,trimestre!$D$2:$L$2,data!$A375)</f>
        <v>94.6</v>
      </c>
      <c r="U375" s="10">
        <f>SUMIFS(trimestre!$D$43:$L$43,trimestre!$D$3:$L$3,data!$B375,trimestre!$D$2:$L$2,data!$A375)</f>
        <v>97.899999999999991</v>
      </c>
      <c r="V375" s="10">
        <f>SUMIFS(trimestre!$D$45:$L$45,trimestre!$D$3:$L$3,data!$B375,trimestre!$D$2:$L$2,data!$A375)</f>
        <v>89.1</v>
      </c>
    </row>
    <row r="376" spans="1:22" x14ac:dyDescent="0.3">
      <c r="A376">
        <f t="shared" si="15"/>
        <v>2020</v>
      </c>
      <c r="B376" t="str">
        <f t="shared" si="16"/>
        <v>T1</v>
      </c>
      <c r="C376">
        <f t="shared" si="17"/>
        <v>1</v>
      </c>
      <c r="D376" s="59">
        <v>43840</v>
      </c>
      <c r="E376" s="10">
        <f>SUMIFS(trimestre!$D$4:$L$4,trimestre!$D$3:$L$3,data!$B376,trimestre!$D$2:$L$2,data!$A376)</f>
        <v>94.199999999999989</v>
      </c>
      <c r="F376" s="10">
        <f>SUMIFS(trimestre!$D$8:$L$8,trimestre!$D$3:$L$3,data!$B376,trimestre!$D$2:$L$2,data!$A376)</f>
        <v>99</v>
      </c>
      <c r="G376" s="10">
        <f>SUMIFS(trimestre!$D$10:$L$10,trimestre!$D$3:$L$3,data!$B376,trimestre!$D$2:$L$2,data!$A376)</f>
        <v>97.7</v>
      </c>
      <c r="H376" s="10">
        <f>SUMIFS(trimestre!$D$14:$L$14,trimestre!$D$3:$L$3,data!$B376,trimestre!$D$2:$L$2,data!$A376)</f>
        <v>99.8</v>
      </c>
      <c r="I376" s="10">
        <f>SUMIFS(trimestre!$D$16:$L$16,trimestre!$D$3:$L$3,data!$B376,trimestre!$D$2:$L$2,data!$A376)</f>
        <v>93.6</v>
      </c>
      <c r="J376" s="10">
        <f>SUMIFS(trimestre!$D$18:$L$18,trimestre!$D$3:$L$3,data!$B376,trimestre!$D$2:$L$2,data!$A376)</f>
        <v>95.199999999999989</v>
      </c>
      <c r="K376" s="10">
        <f>SUMIFS(trimestre!$D$20:$L$20,trimestre!$D$3:$L$3,data!$B376,trimestre!$D$2:$L$2,data!$A376)</f>
        <v>86.8</v>
      </c>
      <c r="L376" s="10">
        <f>SUMIFS(trimestre!$D$22:$L$22,trimestre!$D$3:$L$3,data!$B376,trimestre!$D$2:$L$2,data!$A376)</f>
        <v>94.6</v>
      </c>
      <c r="M376" s="10">
        <f>SUMIFS(trimestre!$D$27:$L$27,trimestre!$D$3:$L$3,data!$B376,trimestre!$D$2:$L$2,data!$A376)</f>
        <v>87.4</v>
      </c>
      <c r="N376" s="10">
        <f>SUMIFS(trimestre!$D$29:$L$29,trimestre!$D$3:$L$3,data!$B376,trimestre!$D$2:$L$2,data!$A376)</f>
        <v>92.8</v>
      </c>
      <c r="O376" s="10">
        <f>SUMIFS(trimestre!$D$31:$L$31,trimestre!$D$3:$L$3,data!$B376,trimestre!$D$2:$L$2,data!$A376)</f>
        <v>89.9</v>
      </c>
      <c r="P376" s="10">
        <f>SUMIFS(trimestre!$D$33:$L$33,trimestre!$D$3:$L$3,data!$B376,trimestre!$D$2:$L$2,data!$A376)</f>
        <v>87.1</v>
      </c>
      <c r="Q376" s="10">
        <f>SUMIFS(trimestre!$D$35:$L$35,trimestre!$D$3:$L$3,data!$B376,trimestre!$D$2:$L$2,data!$A376)</f>
        <v>94</v>
      </c>
      <c r="R376" s="10">
        <f>SUMIFS(trimestre!$D$37:$L$37,trimestre!$D$3:$L$3,data!$B376,trimestre!$D$2:$L$2,data!$A376)</f>
        <v>98.7</v>
      </c>
      <c r="S376" s="10">
        <f>SUMIFS(trimestre!$D$39:$L$39,trimestre!$D$3:$L$3,data!$B376,trimestre!$D$2:$L$2,data!$A376)</f>
        <v>99.9</v>
      </c>
      <c r="T376" s="10">
        <f>SUMIFS(trimestre!$D$41:$L$41,trimestre!$D$3:$L$3,data!$B376,trimestre!$D$2:$L$2,data!$A376)</f>
        <v>94.6</v>
      </c>
      <c r="U376" s="10">
        <f>SUMIFS(trimestre!$D$43:$L$43,trimestre!$D$3:$L$3,data!$B376,trimestre!$D$2:$L$2,data!$A376)</f>
        <v>97.899999999999991</v>
      </c>
      <c r="V376" s="10">
        <f>SUMIFS(trimestre!$D$45:$L$45,trimestre!$D$3:$L$3,data!$B376,trimestre!$D$2:$L$2,data!$A376)</f>
        <v>89.1</v>
      </c>
    </row>
    <row r="377" spans="1:22" x14ac:dyDescent="0.3">
      <c r="A377">
        <f t="shared" si="15"/>
        <v>2020</v>
      </c>
      <c r="B377" t="str">
        <f t="shared" si="16"/>
        <v>T1</v>
      </c>
      <c r="C377">
        <f t="shared" si="17"/>
        <v>1</v>
      </c>
      <c r="D377" s="59">
        <v>43841</v>
      </c>
      <c r="E377" s="10">
        <f>SUMIFS(trimestre!$D$4:$L$4,trimestre!$D$3:$L$3,data!$B377,trimestre!$D$2:$L$2,data!$A377)</f>
        <v>94.199999999999989</v>
      </c>
      <c r="F377" s="10">
        <f>SUMIFS(trimestre!$D$8:$L$8,trimestre!$D$3:$L$3,data!$B377,trimestre!$D$2:$L$2,data!$A377)</f>
        <v>99</v>
      </c>
      <c r="G377" s="10">
        <f>SUMIFS(trimestre!$D$10:$L$10,trimestre!$D$3:$L$3,data!$B377,trimestre!$D$2:$L$2,data!$A377)</f>
        <v>97.7</v>
      </c>
      <c r="H377" s="10">
        <f>SUMIFS(trimestre!$D$14:$L$14,trimestre!$D$3:$L$3,data!$B377,trimestre!$D$2:$L$2,data!$A377)</f>
        <v>99.8</v>
      </c>
      <c r="I377" s="10">
        <f>SUMIFS(trimestre!$D$16:$L$16,trimestre!$D$3:$L$3,data!$B377,trimestre!$D$2:$L$2,data!$A377)</f>
        <v>93.6</v>
      </c>
      <c r="J377" s="10">
        <f>SUMIFS(trimestre!$D$18:$L$18,trimestre!$D$3:$L$3,data!$B377,trimestre!$D$2:$L$2,data!$A377)</f>
        <v>95.199999999999989</v>
      </c>
      <c r="K377" s="10">
        <f>SUMIFS(trimestre!$D$20:$L$20,trimestre!$D$3:$L$3,data!$B377,trimestre!$D$2:$L$2,data!$A377)</f>
        <v>86.8</v>
      </c>
      <c r="L377" s="10">
        <f>SUMIFS(trimestre!$D$22:$L$22,trimestre!$D$3:$L$3,data!$B377,trimestre!$D$2:$L$2,data!$A377)</f>
        <v>94.6</v>
      </c>
      <c r="M377" s="10">
        <f>SUMIFS(trimestre!$D$27:$L$27,trimestre!$D$3:$L$3,data!$B377,trimestre!$D$2:$L$2,data!$A377)</f>
        <v>87.4</v>
      </c>
      <c r="N377" s="10">
        <f>SUMIFS(trimestre!$D$29:$L$29,trimestre!$D$3:$L$3,data!$B377,trimestre!$D$2:$L$2,data!$A377)</f>
        <v>92.8</v>
      </c>
      <c r="O377" s="10">
        <f>SUMIFS(trimestre!$D$31:$L$31,trimestre!$D$3:$L$3,data!$B377,trimestre!$D$2:$L$2,data!$A377)</f>
        <v>89.9</v>
      </c>
      <c r="P377" s="10">
        <f>SUMIFS(trimestre!$D$33:$L$33,trimestre!$D$3:$L$3,data!$B377,trimestre!$D$2:$L$2,data!$A377)</f>
        <v>87.1</v>
      </c>
      <c r="Q377" s="10">
        <f>SUMIFS(trimestre!$D$35:$L$35,trimestre!$D$3:$L$3,data!$B377,trimestre!$D$2:$L$2,data!$A377)</f>
        <v>94</v>
      </c>
      <c r="R377" s="10">
        <f>SUMIFS(trimestre!$D$37:$L$37,trimestre!$D$3:$L$3,data!$B377,trimestre!$D$2:$L$2,data!$A377)</f>
        <v>98.7</v>
      </c>
      <c r="S377" s="10">
        <f>SUMIFS(trimestre!$D$39:$L$39,trimestre!$D$3:$L$3,data!$B377,trimestre!$D$2:$L$2,data!$A377)</f>
        <v>99.9</v>
      </c>
      <c r="T377" s="10">
        <f>SUMIFS(trimestre!$D$41:$L$41,trimestre!$D$3:$L$3,data!$B377,trimestre!$D$2:$L$2,data!$A377)</f>
        <v>94.6</v>
      </c>
      <c r="U377" s="10">
        <f>SUMIFS(trimestre!$D$43:$L$43,trimestre!$D$3:$L$3,data!$B377,trimestre!$D$2:$L$2,data!$A377)</f>
        <v>97.899999999999991</v>
      </c>
      <c r="V377" s="10">
        <f>SUMIFS(trimestre!$D$45:$L$45,trimestre!$D$3:$L$3,data!$B377,trimestre!$D$2:$L$2,data!$A377)</f>
        <v>89.1</v>
      </c>
    </row>
    <row r="378" spans="1:22" x14ac:dyDescent="0.3">
      <c r="A378">
        <f t="shared" si="15"/>
        <v>2020</v>
      </c>
      <c r="B378" t="str">
        <f t="shared" si="16"/>
        <v>T1</v>
      </c>
      <c r="C378">
        <f t="shared" si="17"/>
        <v>1</v>
      </c>
      <c r="D378" s="59">
        <v>43842</v>
      </c>
      <c r="E378" s="10">
        <f>SUMIFS(trimestre!$D$4:$L$4,trimestre!$D$3:$L$3,data!$B378,trimestre!$D$2:$L$2,data!$A378)</f>
        <v>94.199999999999989</v>
      </c>
      <c r="F378" s="10">
        <f>SUMIFS(trimestre!$D$8:$L$8,trimestre!$D$3:$L$3,data!$B378,trimestre!$D$2:$L$2,data!$A378)</f>
        <v>99</v>
      </c>
      <c r="G378" s="10">
        <f>SUMIFS(trimestre!$D$10:$L$10,trimestre!$D$3:$L$3,data!$B378,trimestre!$D$2:$L$2,data!$A378)</f>
        <v>97.7</v>
      </c>
      <c r="H378" s="10">
        <f>SUMIFS(trimestre!$D$14:$L$14,trimestre!$D$3:$L$3,data!$B378,trimestre!$D$2:$L$2,data!$A378)</f>
        <v>99.8</v>
      </c>
      <c r="I378" s="10">
        <f>SUMIFS(trimestre!$D$16:$L$16,trimestre!$D$3:$L$3,data!$B378,trimestre!$D$2:$L$2,data!$A378)</f>
        <v>93.6</v>
      </c>
      <c r="J378" s="10">
        <f>SUMIFS(trimestre!$D$18:$L$18,trimestre!$D$3:$L$3,data!$B378,trimestre!$D$2:$L$2,data!$A378)</f>
        <v>95.199999999999989</v>
      </c>
      <c r="K378" s="10">
        <f>SUMIFS(trimestre!$D$20:$L$20,trimestre!$D$3:$L$3,data!$B378,trimestre!$D$2:$L$2,data!$A378)</f>
        <v>86.8</v>
      </c>
      <c r="L378" s="10">
        <f>SUMIFS(trimestre!$D$22:$L$22,trimestre!$D$3:$L$3,data!$B378,trimestre!$D$2:$L$2,data!$A378)</f>
        <v>94.6</v>
      </c>
      <c r="M378" s="10">
        <f>SUMIFS(trimestre!$D$27:$L$27,trimestre!$D$3:$L$3,data!$B378,trimestre!$D$2:$L$2,data!$A378)</f>
        <v>87.4</v>
      </c>
      <c r="N378" s="10">
        <f>SUMIFS(trimestre!$D$29:$L$29,trimestre!$D$3:$L$3,data!$B378,trimestre!$D$2:$L$2,data!$A378)</f>
        <v>92.8</v>
      </c>
      <c r="O378" s="10">
        <f>SUMIFS(trimestre!$D$31:$L$31,trimestre!$D$3:$L$3,data!$B378,trimestre!$D$2:$L$2,data!$A378)</f>
        <v>89.9</v>
      </c>
      <c r="P378" s="10">
        <f>SUMIFS(trimestre!$D$33:$L$33,trimestre!$D$3:$L$3,data!$B378,trimestre!$D$2:$L$2,data!$A378)</f>
        <v>87.1</v>
      </c>
      <c r="Q378" s="10">
        <f>SUMIFS(trimestre!$D$35:$L$35,trimestre!$D$3:$L$3,data!$B378,trimestre!$D$2:$L$2,data!$A378)</f>
        <v>94</v>
      </c>
      <c r="R378" s="10">
        <f>SUMIFS(trimestre!$D$37:$L$37,trimestre!$D$3:$L$3,data!$B378,trimestre!$D$2:$L$2,data!$A378)</f>
        <v>98.7</v>
      </c>
      <c r="S378" s="10">
        <f>SUMIFS(trimestre!$D$39:$L$39,trimestre!$D$3:$L$3,data!$B378,trimestre!$D$2:$L$2,data!$A378)</f>
        <v>99.9</v>
      </c>
      <c r="T378" s="10">
        <f>SUMIFS(trimestre!$D$41:$L$41,trimestre!$D$3:$L$3,data!$B378,trimestre!$D$2:$L$2,data!$A378)</f>
        <v>94.6</v>
      </c>
      <c r="U378" s="10">
        <f>SUMIFS(trimestre!$D$43:$L$43,trimestre!$D$3:$L$3,data!$B378,trimestre!$D$2:$L$2,data!$A378)</f>
        <v>97.899999999999991</v>
      </c>
      <c r="V378" s="10">
        <f>SUMIFS(trimestre!$D$45:$L$45,trimestre!$D$3:$L$3,data!$B378,trimestre!$D$2:$L$2,data!$A378)</f>
        <v>89.1</v>
      </c>
    </row>
    <row r="379" spans="1:22" x14ac:dyDescent="0.3">
      <c r="A379">
        <f t="shared" si="15"/>
        <v>2020</v>
      </c>
      <c r="B379" t="str">
        <f t="shared" si="16"/>
        <v>T1</v>
      </c>
      <c r="C379">
        <f t="shared" si="17"/>
        <v>1</v>
      </c>
      <c r="D379" s="59">
        <v>43843</v>
      </c>
      <c r="E379" s="10">
        <f>SUMIFS(trimestre!$D$4:$L$4,trimestre!$D$3:$L$3,data!$B379,trimestre!$D$2:$L$2,data!$A379)</f>
        <v>94.199999999999989</v>
      </c>
      <c r="F379" s="10">
        <f>SUMIFS(trimestre!$D$8:$L$8,trimestre!$D$3:$L$3,data!$B379,trimestre!$D$2:$L$2,data!$A379)</f>
        <v>99</v>
      </c>
      <c r="G379" s="10">
        <f>SUMIFS(trimestre!$D$10:$L$10,trimestre!$D$3:$L$3,data!$B379,trimestre!$D$2:$L$2,data!$A379)</f>
        <v>97.7</v>
      </c>
      <c r="H379" s="10">
        <f>SUMIFS(trimestre!$D$14:$L$14,trimestre!$D$3:$L$3,data!$B379,trimestre!$D$2:$L$2,data!$A379)</f>
        <v>99.8</v>
      </c>
      <c r="I379" s="10">
        <f>SUMIFS(trimestre!$D$16:$L$16,trimestre!$D$3:$L$3,data!$B379,trimestre!$D$2:$L$2,data!$A379)</f>
        <v>93.6</v>
      </c>
      <c r="J379" s="10">
        <f>SUMIFS(trimestre!$D$18:$L$18,trimestre!$D$3:$L$3,data!$B379,trimestre!$D$2:$L$2,data!$A379)</f>
        <v>95.199999999999989</v>
      </c>
      <c r="K379" s="10">
        <f>SUMIFS(trimestre!$D$20:$L$20,trimestre!$D$3:$L$3,data!$B379,trimestre!$D$2:$L$2,data!$A379)</f>
        <v>86.8</v>
      </c>
      <c r="L379" s="10">
        <f>SUMIFS(trimestre!$D$22:$L$22,trimestre!$D$3:$L$3,data!$B379,trimestre!$D$2:$L$2,data!$A379)</f>
        <v>94.6</v>
      </c>
      <c r="M379" s="10">
        <f>SUMIFS(trimestre!$D$27:$L$27,trimestre!$D$3:$L$3,data!$B379,trimestre!$D$2:$L$2,data!$A379)</f>
        <v>87.4</v>
      </c>
      <c r="N379" s="10">
        <f>SUMIFS(trimestre!$D$29:$L$29,trimestre!$D$3:$L$3,data!$B379,trimestre!$D$2:$L$2,data!$A379)</f>
        <v>92.8</v>
      </c>
      <c r="O379" s="10">
        <f>SUMIFS(trimestre!$D$31:$L$31,trimestre!$D$3:$L$3,data!$B379,trimestre!$D$2:$L$2,data!$A379)</f>
        <v>89.9</v>
      </c>
      <c r="P379" s="10">
        <f>SUMIFS(trimestre!$D$33:$L$33,trimestre!$D$3:$L$3,data!$B379,trimestre!$D$2:$L$2,data!$A379)</f>
        <v>87.1</v>
      </c>
      <c r="Q379" s="10">
        <f>SUMIFS(trimestre!$D$35:$L$35,trimestre!$D$3:$L$3,data!$B379,trimestre!$D$2:$L$2,data!$A379)</f>
        <v>94</v>
      </c>
      <c r="R379" s="10">
        <f>SUMIFS(trimestre!$D$37:$L$37,trimestre!$D$3:$L$3,data!$B379,trimestre!$D$2:$L$2,data!$A379)</f>
        <v>98.7</v>
      </c>
      <c r="S379" s="10">
        <f>SUMIFS(trimestre!$D$39:$L$39,trimestre!$D$3:$L$3,data!$B379,trimestre!$D$2:$L$2,data!$A379)</f>
        <v>99.9</v>
      </c>
      <c r="T379" s="10">
        <f>SUMIFS(trimestre!$D$41:$L$41,trimestre!$D$3:$L$3,data!$B379,trimestre!$D$2:$L$2,data!$A379)</f>
        <v>94.6</v>
      </c>
      <c r="U379" s="10">
        <f>SUMIFS(trimestre!$D$43:$L$43,trimestre!$D$3:$L$3,data!$B379,trimestre!$D$2:$L$2,data!$A379)</f>
        <v>97.899999999999991</v>
      </c>
      <c r="V379" s="10">
        <f>SUMIFS(trimestre!$D$45:$L$45,trimestre!$D$3:$L$3,data!$B379,trimestre!$D$2:$L$2,data!$A379)</f>
        <v>89.1</v>
      </c>
    </row>
    <row r="380" spans="1:22" x14ac:dyDescent="0.3">
      <c r="A380">
        <f t="shared" si="15"/>
        <v>2020</v>
      </c>
      <c r="B380" t="str">
        <f t="shared" si="16"/>
        <v>T1</v>
      </c>
      <c r="C380">
        <f t="shared" si="17"/>
        <v>1</v>
      </c>
      <c r="D380" s="59">
        <v>43844</v>
      </c>
      <c r="E380" s="10">
        <f>SUMIFS(trimestre!$D$4:$L$4,trimestre!$D$3:$L$3,data!$B380,trimestre!$D$2:$L$2,data!$A380)</f>
        <v>94.199999999999989</v>
      </c>
      <c r="F380" s="10">
        <f>SUMIFS(trimestre!$D$8:$L$8,trimestre!$D$3:$L$3,data!$B380,trimestre!$D$2:$L$2,data!$A380)</f>
        <v>99</v>
      </c>
      <c r="G380" s="10">
        <f>SUMIFS(trimestre!$D$10:$L$10,trimestre!$D$3:$L$3,data!$B380,trimestre!$D$2:$L$2,data!$A380)</f>
        <v>97.7</v>
      </c>
      <c r="H380" s="10">
        <f>SUMIFS(trimestre!$D$14:$L$14,trimestre!$D$3:$L$3,data!$B380,trimestre!$D$2:$L$2,data!$A380)</f>
        <v>99.8</v>
      </c>
      <c r="I380" s="10">
        <f>SUMIFS(trimestre!$D$16:$L$16,trimestre!$D$3:$L$3,data!$B380,trimestre!$D$2:$L$2,data!$A380)</f>
        <v>93.6</v>
      </c>
      <c r="J380" s="10">
        <f>SUMIFS(trimestre!$D$18:$L$18,trimestre!$D$3:$L$3,data!$B380,trimestre!$D$2:$L$2,data!$A380)</f>
        <v>95.199999999999989</v>
      </c>
      <c r="K380" s="10">
        <f>SUMIFS(trimestre!$D$20:$L$20,trimestre!$D$3:$L$3,data!$B380,trimestre!$D$2:$L$2,data!$A380)</f>
        <v>86.8</v>
      </c>
      <c r="L380" s="10">
        <f>SUMIFS(trimestre!$D$22:$L$22,trimestre!$D$3:$L$3,data!$B380,trimestre!$D$2:$L$2,data!$A380)</f>
        <v>94.6</v>
      </c>
      <c r="M380" s="10">
        <f>SUMIFS(trimestre!$D$27:$L$27,trimestre!$D$3:$L$3,data!$B380,trimestre!$D$2:$L$2,data!$A380)</f>
        <v>87.4</v>
      </c>
      <c r="N380" s="10">
        <f>SUMIFS(trimestre!$D$29:$L$29,trimestre!$D$3:$L$3,data!$B380,trimestre!$D$2:$L$2,data!$A380)</f>
        <v>92.8</v>
      </c>
      <c r="O380" s="10">
        <f>SUMIFS(trimestre!$D$31:$L$31,trimestre!$D$3:$L$3,data!$B380,trimestre!$D$2:$L$2,data!$A380)</f>
        <v>89.9</v>
      </c>
      <c r="P380" s="10">
        <f>SUMIFS(trimestre!$D$33:$L$33,trimestre!$D$3:$L$3,data!$B380,trimestre!$D$2:$L$2,data!$A380)</f>
        <v>87.1</v>
      </c>
      <c r="Q380" s="10">
        <f>SUMIFS(trimestre!$D$35:$L$35,trimestre!$D$3:$L$3,data!$B380,trimestre!$D$2:$L$2,data!$A380)</f>
        <v>94</v>
      </c>
      <c r="R380" s="10">
        <f>SUMIFS(trimestre!$D$37:$L$37,trimestre!$D$3:$L$3,data!$B380,trimestre!$D$2:$L$2,data!$A380)</f>
        <v>98.7</v>
      </c>
      <c r="S380" s="10">
        <f>SUMIFS(trimestre!$D$39:$L$39,trimestre!$D$3:$L$3,data!$B380,trimestre!$D$2:$L$2,data!$A380)</f>
        <v>99.9</v>
      </c>
      <c r="T380" s="10">
        <f>SUMIFS(trimestre!$D$41:$L$41,trimestre!$D$3:$L$3,data!$B380,trimestre!$D$2:$L$2,data!$A380)</f>
        <v>94.6</v>
      </c>
      <c r="U380" s="10">
        <f>SUMIFS(trimestre!$D$43:$L$43,trimestre!$D$3:$L$3,data!$B380,trimestre!$D$2:$L$2,data!$A380)</f>
        <v>97.899999999999991</v>
      </c>
      <c r="V380" s="10">
        <f>SUMIFS(trimestre!$D$45:$L$45,trimestre!$D$3:$L$3,data!$B380,trimestre!$D$2:$L$2,data!$A380)</f>
        <v>89.1</v>
      </c>
    </row>
    <row r="381" spans="1:22" x14ac:dyDescent="0.3">
      <c r="A381">
        <f t="shared" si="15"/>
        <v>2020</v>
      </c>
      <c r="B381" t="str">
        <f t="shared" si="16"/>
        <v>T1</v>
      </c>
      <c r="C381">
        <f t="shared" si="17"/>
        <v>1</v>
      </c>
      <c r="D381" s="59">
        <v>43845</v>
      </c>
      <c r="E381" s="10">
        <f>SUMIFS(trimestre!$D$4:$L$4,trimestre!$D$3:$L$3,data!$B381,trimestre!$D$2:$L$2,data!$A381)</f>
        <v>94.199999999999989</v>
      </c>
      <c r="F381" s="10">
        <f>SUMIFS(trimestre!$D$8:$L$8,trimestre!$D$3:$L$3,data!$B381,trimestre!$D$2:$L$2,data!$A381)</f>
        <v>99</v>
      </c>
      <c r="G381" s="10">
        <f>SUMIFS(trimestre!$D$10:$L$10,trimestre!$D$3:$L$3,data!$B381,trimestre!$D$2:$L$2,data!$A381)</f>
        <v>97.7</v>
      </c>
      <c r="H381" s="10">
        <f>SUMIFS(trimestre!$D$14:$L$14,trimestre!$D$3:$L$3,data!$B381,trimestre!$D$2:$L$2,data!$A381)</f>
        <v>99.8</v>
      </c>
      <c r="I381" s="10">
        <f>SUMIFS(trimestre!$D$16:$L$16,trimestre!$D$3:$L$3,data!$B381,trimestre!$D$2:$L$2,data!$A381)</f>
        <v>93.6</v>
      </c>
      <c r="J381" s="10">
        <f>SUMIFS(trimestre!$D$18:$L$18,trimestre!$D$3:$L$3,data!$B381,trimestre!$D$2:$L$2,data!$A381)</f>
        <v>95.199999999999989</v>
      </c>
      <c r="K381" s="10">
        <f>SUMIFS(trimestre!$D$20:$L$20,trimestre!$D$3:$L$3,data!$B381,trimestre!$D$2:$L$2,data!$A381)</f>
        <v>86.8</v>
      </c>
      <c r="L381" s="10">
        <f>SUMIFS(trimestre!$D$22:$L$22,trimestre!$D$3:$L$3,data!$B381,trimestre!$D$2:$L$2,data!$A381)</f>
        <v>94.6</v>
      </c>
      <c r="M381" s="10">
        <f>SUMIFS(trimestre!$D$27:$L$27,trimestre!$D$3:$L$3,data!$B381,trimestre!$D$2:$L$2,data!$A381)</f>
        <v>87.4</v>
      </c>
      <c r="N381" s="10">
        <f>SUMIFS(trimestre!$D$29:$L$29,trimestre!$D$3:$L$3,data!$B381,trimestre!$D$2:$L$2,data!$A381)</f>
        <v>92.8</v>
      </c>
      <c r="O381" s="10">
        <f>SUMIFS(trimestre!$D$31:$L$31,trimestre!$D$3:$L$3,data!$B381,trimestre!$D$2:$L$2,data!$A381)</f>
        <v>89.9</v>
      </c>
      <c r="P381" s="10">
        <f>SUMIFS(trimestre!$D$33:$L$33,trimestre!$D$3:$L$3,data!$B381,trimestre!$D$2:$L$2,data!$A381)</f>
        <v>87.1</v>
      </c>
      <c r="Q381" s="10">
        <f>SUMIFS(trimestre!$D$35:$L$35,trimestre!$D$3:$L$3,data!$B381,trimestre!$D$2:$L$2,data!$A381)</f>
        <v>94</v>
      </c>
      <c r="R381" s="10">
        <f>SUMIFS(trimestre!$D$37:$L$37,trimestre!$D$3:$L$3,data!$B381,trimestre!$D$2:$L$2,data!$A381)</f>
        <v>98.7</v>
      </c>
      <c r="S381" s="10">
        <f>SUMIFS(trimestre!$D$39:$L$39,trimestre!$D$3:$L$3,data!$B381,trimestre!$D$2:$L$2,data!$A381)</f>
        <v>99.9</v>
      </c>
      <c r="T381" s="10">
        <f>SUMIFS(trimestre!$D$41:$L$41,trimestre!$D$3:$L$3,data!$B381,trimestre!$D$2:$L$2,data!$A381)</f>
        <v>94.6</v>
      </c>
      <c r="U381" s="10">
        <f>SUMIFS(trimestre!$D$43:$L$43,trimestre!$D$3:$L$3,data!$B381,trimestre!$D$2:$L$2,data!$A381)</f>
        <v>97.899999999999991</v>
      </c>
      <c r="V381" s="10">
        <f>SUMIFS(trimestre!$D$45:$L$45,trimestre!$D$3:$L$3,data!$B381,trimestre!$D$2:$L$2,data!$A381)</f>
        <v>89.1</v>
      </c>
    </row>
    <row r="382" spans="1:22" x14ac:dyDescent="0.3">
      <c r="A382">
        <f t="shared" si="15"/>
        <v>2020</v>
      </c>
      <c r="B382" t="str">
        <f t="shared" si="16"/>
        <v>T1</v>
      </c>
      <c r="C382">
        <f t="shared" si="17"/>
        <v>1</v>
      </c>
      <c r="D382" s="59">
        <v>43846</v>
      </c>
      <c r="E382" s="10">
        <f>SUMIFS(trimestre!$D$4:$L$4,trimestre!$D$3:$L$3,data!$B382,trimestre!$D$2:$L$2,data!$A382)</f>
        <v>94.199999999999989</v>
      </c>
      <c r="F382" s="10">
        <f>SUMIFS(trimestre!$D$8:$L$8,trimestre!$D$3:$L$3,data!$B382,trimestre!$D$2:$L$2,data!$A382)</f>
        <v>99</v>
      </c>
      <c r="G382" s="10">
        <f>SUMIFS(trimestre!$D$10:$L$10,trimestre!$D$3:$L$3,data!$B382,trimestre!$D$2:$L$2,data!$A382)</f>
        <v>97.7</v>
      </c>
      <c r="H382" s="10">
        <f>SUMIFS(trimestre!$D$14:$L$14,trimestre!$D$3:$L$3,data!$B382,trimestre!$D$2:$L$2,data!$A382)</f>
        <v>99.8</v>
      </c>
      <c r="I382" s="10">
        <f>SUMIFS(trimestre!$D$16:$L$16,trimestre!$D$3:$L$3,data!$B382,trimestre!$D$2:$L$2,data!$A382)</f>
        <v>93.6</v>
      </c>
      <c r="J382" s="10">
        <f>SUMIFS(trimestre!$D$18:$L$18,trimestre!$D$3:$L$3,data!$B382,trimestre!$D$2:$L$2,data!$A382)</f>
        <v>95.199999999999989</v>
      </c>
      <c r="K382" s="10">
        <f>SUMIFS(trimestre!$D$20:$L$20,trimestre!$D$3:$L$3,data!$B382,trimestre!$D$2:$L$2,data!$A382)</f>
        <v>86.8</v>
      </c>
      <c r="L382" s="10">
        <f>SUMIFS(trimestre!$D$22:$L$22,trimestre!$D$3:$L$3,data!$B382,trimestre!$D$2:$L$2,data!$A382)</f>
        <v>94.6</v>
      </c>
      <c r="M382" s="10">
        <f>SUMIFS(trimestre!$D$27:$L$27,trimestre!$D$3:$L$3,data!$B382,trimestre!$D$2:$L$2,data!$A382)</f>
        <v>87.4</v>
      </c>
      <c r="N382" s="10">
        <f>SUMIFS(trimestre!$D$29:$L$29,trimestre!$D$3:$L$3,data!$B382,trimestre!$D$2:$L$2,data!$A382)</f>
        <v>92.8</v>
      </c>
      <c r="O382" s="10">
        <f>SUMIFS(trimestre!$D$31:$L$31,trimestre!$D$3:$L$3,data!$B382,trimestre!$D$2:$L$2,data!$A382)</f>
        <v>89.9</v>
      </c>
      <c r="P382" s="10">
        <f>SUMIFS(trimestre!$D$33:$L$33,trimestre!$D$3:$L$3,data!$B382,trimestre!$D$2:$L$2,data!$A382)</f>
        <v>87.1</v>
      </c>
      <c r="Q382" s="10">
        <f>SUMIFS(trimestre!$D$35:$L$35,trimestre!$D$3:$L$3,data!$B382,trimestre!$D$2:$L$2,data!$A382)</f>
        <v>94</v>
      </c>
      <c r="R382" s="10">
        <f>SUMIFS(trimestre!$D$37:$L$37,trimestre!$D$3:$L$3,data!$B382,trimestre!$D$2:$L$2,data!$A382)</f>
        <v>98.7</v>
      </c>
      <c r="S382" s="10">
        <f>SUMIFS(trimestre!$D$39:$L$39,trimestre!$D$3:$L$3,data!$B382,trimestre!$D$2:$L$2,data!$A382)</f>
        <v>99.9</v>
      </c>
      <c r="T382" s="10">
        <f>SUMIFS(trimestre!$D$41:$L$41,trimestre!$D$3:$L$3,data!$B382,trimestre!$D$2:$L$2,data!$A382)</f>
        <v>94.6</v>
      </c>
      <c r="U382" s="10">
        <f>SUMIFS(trimestre!$D$43:$L$43,trimestre!$D$3:$L$3,data!$B382,trimestre!$D$2:$L$2,data!$A382)</f>
        <v>97.899999999999991</v>
      </c>
      <c r="V382" s="10">
        <f>SUMIFS(trimestre!$D$45:$L$45,trimestre!$D$3:$L$3,data!$B382,trimestre!$D$2:$L$2,data!$A382)</f>
        <v>89.1</v>
      </c>
    </row>
    <row r="383" spans="1:22" x14ac:dyDescent="0.3">
      <c r="A383">
        <f t="shared" si="15"/>
        <v>2020</v>
      </c>
      <c r="B383" t="str">
        <f t="shared" si="16"/>
        <v>T1</v>
      </c>
      <c r="C383">
        <f t="shared" si="17"/>
        <v>1</v>
      </c>
      <c r="D383" s="59">
        <v>43847</v>
      </c>
      <c r="E383" s="10">
        <f>SUMIFS(trimestre!$D$4:$L$4,trimestre!$D$3:$L$3,data!$B383,trimestre!$D$2:$L$2,data!$A383)</f>
        <v>94.199999999999989</v>
      </c>
      <c r="F383" s="10">
        <f>SUMIFS(trimestre!$D$8:$L$8,trimestre!$D$3:$L$3,data!$B383,trimestre!$D$2:$L$2,data!$A383)</f>
        <v>99</v>
      </c>
      <c r="G383" s="10">
        <f>SUMIFS(trimestre!$D$10:$L$10,trimestre!$D$3:$L$3,data!$B383,trimestre!$D$2:$L$2,data!$A383)</f>
        <v>97.7</v>
      </c>
      <c r="H383" s="10">
        <f>SUMIFS(trimestre!$D$14:$L$14,trimestre!$D$3:$L$3,data!$B383,trimestre!$D$2:$L$2,data!$A383)</f>
        <v>99.8</v>
      </c>
      <c r="I383" s="10">
        <f>SUMIFS(trimestre!$D$16:$L$16,trimestre!$D$3:$L$3,data!$B383,trimestre!$D$2:$L$2,data!$A383)</f>
        <v>93.6</v>
      </c>
      <c r="J383" s="10">
        <f>SUMIFS(trimestre!$D$18:$L$18,trimestre!$D$3:$L$3,data!$B383,trimestre!$D$2:$L$2,data!$A383)</f>
        <v>95.199999999999989</v>
      </c>
      <c r="K383" s="10">
        <f>SUMIFS(trimestre!$D$20:$L$20,trimestre!$D$3:$L$3,data!$B383,trimestre!$D$2:$L$2,data!$A383)</f>
        <v>86.8</v>
      </c>
      <c r="L383" s="10">
        <f>SUMIFS(trimestre!$D$22:$L$22,trimestre!$D$3:$L$3,data!$B383,trimestre!$D$2:$L$2,data!$A383)</f>
        <v>94.6</v>
      </c>
      <c r="M383" s="10">
        <f>SUMIFS(trimestre!$D$27:$L$27,trimestre!$D$3:$L$3,data!$B383,trimestre!$D$2:$L$2,data!$A383)</f>
        <v>87.4</v>
      </c>
      <c r="N383" s="10">
        <f>SUMIFS(trimestre!$D$29:$L$29,trimestre!$D$3:$L$3,data!$B383,trimestre!$D$2:$L$2,data!$A383)</f>
        <v>92.8</v>
      </c>
      <c r="O383" s="10">
        <f>SUMIFS(trimestre!$D$31:$L$31,trimestre!$D$3:$L$3,data!$B383,trimestre!$D$2:$L$2,data!$A383)</f>
        <v>89.9</v>
      </c>
      <c r="P383" s="10">
        <f>SUMIFS(trimestre!$D$33:$L$33,trimestre!$D$3:$L$3,data!$B383,trimestre!$D$2:$L$2,data!$A383)</f>
        <v>87.1</v>
      </c>
      <c r="Q383" s="10">
        <f>SUMIFS(trimestre!$D$35:$L$35,trimestre!$D$3:$L$3,data!$B383,trimestre!$D$2:$L$2,data!$A383)</f>
        <v>94</v>
      </c>
      <c r="R383" s="10">
        <f>SUMIFS(trimestre!$D$37:$L$37,trimestre!$D$3:$L$3,data!$B383,trimestre!$D$2:$L$2,data!$A383)</f>
        <v>98.7</v>
      </c>
      <c r="S383" s="10">
        <f>SUMIFS(trimestre!$D$39:$L$39,trimestre!$D$3:$L$3,data!$B383,trimestre!$D$2:$L$2,data!$A383)</f>
        <v>99.9</v>
      </c>
      <c r="T383" s="10">
        <f>SUMIFS(trimestre!$D$41:$L$41,trimestre!$D$3:$L$3,data!$B383,trimestre!$D$2:$L$2,data!$A383)</f>
        <v>94.6</v>
      </c>
      <c r="U383" s="10">
        <f>SUMIFS(trimestre!$D$43:$L$43,trimestre!$D$3:$L$3,data!$B383,trimestre!$D$2:$L$2,data!$A383)</f>
        <v>97.899999999999991</v>
      </c>
      <c r="V383" s="10">
        <f>SUMIFS(trimestre!$D$45:$L$45,trimestre!$D$3:$L$3,data!$B383,trimestre!$D$2:$L$2,data!$A383)</f>
        <v>89.1</v>
      </c>
    </row>
    <row r="384" spans="1:22" x14ac:dyDescent="0.3">
      <c r="A384">
        <f t="shared" si="15"/>
        <v>2020</v>
      </c>
      <c r="B384" t="str">
        <f t="shared" si="16"/>
        <v>T1</v>
      </c>
      <c r="C384">
        <f t="shared" si="17"/>
        <v>1</v>
      </c>
      <c r="D384" s="59">
        <v>43848</v>
      </c>
      <c r="E384" s="10">
        <f>SUMIFS(trimestre!$D$4:$L$4,trimestre!$D$3:$L$3,data!$B384,trimestre!$D$2:$L$2,data!$A384)</f>
        <v>94.199999999999989</v>
      </c>
      <c r="F384" s="10">
        <f>SUMIFS(trimestre!$D$8:$L$8,trimestre!$D$3:$L$3,data!$B384,trimestre!$D$2:$L$2,data!$A384)</f>
        <v>99</v>
      </c>
      <c r="G384" s="10">
        <f>SUMIFS(trimestre!$D$10:$L$10,trimestre!$D$3:$L$3,data!$B384,trimestre!$D$2:$L$2,data!$A384)</f>
        <v>97.7</v>
      </c>
      <c r="H384" s="10">
        <f>SUMIFS(trimestre!$D$14:$L$14,trimestre!$D$3:$L$3,data!$B384,trimestre!$D$2:$L$2,data!$A384)</f>
        <v>99.8</v>
      </c>
      <c r="I384" s="10">
        <f>SUMIFS(trimestre!$D$16:$L$16,trimestre!$D$3:$L$3,data!$B384,trimestre!$D$2:$L$2,data!$A384)</f>
        <v>93.6</v>
      </c>
      <c r="J384" s="10">
        <f>SUMIFS(trimestre!$D$18:$L$18,trimestre!$D$3:$L$3,data!$B384,trimestre!$D$2:$L$2,data!$A384)</f>
        <v>95.199999999999989</v>
      </c>
      <c r="K384" s="10">
        <f>SUMIFS(trimestre!$D$20:$L$20,trimestre!$D$3:$L$3,data!$B384,trimestre!$D$2:$L$2,data!$A384)</f>
        <v>86.8</v>
      </c>
      <c r="L384" s="10">
        <f>SUMIFS(trimestre!$D$22:$L$22,trimestre!$D$3:$L$3,data!$B384,trimestre!$D$2:$L$2,data!$A384)</f>
        <v>94.6</v>
      </c>
      <c r="M384" s="10">
        <f>SUMIFS(trimestre!$D$27:$L$27,trimestre!$D$3:$L$3,data!$B384,trimestre!$D$2:$L$2,data!$A384)</f>
        <v>87.4</v>
      </c>
      <c r="N384" s="10">
        <f>SUMIFS(trimestre!$D$29:$L$29,trimestre!$D$3:$L$3,data!$B384,trimestre!$D$2:$L$2,data!$A384)</f>
        <v>92.8</v>
      </c>
      <c r="O384" s="10">
        <f>SUMIFS(trimestre!$D$31:$L$31,trimestre!$D$3:$L$3,data!$B384,trimestre!$D$2:$L$2,data!$A384)</f>
        <v>89.9</v>
      </c>
      <c r="P384" s="10">
        <f>SUMIFS(trimestre!$D$33:$L$33,trimestre!$D$3:$L$3,data!$B384,trimestre!$D$2:$L$2,data!$A384)</f>
        <v>87.1</v>
      </c>
      <c r="Q384" s="10">
        <f>SUMIFS(trimestre!$D$35:$L$35,trimestre!$D$3:$L$3,data!$B384,trimestre!$D$2:$L$2,data!$A384)</f>
        <v>94</v>
      </c>
      <c r="R384" s="10">
        <f>SUMIFS(trimestre!$D$37:$L$37,trimestre!$D$3:$L$3,data!$B384,trimestre!$D$2:$L$2,data!$A384)</f>
        <v>98.7</v>
      </c>
      <c r="S384" s="10">
        <f>SUMIFS(trimestre!$D$39:$L$39,trimestre!$D$3:$L$3,data!$B384,trimestre!$D$2:$L$2,data!$A384)</f>
        <v>99.9</v>
      </c>
      <c r="T384" s="10">
        <f>SUMIFS(trimestre!$D$41:$L$41,trimestre!$D$3:$L$3,data!$B384,trimestre!$D$2:$L$2,data!$A384)</f>
        <v>94.6</v>
      </c>
      <c r="U384" s="10">
        <f>SUMIFS(trimestre!$D$43:$L$43,trimestre!$D$3:$L$3,data!$B384,trimestre!$D$2:$L$2,data!$A384)</f>
        <v>97.899999999999991</v>
      </c>
      <c r="V384" s="10">
        <f>SUMIFS(trimestre!$D$45:$L$45,trimestre!$D$3:$L$3,data!$B384,trimestre!$D$2:$L$2,data!$A384)</f>
        <v>89.1</v>
      </c>
    </row>
    <row r="385" spans="1:22" x14ac:dyDescent="0.3">
      <c r="A385">
        <f t="shared" si="15"/>
        <v>2020</v>
      </c>
      <c r="B385" t="str">
        <f t="shared" si="16"/>
        <v>T1</v>
      </c>
      <c r="C385">
        <f t="shared" si="17"/>
        <v>1</v>
      </c>
      <c r="D385" s="59">
        <v>43849</v>
      </c>
      <c r="E385" s="10">
        <f>SUMIFS(trimestre!$D$4:$L$4,trimestre!$D$3:$L$3,data!$B385,trimestre!$D$2:$L$2,data!$A385)</f>
        <v>94.199999999999989</v>
      </c>
      <c r="F385" s="10">
        <f>SUMIFS(trimestre!$D$8:$L$8,trimestre!$D$3:$L$3,data!$B385,trimestre!$D$2:$L$2,data!$A385)</f>
        <v>99</v>
      </c>
      <c r="G385" s="10">
        <f>SUMIFS(trimestre!$D$10:$L$10,trimestre!$D$3:$L$3,data!$B385,trimestre!$D$2:$L$2,data!$A385)</f>
        <v>97.7</v>
      </c>
      <c r="H385" s="10">
        <f>SUMIFS(trimestre!$D$14:$L$14,trimestre!$D$3:$L$3,data!$B385,trimestre!$D$2:$L$2,data!$A385)</f>
        <v>99.8</v>
      </c>
      <c r="I385" s="10">
        <f>SUMIFS(trimestre!$D$16:$L$16,trimestre!$D$3:$L$3,data!$B385,trimestre!$D$2:$L$2,data!$A385)</f>
        <v>93.6</v>
      </c>
      <c r="J385" s="10">
        <f>SUMIFS(trimestre!$D$18:$L$18,trimestre!$D$3:$L$3,data!$B385,trimestre!$D$2:$L$2,data!$A385)</f>
        <v>95.199999999999989</v>
      </c>
      <c r="K385" s="10">
        <f>SUMIFS(trimestre!$D$20:$L$20,trimestre!$D$3:$L$3,data!$B385,trimestre!$D$2:$L$2,data!$A385)</f>
        <v>86.8</v>
      </c>
      <c r="L385" s="10">
        <f>SUMIFS(trimestre!$D$22:$L$22,trimestre!$D$3:$L$3,data!$B385,trimestre!$D$2:$L$2,data!$A385)</f>
        <v>94.6</v>
      </c>
      <c r="M385" s="10">
        <f>SUMIFS(trimestre!$D$27:$L$27,trimestre!$D$3:$L$3,data!$B385,trimestre!$D$2:$L$2,data!$A385)</f>
        <v>87.4</v>
      </c>
      <c r="N385" s="10">
        <f>SUMIFS(trimestre!$D$29:$L$29,trimestre!$D$3:$L$3,data!$B385,trimestre!$D$2:$L$2,data!$A385)</f>
        <v>92.8</v>
      </c>
      <c r="O385" s="10">
        <f>SUMIFS(trimestre!$D$31:$L$31,trimestre!$D$3:$L$3,data!$B385,trimestre!$D$2:$L$2,data!$A385)</f>
        <v>89.9</v>
      </c>
      <c r="P385" s="10">
        <f>SUMIFS(trimestre!$D$33:$L$33,trimestre!$D$3:$L$3,data!$B385,trimestre!$D$2:$L$2,data!$A385)</f>
        <v>87.1</v>
      </c>
      <c r="Q385" s="10">
        <f>SUMIFS(trimestre!$D$35:$L$35,trimestre!$D$3:$L$3,data!$B385,trimestre!$D$2:$L$2,data!$A385)</f>
        <v>94</v>
      </c>
      <c r="R385" s="10">
        <f>SUMIFS(trimestre!$D$37:$L$37,trimestre!$D$3:$L$3,data!$B385,trimestre!$D$2:$L$2,data!$A385)</f>
        <v>98.7</v>
      </c>
      <c r="S385" s="10">
        <f>SUMIFS(trimestre!$D$39:$L$39,trimestre!$D$3:$L$3,data!$B385,trimestre!$D$2:$L$2,data!$A385)</f>
        <v>99.9</v>
      </c>
      <c r="T385" s="10">
        <f>SUMIFS(trimestre!$D$41:$L$41,trimestre!$D$3:$L$3,data!$B385,trimestre!$D$2:$L$2,data!$A385)</f>
        <v>94.6</v>
      </c>
      <c r="U385" s="10">
        <f>SUMIFS(trimestre!$D$43:$L$43,trimestre!$D$3:$L$3,data!$B385,trimestre!$D$2:$L$2,data!$A385)</f>
        <v>97.899999999999991</v>
      </c>
      <c r="V385" s="10">
        <f>SUMIFS(trimestre!$D$45:$L$45,trimestre!$D$3:$L$3,data!$B385,trimestre!$D$2:$L$2,data!$A385)</f>
        <v>89.1</v>
      </c>
    </row>
    <row r="386" spans="1:22" x14ac:dyDescent="0.3">
      <c r="A386">
        <f t="shared" ref="A386:A449" si="18">YEAR(D386)</f>
        <v>2020</v>
      </c>
      <c r="B386" t="str">
        <f t="shared" ref="B386:B449" si="19">_xlfn.IFS(  C386&lt;4, "T1", C386&lt;7, "T2", C386&lt;10, "T3", C386&gt;9, "T4")</f>
        <v>T1</v>
      </c>
      <c r="C386">
        <f t="shared" ref="C386:C449" si="20">MONTH(D386)</f>
        <v>1</v>
      </c>
      <c r="D386" s="59">
        <v>43850</v>
      </c>
      <c r="E386" s="10">
        <f>SUMIFS(trimestre!$D$4:$L$4,trimestre!$D$3:$L$3,data!$B386,trimestre!$D$2:$L$2,data!$A386)</f>
        <v>94.199999999999989</v>
      </c>
      <c r="F386" s="10">
        <f>SUMIFS(trimestre!$D$8:$L$8,trimestre!$D$3:$L$3,data!$B386,trimestre!$D$2:$L$2,data!$A386)</f>
        <v>99</v>
      </c>
      <c r="G386" s="10">
        <f>SUMIFS(trimestre!$D$10:$L$10,trimestre!$D$3:$L$3,data!$B386,trimestre!$D$2:$L$2,data!$A386)</f>
        <v>97.7</v>
      </c>
      <c r="H386" s="10">
        <f>SUMIFS(trimestre!$D$14:$L$14,trimestre!$D$3:$L$3,data!$B386,trimestre!$D$2:$L$2,data!$A386)</f>
        <v>99.8</v>
      </c>
      <c r="I386" s="10">
        <f>SUMIFS(trimestre!$D$16:$L$16,trimestre!$D$3:$L$3,data!$B386,trimestre!$D$2:$L$2,data!$A386)</f>
        <v>93.6</v>
      </c>
      <c r="J386" s="10">
        <f>SUMIFS(trimestre!$D$18:$L$18,trimestre!$D$3:$L$3,data!$B386,trimestre!$D$2:$L$2,data!$A386)</f>
        <v>95.199999999999989</v>
      </c>
      <c r="K386" s="10">
        <f>SUMIFS(trimestre!$D$20:$L$20,trimestre!$D$3:$L$3,data!$B386,trimestre!$D$2:$L$2,data!$A386)</f>
        <v>86.8</v>
      </c>
      <c r="L386" s="10">
        <f>SUMIFS(trimestre!$D$22:$L$22,trimestre!$D$3:$L$3,data!$B386,trimestre!$D$2:$L$2,data!$A386)</f>
        <v>94.6</v>
      </c>
      <c r="M386" s="10">
        <f>SUMIFS(trimestre!$D$27:$L$27,trimestre!$D$3:$L$3,data!$B386,trimestre!$D$2:$L$2,data!$A386)</f>
        <v>87.4</v>
      </c>
      <c r="N386" s="10">
        <f>SUMIFS(trimestre!$D$29:$L$29,trimestre!$D$3:$L$3,data!$B386,trimestre!$D$2:$L$2,data!$A386)</f>
        <v>92.8</v>
      </c>
      <c r="O386" s="10">
        <f>SUMIFS(trimestre!$D$31:$L$31,trimestre!$D$3:$L$3,data!$B386,trimestre!$D$2:$L$2,data!$A386)</f>
        <v>89.9</v>
      </c>
      <c r="P386" s="10">
        <f>SUMIFS(trimestre!$D$33:$L$33,trimestre!$D$3:$L$3,data!$B386,trimestre!$D$2:$L$2,data!$A386)</f>
        <v>87.1</v>
      </c>
      <c r="Q386" s="10">
        <f>SUMIFS(trimestre!$D$35:$L$35,trimestre!$D$3:$L$3,data!$B386,trimestre!$D$2:$L$2,data!$A386)</f>
        <v>94</v>
      </c>
      <c r="R386" s="10">
        <f>SUMIFS(trimestre!$D$37:$L$37,trimestre!$D$3:$L$3,data!$B386,trimestre!$D$2:$L$2,data!$A386)</f>
        <v>98.7</v>
      </c>
      <c r="S386" s="10">
        <f>SUMIFS(trimestre!$D$39:$L$39,trimestre!$D$3:$L$3,data!$B386,trimestre!$D$2:$L$2,data!$A386)</f>
        <v>99.9</v>
      </c>
      <c r="T386" s="10">
        <f>SUMIFS(trimestre!$D$41:$L$41,trimestre!$D$3:$L$3,data!$B386,trimestre!$D$2:$L$2,data!$A386)</f>
        <v>94.6</v>
      </c>
      <c r="U386" s="10">
        <f>SUMIFS(trimestre!$D$43:$L$43,trimestre!$D$3:$L$3,data!$B386,trimestre!$D$2:$L$2,data!$A386)</f>
        <v>97.899999999999991</v>
      </c>
      <c r="V386" s="10">
        <f>SUMIFS(trimestre!$D$45:$L$45,trimestre!$D$3:$L$3,data!$B386,trimestre!$D$2:$L$2,data!$A386)</f>
        <v>89.1</v>
      </c>
    </row>
    <row r="387" spans="1:22" x14ac:dyDescent="0.3">
      <c r="A387">
        <f t="shared" si="18"/>
        <v>2020</v>
      </c>
      <c r="B387" t="str">
        <f t="shared" si="19"/>
        <v>T1</v>
      </c>
      <c r="C387">
        <f t="shared" si="20"/>
        <v>1</v>
      </c>
      <c r="D387" s="59">
        <v>43851</v>
      </c>
      <c r="E387" s="10">
        <f>SUMIFS(trimestre!$D$4:$L$4,trimestre!$D$3:$L$3,data!$B387,trimestre!$D$2:$L$2,data!$A387)</f>
        <v>94.199999999999989</v>
      </c>
      <c r="F387" s="10">
        <f>SUMIFS(trimestre!$D$8:$L$8,trimestre!$D$3:$L$3,data!$B387,trimestre!$D$2:$L$2,data!$A387)</f>
        <v>99</v>
      </c>
      <c r="G387" s="10">
        <f>SUMIFS(trimestre!$D$10:$L$10,trimestre!$D$3:$L$3,data!$B387,trimestre!$D$2:$L$2,data!$A387)</f>
        <v>97.7</v>
      </c>
      <c r="H387" s="10">
        <f>SUMIFS(trimestre!$D$14:$L$14,trimestre!$D$3:$L$3,data!$B387,trimestre!$D$2:$L$2,data!$A387)</f>
        <v>99.8</v>
      </c>
      <c r="I387" s="10">
        <f>SUMIFS(trimestre!$D$16:$L$16,trimestre!$D$3:$L$3,data!$B387,trimestre!$D$2:$L$2,data!$A387)</f>
        <v>93.6</v>
      </c>
      <c r="J387" s="10">
        <f>SUMIFS(trimestre!$D$18:$L$18,trimestre!$D$3:$L$3,data!$B387,trimestre!$D$2:$L$2,data!$A387)</f>
        <v>95.199999999999989</v>
      </c>
      <c r="K387" s="10">
        <f>SUMIFS(trimestre!$D$20:$L$20,trimestre!$D$3:$L$3,data!$B387,trimestre!$D$2:$L$2,data!$A387)</f>
        <v>86.8</v>
      </c>
      <c r="L387" s="10">
        <f>SUMIFS(trimestre!$D$22:$L$22,trimestre!$D$3:$L$3,data!$B387,trimestre!$D$2:$L$2,data!$A387)</f>
        <v>94.6</v>
      </c>
      <c r="M387" s="10">
        <f>SUMIFS(trimestre!$D$27:$L$27,trimestre!$D$3:$L$3,data!$B387,trimestre!$D$2:$L$2,data!$A387)</f>
        <v>87.4</v>
      </c>
      <c r="N387" s="10">
        <f>SUMIFS(trimestre!$D$29:$L$29,trimestre!$D$3:$L$3,data!$B387,trimestre!$D$2:$L$2,data!$A387)</f>
        <v>92.8</v>
      </c>
      <c r="O387" s="10">
        <f>SUMIFS(trimestre!$D$31:$L$31,trimestre!$D$3:$L$3,data!$B387,trimestre!$D$2:$L$2,data!$A387)</f>
        <v>89.9</v>
      </c>
      <c r="P387" s="10">
        <f>SUMIFS(trimestre!$D$33:$L$33,trimestre!$D$3:$L$3,data!$B387,trimestre!$D$2:$L$2,data!$A387)</f>
        <v>87.1</v>
      </c>
      <c r="Q387" s="10">
        <f>SUMIFS(trimestre!$D$35:$L$35,trimestre!$D$3:$L$3,data!$B387,trimestre!$D$2:$L$2,data!$A387)</f>
        <v>94</v>
      </c>
      <c r="R387" s="10">
        <f>SUMIFS(trimestre!$D$37:$L$37,trimestre!$D$3:$L$3,data!$B387,trimestre!$D$2:$L$2,data!$A387)</f>
        <v>98.7</v>
      </c>
      <c r="S387" s="10">
        <f>SUMIFS(trimestre!$D$39:$L$39,trimestre!$D$3:$L$3,data!$B387,trimestre!$D$2:$L$2,data!$A387)</f>
        <v>99.9</v>
      </c>
      <c r="T387" s="10">
        <f>SUMIFS(trimestre!$D$41:$L$41,trimestre!$D$3:$L$3,data!$B387,trimestre!$D$2:$L$2,data!$A387)</f>
        <v>94.6</v>
      </c>
      <c r="U387" s="10">
        <f>SUMIFS(trimestre!$D$43:$L$43,trimestre!$D$3:$L$3,data!$B387,trimestre!$D$2:$L$2,data!$A387)</f>
        <v>97.899999999999991</v>
      </c>
      <c r="V387" s="10">
        <f>SUMIFS(trimestre!$D$45:$L$45,trimestre!$D$3:$L$3,data!$B387,trimestre!$D$2:$L$2,data!$A387)</f>
        <v>89.1</v>
      </c>
    </row>
    <row r="388" spans="1:22" x14ac:dyDescent="0.3">
      <c r="A388">
        <f t="shared" si="18"/>
        <v>2020</v>
      </c>
      <c r="B388" t="str">
        <f t="shared" si="19"/>
        <v>T1</v>
      </c>
      <c r="C388">
        <f t="shared" si="20"/>
        <v>1</v>
      </c>
      <c r="D388" s="59">
        <v>43852</v>
      </c>
      <c r="E388" s="10">
        <f>SUMIFS(trimestre!$D$4:$L$4,trimestre!$D$3:$L$3,data!$B388,trimestre!$D$2:$L$2,data!$A388)</f>
        <v>94.199999999999989</v>
      </c>
      <c r="F388" s="10">
        <f>SUMIFS(trimestre!$D$8:$L$8,trimestre!$D$3:$L$3,data!$B388,trimestre!$D$2:$L$2,data!$A388)</f>
        <v>99</v>
      </c>
      <c r="G388" s="10">
        <f>SUMIFS(trimestre!$D$10:$L$10,trimestre!$D$3:$L$3,data!$B388,trimestre!$D$2:$L$2,data!$A388)</f>
        <v>97.7</v>
      </c>
      <c r="H388" s="10">
        <f>SUMIFS(trimestre!$D$14:$L$14,trimestre!$D$3:$L$3,data!$B388,trimestre!$D$2:$L$2,data!$A388)</f>
        <v>99.8</v>
      </c>
      <c r="I388" s="10">
        <f>SUMIFS(trimestre!$D$16:$L$16,trimestre!$D$3:$L$3,data!$B388,trimestre!$D$2:$L$2,data!$A388)</f>
        <v>93.6</v>
      </c>
      <c r="J388" s="10">
        <f>SUMIFS(trimestre!$D$18:$L$18,trimestre!$D$3:$L$3,data!$B388,trimestre!$D$2:$L$2,data!$A388)</f>
        <v>95.199999999999989</v>
      </c>
      <c r="K388" s="10">
        <f>SUMIFS(trimestre!$D$20:$L$20,trimestre!$D$3:$L$3,data!$B388,trimestre!$D$2:$L$2,data!$A388)</f>
        <v>86.8</v>
      </c>
      <c r="L388" s="10">
        <f>SUMIFS(trimestre!$D$22:$L$22,trimestre!$D$3:$L$3,data!$B388,trimestre!$D$2:$L$2,data!$A388)</f>
        <v>94.6</v>
      </c>
      <c r="M388" s="10">
        <f>SUMIFS(trimestre!$D$27:$L$27,trimestre!$D$3:$L$3,data!$B388,trimestre!$D$2:$L$2,data!$A388)</f>
        <v>87.4</v>
      </c>
      <c r="N388" s="10">
        <f>SUMIFS(trimestre!$D$29:$L$29,trimestre!$D$3:$L$3,data!$B388,trimestre!$D$2:$L$2,data!$A388)</f>
        <v>92.8</v>
      </c>
      <c r="O388" s="10">
        <f>SUMIFS(trimestre!$D$31:$L$31,trimestre!$D$3:$L$3,data!$B388,trimestre!$D$2:$L$2,data!$A388)</f>
        <v>89.9</v>
      </c>
      <c r="P388" s="10">
        <f>SUMIFS(trimestre!$D$33:$L$33,trimestre!$D$3:$L$3,data!$B388,trimestre!$D$2:$L$2,data!$A388)</f>
        <v>87.1</v>
      </c>
      <c r="Q388" s="10">
        <f>SUMIFS(trimestre!$D$35:$L$35,trimestre!$D$3:$L$3,data!$B388,trimestre!$D$2:$L$2,data!$A388)</f>
        <v>94</v>
      </c>
      <c r="R388" s="10">
        <f>SUMIFS(trimestre!$D$37:$L$37,trimestre!$D$3:$L$3,data!$B388,trimestre!$D$2:$L$2,data!$A388)</f>
        <v>98.7</v>
      </c>
      <c r="S388" s="10">
        <f>SUMIFS(trimestre!$D$39:$L$39,trimestre!$D$3:$L$3,data!$B388,trimestre!$D$2:$L$2,data!$A388)</f>
        <v>99.9</v>
      </c>
      <c r="T388" s="10">
        <f>SUMIFS(trimestre!$D$41:$L$41,trimestre!$D$3:$L$3,data!$B388,trimestre!$D$2:$L$2,data!$A388)</f>
        <v>94.6</v>
      </c>
      <c r="U388" s="10">
        <f>SUMIFS(trimestre!$D$43:$L$43,trimestre!$D$3:$L$3,data!$B388,trimestre!$D$2:$L$2,data!$A388)</f>
        <v>97.899999999999991</v>
      </c>
      <c r="V388" s="10">
        <f>SUMIFS(trimestre!$D$45:$L$45,trimestre!$D$3:$L$3,data!$B388,trimestre!$D$2:$L$2,data!$A388)</f>
        <v>89.1</v>
      </c>
    </row>
    <row r="389" spans="1:22" x14ac:dyDescent="0.3">
      <c r="A389">
        <f t="shared" si="18"/>
        <v>2020</v>
      </c>
      <c r="B389" t="str">
        <f t="shared" si="19"/>
        <v>T1</v>
      </c>
      <c r="C389">
        <f t="shared" si="20"/>
        <v>1</v>
      </c>
      <c r="D389" s="59">
        <v>43853</v>
      </c>
      <c r="E389" s="10">
        <f>SUMIFS(trimestre!$D$4:$L$4,trimestre!$D$3:$L$3,data!$B389,trimestre!$D$2:$L$2,data!$A389)</f>
        <v>94.199999999999989</v>
      </c>
      <c r="F389" s="10">
        <f>SUMIFS(trimestre!$D$8:$L$8,trimestre!$D$3:$L$3,data!$B389,trimestre!$D$2:$L$2,data!$A389)</f>
        <v>99</v>
      </c>
      <c r="G389" s="10">
        <f>SUMIFS(trimestre!$D$10:$L$10,trimestre!$D$3:$L$3,data!$B389,trimestre!$D$2:$L$2,data!$A389)</f>
        <v>97.7</v>
      </c>
      <c r="H389" s="10">
        <f>SUMIFS(trimestre!$D$14:$L$14,trimestre!$D$3:$L$3,data!$B389,trimestre!$D$2:$L$2,data!$A389)</f>
        <v>99.8</v>
      </c>
      <c r="I389" s="10">
        <f>SUMIFS(trimestre!$D$16:$L$16,trimestre!$D$3:$L$3,data!$B389,trimestre!$D$2:$L$2,data!$A389)</f>
        <v>93.6</v>
      </c>
      <c r="J389" s="10">
        <f>SUMIFS(trimestre!$D$18:$L$18,trimestre!$D$3:$L$3,data!$B389,trimestre!$D$2:$L$2,data!$A389)</f>
        <v>95.199999999999989</v>
      </c>
      <c r="K389" s="10">
        <f>SUMIFS(trimestre!$D$20:$L$20,trimestre!$D$3:$L$3,data!$B389,trimestre!$D$2:$L$2,data!$A389)</f>
        <v>86.8</v>
      </c>
      <c r="L389" s="10">
        <f>SUMIFS(trimestre!$D$22:$L$22,trimestre!$D$3:$L$3,data!$B389,trimestre!$D$2:$L$2,data!$A389)</f>
        <v>94.6</v>
      </c>
      <c r="M389" s="10">
        <f>SUMIFS(trimestre!$D$27:$L$27,trimestre!$D$3:$L$3,data!$B389,trimestre!$D$2:$L$2,data!$A389)</f>
        <v>87.4</v>
      </c>
      <c r="N389" s="10">
        <f>SUMIFS(trimestre!$D$29:$L$29,trimestre!$D$3:$L$3,data!$B389,trimestre!$D$2:$L$2,data!$A389)</f>
        <v>92.8</v>
      </c>
      <c r="O389" s="10">
        <f>SUMIFS(trimestre!$D$31:$L$31,trimestre!$D$3:$L$3,data!$B389,trimestre!$D$2:$L$2,data!$A389)</f>
        <v>89.9</v>
      </c>
      <c r="P389" s="10">
        <f>SUMIFS(trimestre!$D$33:$L$33,trimestre!$D$3:$L$3,data!$B389,trimestre!$D$2:$L$2,data!$A389)</f>
        <v>87.1</v>
      </c>
      <c r="Q389" s="10">
        <f>SUMIFS(trimestre!$D$35:$L$35,trimestre!$D$3:$L$3,data!$B389,trimestre!$D$2:$L$2,data!$A389)</f>
        <v>94</v>
      </c>
      <c r="R389" s="10">
        <f>SUMIFS(trimestre!$D$37:$L$37,trimestre!$D$3:$L$3,data!$B389,trimestre!$D$2:$L$2,data!$A389)</f>
        <v>98.7</v>
      </c>
      <c r="S389" s="10">
        <f>SUMIFS(trimestre!$D$39:$L$39,trimestre!$D$3:$L$3,data!$B389,trimestre!$D$2:$L$2,data!$A389)</f>
        <v>99.9</v>
      </c>
      <c r="T389" s="10">
        <f>SUMIFS(trimestre!$D$41:$L$41,trimestre!$D$3:$L$3,data!$B389,trimestre!$D$2:$L$2,data!$A389)</f>
        <v>94.6</v>
      </c>
      <c r="U389" s="10">
        <f>SUMIFS(trimestre!$D$43:$L$43,trimestre!$D$3:$L$3,data!$B389,trimestre!$D$2:$L$2,data!$A389)</f>
        <v>97.899999999999991</v>
      </c>
      <c r="V389" s="10">
        <f>SUMIFS(trimestre!$D$45:$L$45,trimestre!$D$3:$L$3,data!$B389,trimestre!$D$2:$L$2,data!$A389)</f>
        <v>89.1</v>
      </c>
    </row>
    <row r="390" spans="1:22" x14ac:dyDescent="0.3">
      <c r="A390">
        <f t="shared" si="18"/>
        <v>2020</v>
      </c>
      <c r="B390" t="str">
        <f t="shared" si="19"/>
        <v>T1</v>
      </c>
      <c r="C390">
        <f t="shared" si="20"/>
        <v>1</v>
      </c>
      <c r="D390" s="59">
        <v>43854</v>
      </c>
      <c r="E390" s="10">
        <f>SUMIFS(trimestre!$D$4:$L$4,trimestre!$D$3:$L$3,data!$B390,trimestre!$D$2:$L$2,data!$A390)</f>
        <v>94.199999999999989</v>
      </c>
      <c r="F390" s="10">
        <f>SUMIFS(trimestre!$D$8:$L$8,trimestre!$D$3:$L$3,data!$B390,trimestre!$D$2:$L$2,data!$A390)</f>
        <v>99</v>
      </c>
      <c r="G390" s="10">
        <f>SUMIFS(trimestre!$D$10:$L$10,trimestre!$D$3:$L$3,data!$B390,trimestre!$D$2:$L$2,data!$A390)</f>
        <v>97.7</v>
      </c>
      <c r="H390" s="10">
        <f>SUMIFS(trimestre!$D$14:$L$14,trimestre!$D$3:$L$3,data!$B390,trimestre!$D$2:$L$2,data!$A390)</f>
        <v>99.8</v>
      </c>
      <c r="I390" s="10">
        <f>SUMIFS(trimestre!$D$16:$L$16,trimestre!$D$3:$L$3,data!$B390,trimestre!$D$2:$L$2,data!$A390)</f>
        <v>93.6</v>
      </c>
      <c r="J390" s="10">
        <f>SUMIFS(trimestre!$D$18:$L$18,trimestre!$D$3:$L$3,data!$B390,trimestre!$D$2:$L$2,data!$A390)</f>
        <v>95.199999999999989</v>
      </c>
      <c r="K390" s="10">
        <f>SUMIFS(trimestre!$D$20:$L$20,trimestre!$D$3:$L$3,data!$B390,trimestre!$D$2:$L$2,data!$A390)</f>
        <v>86.8</v>
      </c>
      <c r="L390" s="10">
        <f>SUMIFS(trimestre!$D$22:$L$22,trimestre!$D$3:$L$3,data!$B390,trimestre!$D$2:$L$2,data!$A390)</f>
        <v>94.6</v>
      </c>
      <c r="M390" s="10">
        <f>SUMIFS(trimestre!$D$27:$L$27,trimestre!$D$3:$L$3,data!$B390,trimestre!$D$2:$L$2,data!$A390)</f>
        <v>87.4</v>
      </c>
      <c r="N390" s="10">
        <f>SUMIFS(trimestre!$D$29:$L$29,trimestre!$D$3:$L$3,data!$B390,trimestre!$D$2:$L$2,data!$A390)</f>
        <v>92.8</v>
      </c>
      <c r="O390" s="10">
        <f>SUMIFS(trimestre!$D$31:$L$31,trimestre!$D$3:$L$3,data!$B390,trimestre!$D$2:$L$2,data!$A390)</f>
        <v>89.9</v>
      </c>
      <c r="P390" s="10">
        <f>SUMIFS(trimestre!$D$33:$L$33,trimestre!$D$3:$L$3,data!$B390,trimestre!$D$2:$L$2,data!$A390)</f>
        <v>87.1</v>
      </c>
      <c r="Q390" s="10">
        <f>SUMIFS(trimestre!$D$35:$L$35,trimestre!$D$3:$L$3,data!$B390,trimestre!$D$2:$L$2,data!$A390)</f>
        <v>94</v>
      </c>
      <c r="R390" s="10">
        <f>SUMIFS(trimestre!$D$37:$L$37,trimestre!$D$3:$L$3,data!$B390,trimestre!$D$2:$L$2,data!$A390)</f>
        <v>98.7</v>
      </c>
      <c r="S390" s="10">
        <f>SUMIFS(trimestre!$D$39:$L$39,trimestre!$D$3:$L$3,data!$B390,trimestre!$D$2:$L$2,data!$A390)</f>
        <v>99.9</v>
      </c>
      <c r="T390" s="10">
        <f>SUMIFS(trimestre!$D$41:$L$41,trimestre!$D$3:$L$3,data!$B390,trimestre!$D$2:$L$2,data!$A390)</f>
        <v>94.6</v>
      </c>
      <c r="U390" s="10">
        <f>SUMIFS(trimestre!$D$43:$L$43,trimestre!$D$3:$L$3,data!$B390,trimestre!$D$2:$L$2,data!$A390)</f>
        <v>97.899999999999991</v>
      </c>
      <c r="V390" s="10">
        <f>SUMIFS(trimestre!$D$45:$L$45,trimestre!$D$3:$L$3,data!$B390,trimestre!$D$2:$L$2,data!$A390)</f>
        <v>89.1</v>
      </c>
    </row>
    <row r="391" spans="1:22" x14ac:dyDescent="0.3">
      <c r="A391">
        <f t="shared" si="18"/>
        <v>2020</v>
      </c>
      <c r="B391" t="str">
        <f t="shared" si="19"/>
        <v>T1</v>
      </c>
      <c r="C391">
        <f t="shared" si="20"/>
        <v>1</v>
      </c>
      <c r="D391" s="59">
        <v>43855</v>
      </c>
      <c r="E391" s="10">
        <f>SUMIFS(trimestre!$D$4:$L$4,trimestre!$D$3:$L$3,data!$B391,trimestre!$D$2:$L$2,data!$A391)</f>
        <v>94.199999999999989</v>
      </c>
      <c r="F391" s="10">
        <f>SUMIFS(trimestre!$D$8:$L$8,trimestre!$D$3:$L$3,data!$B391,trimestre!$D$2:$L$2,data!$A391)</f>
        <v>99</v>
      </c>
      <c r="G391" s="10">
        <f>SUMIFS(trimestre!$D$10:$L$10,trimestre!$D$3:$L$3,data!$B391,trimestre!$D$2:$L$2,data!$A391)</f>
        <v>97.7</v>
      </c>
      <c r="H391" s="10">
        <f>SUMIFS(trimestre!$D$14:$L$14,trimestre!$D$3:$L$3,data!$B391,trimestre!$D$2:$L$2,data!$A391)</f>
        <v>99.8</v>
      </c>
      <c r="I391" s="10">
        <f>SUMIFS(trimestre!$D$16:$L$16,trimestre!$D$3:$L$3,data!$B391,trimestre!$D$2:$L$2,data!$A391)</f>
        <v>93.6</v>
      </c>
      <c r="J391" s="10">
        <f>SUMIFS(trimestre!$D$18:$L$18,trimestre!$D$3:$L$3,data!$B391,trimestre!$D$2:$L$2,data!$A391)</f>
        <v>95.199999999999989</v>
      </c>
      <c r="K391" s="10">
        <f>SUMIFS(trimestre!$D$20:$L$20,trimestre!$D$3:$L$3,data!$B391,trimestre!$D$2:$L$2,data!$A391)</f>
        <v>86.8</v>
      </c>
      <c r="L391" s="10">
        <f>SUMIFS(trimestre!$D$22:$L$22,trimestre!$D$3:$L$3,data!$B391,trimestre!$D$2:$L$2,data!$A391)</f>
        <v>94.6</v>
      </c>
      <c r="M391" s="10">
        <f>SUMIFS(trimestre!$D$27:$L$27,trimestre!$D$3:$L$3,data!$B391,trimestre!$D$2:$L$2,data!$A391)</f>
        <v>87.4</v>
      </c>
      <c r="N391" s="10">
        <f>SUMIFS(trimestre!$D$29:$L$29,trimestre!$D$3:$L$3,data!$B391,trimestre!$D$2:$L$2,data!$A391)</f>
        <v>92.8</v>
      </c>
      <c r="O391" s="10">
        <f>SUMIFS(trimestre!$D$31:$L$31,trimestre!$D$3:$L$3,data!$B391,trimestre!$D$2:$L$2,data!$A391)</f>
        <v>89.9</v>
      </c>
      <c r="P391" s="10">
        <f>SUMIFS(trimestre!$D$33:$L$33,trimestre!$D$3:$L$3,data!$B391,trimestre!$D$2:$L$2,data!$A391)</f>
        <v>87.1</v>
      </c>
      <c r="Q391" s="10">
        <f>SUMIFS(trimestre!$D$35:$L$35,trimestre!$D$3:$L$3,data!$B391,trimestre!$D$2:$L$2,data!$A391)</f>
        <v>94</v>
      </c>
      <c r="R391" s="10">
        <f>SUMIFS(trimestre!$D$37:$L$37,trimestre!$D$3:$L$3,data!$B391,trimestre!$D$2:$L$2,data!$A391)</f>
        <v>98.7</v>
      </c>
      <c r="S391" s="10">
        <f>SUMIFS(trimestre!$D$39:$L$39,trimestre!$D$3:$L$3,data!$B391,trimestre!$D$2:$L$2,data!$A391)</f>
        <v>99.9</v>
      </c>
      <c r="T391" s="10">
        <f>SUMIFS(trimestre!$D$41:$L$41,trimestre!$D$3:$L$3,data!$B391,trimestre!$D$2:$L$2,data!$A391)</f>
        <v>94.6</v>
      </c>
      <c r="U391" s="10">
        <f>SUMIFS(trimestre!$D$43:$L$43,trimestre!$D$3:$L$3,data!$B391,trimestre!$D$2:$L$2,data!$A391)</f>
        <v>97.899999999999991</v>
      </c>
      <c r="V391" s="10">
        <f>SUMIFS(trimestre!$D$45:$L$45,trimestre!$D$3:$L$3,data!$B391,trimestre!$D$2:$L$2,data!$A391)</f>
        <v>89.1</v>
      </c>
    </row>
    <row r="392" spans="1:22" x14ac:dyDescent="0.3">
      <c r="A392">
        <f t="shared" si="18"/>
        <v>2020</v>
      </c>
      <c r="B392" t="str">
        <f t="shared" si="19"/>
        <v>T1</v>
      </c>
      <c r="C392">
        <f t="shared" si="20"/>
        <v>1</v>
      </c>
      <c r="D392" s="59">
        <v>43856</v>
      </c>
      <c r="E392" s="10">
        <f>SUMIFS(trimestre!$D$4:$L$4,trimestre!$D$3:$L$3,data!$B392,trimestre!$D$2:$L$2,data!$A392)</f>
        <v>94.199999999999989</v>
      </c>
      <c r="F392" s="10">
        <f>SUMIFS(trimestre!$D$8:$L$8,trimestre!$D$3:$L$3,data!$B392,trimestre!$D$2:$L$2,data!$A392)</f>
        <v>99</v>
      </c>
      <c r="G392" s="10">
        <f>SUMIFS(trimestre!$D$10:$L$10,trimestre!$D$3:$L$3,data!$B392,trimestre!$D$2:$L$2,data!$A392)</f>
        <v>97.7</v>
      </c>
      <c r="H392" s="10">
        <f>SUMIFS(trimestre!$D$14:$L$14,trimestre!$D$3:$L$3,data!$B392,trimestre!$D$2:$L$2,data!$A392)</f>
        <v>99.8</v>
      </c>
      <c r="I392" s="10">
        <f>SUMIFS(trimestre!$D$16:$L$16,trimestre!$D$3:$L$3,data!$B392,trimestre!$D$2:$L$2,data!$A392)</f>
        <v>93.6</v>
      </c>
      <c r="J392" s="10">
        <f>SUMIFS(trimestre!$D$18:$L$18,trimestre!$D$3:$L$3,data!$B392,trimestre!$D$2:$L$2,data!$A392)</f>
        <v>95.199999999999989</v>
      </c>
      <c r="K392" s="10">
        <f>SUMIFS(trimestre!$D$20:$L$20,trimestre!$D$3:$L$3,data!$B392,trimestre!$D$2:$L$2,data!$A392)</f>
        <v>86.8</v>
      </c>
      <c r="L392" s="10">
        <f>SUMIFS(trimestre!$D$22:$L$22,trimestre!$D$3:$L$3,data!$B392,trimestre!$D$2:$L$2,data!$A392)</f>
        <v>94.6</v>
      </c>
      <c r="M392" s="10">
        <f>SUMIFS(trimestre!$D$27:$L$27,trimestre!$D$3:$L$3,data!$B392,trimestre!$D$2:$L$2,data!$A392)</f>
        <v>87.4</v>
      </c>
      <c r="N392" s="10">
        <f>SUMIFS(trimestre!$D$29:$L$29,trimestre!$D$3:$L$3,data!$B392,trimestre!$D$2:$L$2,data!$A392)</f>
        <v>92.8</v>
      </c>
      <c r="O392" s="10">
        <f>SUMIFS(trimestre!$D$31:$L$31,trimestre!$D$3:$L$3,data!$B392,trimestre!$D$2:$L$2,data!$A392)</f>
        <v>89.9</v>
      </c>
      <c r="P392" s="10">
        <f>SUMIFS(trimestre!$D$33:$L$33,trimestre!$D$3:$L$3,data!$B392,trimestre!$D$2:$L$2,data!$A392)</f>
        <v>87.1</v>
      </c>
      <c r="Q392" s="10">
        <f>SUMIFS(trimestre!$D$35:$L$35,trimestre!$D$3:$L$3,data!$B392,trimestre!$D$2:$L$2,data!$A392)</f>
        <v>94</v>
      </c>
      <c r="R392" s="10">
        <f>SUMIFS(trimestre!$D$37:$L$37,trimestre!$D$3:$L$3,data!$B392,trimestre!$D$2:$L$2,data!$A392)</f>
        <v>98.7</v>
      </c>
      <c r="S392" s="10">
        <f>SUMIFS(trimestre!$D$39:$L$39,trimestre!$D$3:$L$3,data!$B392,trimestre!$D$2:$L$2,data!$A392)</f>
        <v>99.9</v>
      </c>
      <c r="T392" s="10">
        <f>SUMIFS(trimestre!$D$41:$L$41,trimestre!$D$3:$L$3,data!$B392,trimestre!$D$2:$L$2,data!$A392)</f>
        <v>94.6</v>
      </c>
      <c r="U392" s="10">
        <f>SUMIFS(trimestre!$D$43:$L$43,trimestre!$D$3:$L$3,data!$B392,trimestre!$D$2:$L$2,data!$A392)</f>
        <v>97.899999999999991</v>
      </c>
      <c r="V392" s="10">
        <f>SUMIFS(trimestre!$D$45:$L$45,trimestre!$D$3:$L$3,data!$B392,trimestre!$D$2:$L$2,data!$A392)</f>
        <v>89.1</v>
      </c>
    </row>
    <row r="393" spans="1:22" x14ac:dyDescent="0.3">
      <c r="A393">
        <f t="shared" si="18"/>
        <v>2020</v>
      </c>
      <c r="B393" t="str">
        <f t="shared" si="19"/>
        <v>T1</v>
      </c>
      <c r="C393">
        <f t="shared" si="20"/>
        <v>1</v>
      </c>
      <c r="D393" s="59">
        <v>43857</v>
      </c>
      <c r="E393" s="10">
        <f>SUMIFS(trimestre!$D$4:$L$4,trimestre!$D$3:$L$3,data!$B393,trimestre!$D$2:$L$2,data!$A393)</f>
        <v>94.199999999999989</v>
      </c>
      <c r="F393" s="10">
        <f>SUMIFS(trimestre!$D$8:$L$8,trimestre!$D$3:$L$3,data!$B393,trimestre!$D$2:$L$2,data!$A393)</f>
        <v>99</v>
      </c>
      <c r="G393" s="10">
        <f>SUMIFS(trimestre!$D$10:$L$10,trimestre!$D$3:$L$3,data!$B393,trimestre!$D$2:$L$2,data!$A393)</f>
        <v>97.7</v>
      </c>
      <c r="H393" s="10">
        <f>SUMIFS(trimestre!$D$14:$L$14,trimestre!$D$3:$L$3,data!$B393,trimestre!$D$2:$L$2,data!$A393)</f>
        <v>99.8</v>
      </c>
      <c r="I393" s="10">
        <f>SUMIFS(trimestre!$D$16:$L$16,trimestre!$D$3:$L$3,data!$B393,trimestre!$D$2:$L$2,data!$A393)</f>
        <v>93.6</v>
      </c>
      <c r="J393" s="10">
        <f>SUMIFS(trimestre!$D$18:$L$18,trimestre!$D$3:$L$3,data!$B393,trimestre!$D$2:$L$2,data!$A393)</f>
        <v>95.199999999999989</v>
      </c>
      <c r="K393" s="10">
        <f>SUMIFS(trimestre!$D$20:$L$20,trimestre!$D$3:$L$3,data!$B393,trimestre!$D$2:$L$2,data!$A393)</f>
        <v>86.8</v>
      </c>
      <c r="L393" s="10">
        <f>SUMIFS(trimestre!$D$22:$L$22,trimestre!$D$3:$L$3,data!$B393,trimestre!$D$2:$L$2,data!$A393)</f>
        <v>94.6</v>
      </c>
      <c r="M393" s="10">
        <f>SUMIFS(trimestre!$D$27:$L$27,trimestre!$D$3:$L$3,data!$B393,trimestre!$D$2:$L$2,data!$A393)</f>
        <v>87.4</v>
      </c>
      <c r="N393" s="10">
        <f>SUMIFS(trimestre!$D$29:$L$29,trimestre!$D$3:$L$3,data!$B393,trimestre!$D$2:$L$2,data!$A393)</f>
        <v>92.8</v>
      </c>
      <c r="O393" s="10">
        <f>SUMIFS(trimestre!$D$31:$L$31,trimestre!$D$3:$L$3,data!$B393,trimestre!$D$2:$L$2,data!$A393)</f>
        <v>89.9</v>
      </c>
      <c r="P393" s="10">
        <f>SUMIFS(trimestre!$D$33:$L$33,trimestre!$D$3:$L$3,data!$B393,trimestre!$D$2:$L$2,data!$A393)</f>
        <v>87.1</v>
      </c>
      <c r="Q393" s="10">
        <f>SUMIFS(trimestre!$D$35:$L$35,trimestre!$D$3:$L$3,data!$B393,trimestre!$D$2:$L$2,data!$A393)</f>
        <v>94</v>
      </c>
      <c r="R393" s="10">
        <f>SUMIFS(trimestre!$D$37:$L$37,trimestre!$D$3:$L$3,data!$B393,trimestre!$D$2:$L$2,data!$A393)</f>
        <v>98.7</v>
      </c>
      <c r="S393" s="10">
        <f>SUMIFS(trimestre!$D$39:$L$39,trimestre!$D$3:$L$3,data!$B393,trimestre!$D$2:$L$2,data!$A393)</f>
        <v>99.9</v>
      </c>
      <c r="T393" s="10">
        <f>SUMIFS(trimestre!$D$41:$L$41,trimestre!$D$3:$L$3,data!$B393,trimestre!$D$2:$L$2,data!$A393)</f>
        <v>94.6</v>
      </c>
      <c r="U393" s="10">
        <f>SUMIFS(trimestre!$D$43:$L$43,trimestre!$D$3:$L$3,data!$B393,trimestre!$D$2:$L$2,data!$A393)</f>
        <v>97.899999999999991</v>
      </c>
      <c r="V393" s="10">
        <f>SUMIFS(trimestre!$D$45:$L$45,trimestre!$D$3:$L$3,data!$B393,trimestre!$D$2:$L$2,data!$A393)</f>
        <v>89.1</v>
      </c>
    </row>
    <row r="394" spans="1:22" x14ac:dyDescent="0.3">
      <c r="A394">
        <f t="shared" si="18"/>
        <v>2020</v>
      </c>
      <c r="B394" t="str">
        <f t="shared" si="19"/>
        <v>T1</v>
      </c>
      <c r="C394">
        <f t="shared" si="20"/>
        <v>1</v>
      </c>
      <c r="D394" s="59">
        <v>43858</v>
      </c>
      <c r="E394" s="10">
        <f>SUMIFS(trimestre!$D$4:$L$4,trimestre!$D$3:$L$3,data!$B394,trimestre!$D$2:$L$2,data!$A394)</f>
        <v>94.199999999999989</v>
      </c>
      <c r="F394" s="10">
        <f>SUMIFS(trimestre!$D$8:$L$8,trimestre!$D$3:$L$3,data!$B394,trimestre!$D$2:$L$2,data!$A394)</f>
        <v>99</v>
      </c>
      <c r="G394" s="10">
        <f>SUMIFS(trimestre!$D$10:$L$10,trimestre!$D$3:$L$3,data!$B394,trimestre!$D$2:$L$2,data!$A394)</f>
        <v>97.7</v>
      </c>
      <c r="H394" s="10">
        <f>SUMIFS(trimestre!$D$14:$L$14,trimestre!$D$3:$L$3,data!$B394,trimestre!$D$2:$L$2,data!$A394)</f>
        <v>99.8</v>
      </c>
      <c r="I394" s="10">
        <f>SUMIFS(trimestre!$D$16:$L$16,trimestre!$D$3:$L$3,data!$B394,trimestre!$D$2:$L$2,data!$A394)</f>
        <v>93.6</v>
      </c>
      <c r="J394" s="10">
        <f>SUMIFS(trimestre!$D$18:$L$18,trimestre!$D$3:$L$3,data!$B394,trimestre!$D$2:$L$2,data!$A394)</f>
        <v>95.199999999999989</v>
      </c>
      <c r="K394" s="10">
        <f>SUMIFS(trimestre!$D$20:$L$20,trimestre!$D$3:$L$3,data!$B394,trimestre!$D$2:$L$2,data!$A394)</f>
        <v>86.8</v>
      </c>
      <c r="L394" s="10">
        <f>SUMIFS(trimestre!$D$22:$L$22,trimestre!$D$3:$L$3,data!$B394,trimestre!$D$2:$L$2,data!$A394)</f>
        <v>94.6</v>
      </c>
      <c r="M394" s="10">
        <f>SUMIFS(trimestre!$D$27:$L$27,trimestre!$D$3:$L$3,data!$B394,trimestre!$D$2:$L$2,data!$A394)</f>
        <v>87.4</v>
      </c>
      <c r="N394" s="10">
        <f>SUMIFS(trimestre!$D$29:$L$29,trimestre!$D$3:$L$3,data!$B394,trimestre!$D$2:$L$2,data!$A394)</f>
        <v>92.8</v>
      </c>
      <c r="O394" s="10">
        <f>SUMIFS(trimestre!$D$31:$L$31,trimestre!$D$3:$L$3,data!$B394,trimestre!$D$2:$L$2,data!$A394)</f>
        <v>89.9</v>
      </c>
      <c r="P394" s="10">
        <f>SUMIFS(trimestre!$D$33:$L$33,trimestre!$D$3:$L$3,data!$B394,trimestre!$D$2:$L$2,data!$A394)</f>
        <v>87.1</v>
      </c>
      <c r="Q394" s="10">
        <f>SUMIFS(trimestre!$D$35:$L$35,trimestre!$D$3:$L$3,data!$B394,trimestre!$D$2:$L$2,data!$A394)</f>
        <v>94</v>
      </c>
      <c r="R394" s="10">
        <f>SUMIFS(trimestre!$D$37:$L$37,trimestre!$D$3:$L$3,data!$B394,trimestre!$D$2:$L$2,data!$A394)</f>
        <v>98.7</v>
      </c>
      <c r="S394" s="10">
        <f>SUMIFS(trimestre!$D$39:$L$39,trimestre!$D$3:$L$3,data!$B394,trimestre!$D$2:$L$2,data!$A394)</f>
        <v>99.9</v>
      </c>
      <c r="T394" s="10">
        <f>SUMIFS(trimestre!$D$41:$L$41,trimestre!$D$3:$L$3,data!$B394,trimestre!$D$2:$L$2,data!$A394)</f>
        <v>94.6</v>
      </c>
      <c r="U394" s="10">
        <f>SUMIFS(trimestre!$D$43:$L$43,trimestre!$D$3:$L$3,data!$B394,trimestre!$D$2:$L$2,data!$A394)</f>
        <v>97.899999999999991</v>
      </c>
      <c r="V394" s="10">
        <f>SUMIFS(trimestre!$D$45:$L$45,trimestre!$D$3:$L$3,data!$B394,trimestre!$D$2:$L$2,data!$A394)</f>
        <v>89.1</v>
      </c>
    </row>
    <row r="395" spans="1:22" x14ac:dyDescent="0.3">
      <c r="A395">
        <f t="shared" si="18"/>
        <v>2020</v>
      </c>
      <c r="B395" t="str">
        <f t="shared" si="19"/>
        <v>T1</v>
      </c>
      <c r="C395">
        <f t="shared" si="20"/>
        <v>1</v>
      </c>
      <c r="D395" s="59">
        <v>43859</v>
      </c>
      <c r="E395" s="10">
        <f>SUMIFS(trimestre!$D$4:$L$4,trimestre!$D$3:$L$3,data!$B395,trimestre!$D$2:$L$2,data!$A395)</f>
        <v>94.199999999999989</v>
      </c>
      <c r="F395" s="10">
        <f>SUMIFS(trimestre!$D$8:$L$8,trimestre!$D$3:$L$3,data!$B395,trimestre!$D$2:$L$2,data!$A395)</f>
        <v>99</v>
      </c>
      <c r="G395" s="10">
        <f>SUMIFS(trimestre!$D$10:$L$10,trimestre!$D$3:$L$3,data!$B395,trimestre!$D$2:$L$2,data!$A395)</f>
        <v>97.7</v>
      </c>
      <c r="H395" s="10">
        <f>SUMIFS(trimestre!$D$14:$L$14,trimestre!$D$3:$L$3,data!$B395,trimestre!$D$2:$L$2,data!$A395)</f>
        <v>99.8</v>
      </c>
      <c r="I395" s="10">
        <f>SUMIFS(trimestre!$D$16:$L$16,trimestre!$D$3:$L$3,data!$B395,trimestre!$D$2:$L$2,data!$A395)</f>
        <v>93.6</v>
      </c>
      <c r="J395" s="10">
        <f>SUMIFS(trimestre!$D$18:$L$18,trimestre!$D$3:$L$3,data!$B395,trimestre!$D$2:$L$2,data!$A395)</f>
        <v>95.199999999999989</v>
      </c>
      <c r="K395" s="10">
        <f>SUMIFS(trimestre!$D$20:$L$20,trimestre!$D$3:$L$3,data!$B395,trimestre!$D$2:$L$2,data!$A395)</f>
        <v>86.8</v>
      </c>
      <c r="L395" s="10">
        <f>SUMIFS(trimestre!$D$22:$L$22,trimestre!$D$3:$L$3,data!$B395,trimestre!$D$2:$L$2,data!$A395)</f>
        <v>94.6</v>
      </c>
      <c r="M395" s="10">
        <f>SUMIFS(trimestre!$D$27:$L$27,trimestre!$D$3:$L$3,data!$B395,trimestre!$D$2:$L$2,data!$A395)</f>
        <v>87.4</v>
      </c>
      <c r="N395" s="10">
        <f>SUMIFS(trimestre!$D$29:$L$29,trimestre!$D$3:$L$3,data!$B395,trimestre!$D$2:$L$2,data!$A395)</f>
        <v>92.8</v>
      </c>
      <c r="O395" s="10">
        <f>SUMIFS(trimestre!$D$31:$L$31,trimestre!$D$3:$L$3,data!$B395,trimestre!$D$2:$L$2,data!$A395)</f>
        <v>89.9</v>
      </c>
      <c r="P395" s="10">
        <f>SUMIFS(trimestre!$D$33:$L$33,trimestre!$D$3:$L$3,data!$B395,trimestre!$D$2:$L$2,data!$A395)</f>
        <v>87.1</v>
      </c>
      <c r="Q395" s="10">
        <f>SUMIFS(trimestre!$D$35:$L$35,trimestre!$D$3:$L$3,data!$B395,trimestre!$D$2:$L$2,data!$A395)</f>
        <v>94</v>
      </c>
      <c r="R395" s="10">
        <f>SUMIFS(trimestre!$D$37:$L$37,trimestre!$D$3:$L$3,data!$B395,trimestre!$D$2:$L$2,data!$A395)</f>
        <v>98.7</v>
      </c>
      <c r="S395" s="10">
        <f>SUMIFS(trimestre!$D$39:$L$39,trimestre!$D$3:$L$3,data!$B395,trimestre!$D$2:$L$2,data!$A395)</f>
        <v>99.9</v>
      </c>
      <c r="T395" s="10">
        <f>SUMIFS(trimestre!$D$41:$L$41,trimestre!$D$3:$L$3,data!$B395,trimestre!$D$2:$L$2,data!$A395)</f>
        <v>94.6</v>
      </c>
      <c r="U395" s="10">
        <f>SUMIFS(trimestre!$D$43:$L$43,trimestre!$D$3:$L$3,data!$B395,trimestre!$D$2:$L$2,data!$A395)</f>
        <v>97.899999999999991</v>
      </c>
      <c r="V395" s="10">
        <f>SUMIFS(trimestre!$D$45:$L$45,trimestre!$D$3:$L$3,data!$B395,trimestre!$D$2:$L$2,data!$A395)</f>
        <v>89.1</v>
      </c>
    </row>
    <row r="396" spans="1:22" x14ac:dyDescent="0.3">
      <c r="A396">
        <f t="shared" si="18"/>
        <v>2020</v>
      </c>
      <c r="B396" t="str">
        <f t="shared" si="19"/>
        <v>T1</v>
      </c>
      <c r="C396">
        <f t="shared" si="20"/>
        <v>1</v>
      </c>
      <c r="D396" s="59">
        <v>43860</v>
      </c>
      <c r="E396" s="10">
        <f>SUMIFS(trimestre!$D$4:$L$4,trimestre!$D$3:$L$3,data!$B396,trimestre!$D$2:$L$2,data!$A396)</f>
        <v>94.199999999999989</v>
      </c>
      <c r="F396" s="10">
        <f>SUMIFS(trimestre!$D$8:$L$8,trimestre!$D$3:$L$3,data!$B396,trimestre!$D$2:$L$2,data!$A396)</f>
        <v>99</v>
      </c>
      <c r="G396" s="10">
        <f>SUMIFS(trimestre!$D$10:$L$10,trimestre!$D$3:$L$3,data!$B396,trimestre!$D$2:$L$2,data!$A396)</f>
        <v>97.7</v>
      </c>
      <c r="H396" s="10">
        <f>SUMIFS(trimestre!$D$14:$L$14,trimestre!$D$3:$L$3,data!$B396,trimestre!$D$2:$L$2,data!$A396)</f>
        <v>99.8</v>
      </c>
      <c r="I396" s="10">
        <f>SUMIFS(trimestre!$D$16:$L$16,trimestre!$D$3:$L$3,data!$B396,trimestre!$D$2:$L$2,data!$A396)</f>
        <v>93.6</v>
      </c>
      <c r="J396" s="10">
        <f>SUMIFS(trimestre!$D$18:$L$18,trimestre!$D$3:$L$3,data!$B396,trimestre!$D$2:$L$2,data!$A396)</f>
        <v>95.199999999999989</v>
      </c>
      <c r="K396" s="10">
        <f>SUMIFS(trimestre!$D$20:$L$20,trimestre!$D$3:$L$3,data!$B396,trimestre!$D$2:$L$2,data!$A396)</f>
        <v>86.8</v>
      </c>
      <c r="L396" s="10">
        <f>SUMIFS(trimestre!$D$22:$L$22,trimestre!$D$3:$L$3,data!$B396,trimestre!$D$2:$L$2,data!$A396)</f>
        <v>94.6</v>
      </c>
      <c r="M396" s="10">
        <f>SUMIFS(trimestre!$D$27:$L$27,trimestre!$D$3:$L$3,data!$B396,trimestre!$D$2:$L$2,data!$A396)</f>
        <v>87.4</v>
      </c>
      <c r="N396" s="10">
        <f>SUMIFS(trimestre!$D$29:$L$29,trimestre!$D$3:$L$3,data!$B396,trimestre!$D$2:$L$2,data!$A396)</f>
        <v>92.8</v>
      </c>
      <c r="O396" s="10">
        <f>SUMIFS(trimestre!$D$31:$L$31,trimestre!$D$3:$L$3,data!$B396,trimestre!$D$2:$L$2,data!$A396)</f>
        <v>89.9</v>
      </c>
      <c r="P396" s="10">
        <f>SUMIFS(trimestre!$D$33:$L$33,trimestre!$D$3:$L$3,data!$B396,trimestre!$D$2:$L$2,data!$A396)</f>
        <v>87.1</v>
      </c>
      <c r="Q396" s="10">
        <f>SUMIFS(trimestre!$D$35:$L$35,trimestre!$D$3:$L$3,data!$B396,trimestre!$D$2:$L$2,data!$A396)</f>
        <v>94</v>
      </c>
      <c r="R396" s="10">
        <f>SUMIFS(trimestre!$D$37:$L$37,trimestre!$D$3:$L$3,data!$B396,trimestre!$D$2:$L$2,data!$A396)</f>
        <v>98.7</v>
      </c>
      <c r="S396" s="10">
        <f>SUMIFS(trimestre!$D$39:$L$39,trimestre!$D$3:$L$3,data!$B396,trimestre!$D$2:$L$2,data!$A396)</f>
        <v>99.9</v>
      </c>
      <c r="T396" s="10">
        <f>SUMIFS(trimestre!$D$41:$L$41,trimestre!$D$3:$L$3,data!$B396,trimestre!$D$2:$L$2,data!$A396)</f>
        <v>94.6</v>
      </c>
      <c r="U396" s="10">
        <f>SUMIFS(trimestre!$D$43:$L$43,trimestre!$D$3:$L$3,data!$B396,trimestre!$D$2:$L$2,data!$A396)</f>
        <v>97.899999999999991</v>
      </c>
      <c r="V396" s="10">
        <f>SUMIFS(trimestre!$D$45:$L$45,trimestre!$D$3:$L$3,data!$B396,trimestre!$D$2:$L$2,data!$A396)</f>
        <v>89.1</v>
      </c>
    </row>
    <row r="397" spans="1:22" x14ac:dyDescent="0.3">
      <c r="A397">
        <f t="shared" si="18"/>
        <v>2020</v>
      </c>
      <c r="B397" t="str">
        <f t="shared" si="19"/>
        <v>T1</v>
      </c>
      <c r="C397">
        <f t="shared" si="20"/>
        <v>1</v>
      </c>
      <c r="D397" s="59">
        <v>43861</v>
      </c>
      <c r="E397" s="10">
        <f>SUMIFS(trimestre!$D$4:$L$4,trimestre!$D$3:$L$3,data!$B397,trimestre!$D$2:$L$2,data!$A397)</f>
        <v>94.199999999999989</v>
      </c>
      <c r="F397" s="10">
        <f>SUMIFS(trimestre!$D$8:$L$8,trimestre!$D$3:$L$3,data!$B397,trimestre!$D$2:$L$2,data!$A397)</f>
        <v>99</v>
      </c>
      <c r="G397" s="10">
        <f>SUMIFS(trimestre!$D$10:$L$10,trimestre!$D$3:$L$3,data!$B397,trimestre!$D$2:$L$2,data!$A397)</f>
        <v>97.7</v>
      </c>
      <c r="H397" s="10">
        <f>SUMIFS(trimestre!$D$14:$L$14,trimestre!$D$3:$L$3,data!$B397,trimestre!$D$2:$L$2,data!$A397)</f>
        <v>99.8</v>
      </c>
      <c r="I397" s="10">
        <f>SUMIFS(trimestre!$D$16:$L$16,trimestre!$D$3:$L$3,data!$B397,trimestre!$D$2:$L$2,data!$A397)</f>
        <v>93.6</v>
      </c>
      <c r="J397" s="10">
        <f>SUMIFS(trimestre!$D$18:$L$18,trimestre!$D$3:$L$3,data!$B397,trimestre!$D$2:$L$2,data!$A397)</f>
        <v>95.199999999999989</v>
      </c>
      <c r="K397" s="10">
        <f>SUMIFS(trimestre!$D$20:$L$20,trimestre!$D$3:$L$3,data!$B397,trimestre!$D$2:$L$2,data!$A397)</f>
        <v>86.8</v>
      </c>
      <c r="L397" s="10">
        <f>SUMIFS(trimestre!$D$22:$L$22,trimestre!$D$3:$L$3,data!$B397,trimestre!$D$2:$L$2,data!$A397)</f>
        <v>94.6</v>
      </c>
      <c r="M397" s="10">
        <f>SUMIFS(trimestre!$D$27:$L$27,trimestre!$D$3:$L$3,data!$B397,trimestre!$D$2:$L$2,data!$A397)</f>
        <v>87.4</v>
      </c>
      <c r="N397" s="10">
        <f>SUMIFS(trimestre!$D$29:$L$29,trimestre!$D$3:$L$3,data!$B397,trimestre!$D$2:$L$2,data!$A397)</f>
        <v>92.8</v>
      </c>
      <c r="O397" s="10">
        <f>SUMIFS(trimestre!$D$31:$L$31,trimestre!$D$3:$L$3,data!$B397,trimestre!$D$2:$L$2,data!$A397)</f>
        <v>89.9</v>
      </c>
      <c r="P397" s="10">
        <f>SUMIFS(trimestre!$D$33:$L$33,trimestre!$D$3:$L$3,data!$B397,trimestre!$D$2:$L$2,data!$A397)</f>
        <v>87.1</v>
      </c>
      <c r="Q397" s="10">
        <f>SUMIFS(trimestre!$D$35:$L$35,trimestre!$D$3:$L$3,data!$B397,trimestre!$D$2:$L$2,data!$A397)</f>
        <v>94</v>
      </c>
      <c r="R397" s="10">
        <f>SUMIFS(trimestre!$D$37:$L$37,trimestre!$D$3:$L$3,data!$B397,trimestre!$D$2:$L$2,data!$A397)</f>
        <v>98.7</v>
      </c>
      <c r="S397" s="10">
        <f>SUMIFS(trimestre!$D$39:$L$39,trimestre!$D$3:$L$3,data!$B397,trimestre!$D$2:$L$2,data!$A397)</f>
        <v>99.9</v>
      </c>
      <c r="T397" s="10">
        <f>SUMIFS(trimestre!$D$41:$L$41,trimestre!$D$3:$L$3,data!$B397,trimestre!$D$2:$L$2,data!$A397)</f>
        <v>94.6</v>
      </c>
      <c r="U397" s="10">
        <f>SUMIFS(trimestre!$D$43:$L$43,trimestre!$D$3:$L$3,data!$B397,trimestre!$D$2:$L$2,data!$A397)</f>
        <v>97.899999999999991</v>
      </c>
      <c r="V397" s="10">
        <f>SUMIFS(trimestre!$D$45:$L$45,trimestre!$D$3:$L$3,data!$B397,trimestre!$D$2:$L$2,data!$A397)</f>
        <v>89.1</v>
      </c>
    </row>
    <row r="398" spans="1:22" x14ac:dyDescent="0.3">
      <c r="A398">
        <f t="shared" si="18"/>
        <v>2020</v>
      </c>
      <c r="B398" t="str">
        <f t="shared" si="19"/>
        <v>T1</v>
      </c>
      <c r="C398">
        <f t="shared" si="20"/>
        <v>2</v>
      </c>
      <c r="D398" s="59">
        <v>43862</v>
      </c>
      <c r="E398" s="10">
        <f>SUMIFS(trimestre!$D$4:$L$4,trimestre!$D$3:$L$3,data!$B398,trimestre!$D$2:$L$2,data!$A398)</f>
        <v>94.199999999999989</v>
      </c>
      <c r="F398" s="10">
        <f>SUMIFS(trimestre!$D$8:$L$8,trimestre!$D$3:$L$3,data!$B398,trimestre!$D$2:$L$2,data!$A398)</f>
        <v>99</v>
      </c>
      <c r="G398" s="10">
        <f>SUMIFS(trimestre!$D$10:$L$10,trimestre!$D$3:$L$3,data!$B398,trimestre!$D$2:$L$2,data!$A398)</f>
        <v>97.7</v>
      </c>
      <c r="H398" s="10">
        <f>SUMIFS(trimestre!$D$14:$L$14,trimestre!$D$3:$L$3,data!$B398,trimestre!$D$2:$L$2,data!$A398)</f>
        <v>99.8</v>
      </c>
      <c r="I398" s="10">
        <f>SUMIFS(trimestre!$D$16:$L$16,trimestre!$D$3:$L$3,data!$B398,trimestre!$D$2:$L$2,data!$A398)</f>
        <v>93.6</v>
      </c>
      <c r="J398" s="10">
        <f>SUMIFS(trimestre!$D$18:$L$18,trimestre!$D$3:$L$3,data!$B398,trimestre!$D$2:$L$2,data!$A398)</f>
        <v>95.199999999999989</v>
      </c>
      <c r="K398" s="10">
        <f>SUMIFS(trimestre!$D$20:$L$20,trimestre!$D$3:$L$3,data!$B398,trimestre!$D$2:$L$2,data!$A398)</f>
        <v>86.8</v>
      </c>
      <c r="L398" s="10">
        <f>SUMIFS(trimestre!$D$22:$L$22,trimestre!$D$3:$L$3,data!$B398,trimestre!$D$2:$L$2,data!$A398)</f>
        <v>94.6</v>
      </c>
      <c r="M398" s="10">
        <f>SUMIFS(trimestre!$D$27:$L$27,trimestre!$D$3:$L$3,data!$B398,trimestre!$D$2:$L$2,data!$A398)</f>
        <v>87.4</v>
      </c>
      <c r="N398" s="10">
        <f>SUMIFS(trimestre!$D$29:$L$29,trimestre!$D$3:$L$3,data!$B398,trimestre!$D$2:$L$2,data!$A398)</f>
        <v>92.8</v>
      </c>
      <c r="O398" s="10">
        <f>SUMIFS(trimestre!$D$31:$L$31,trimestre!$D$3:$L$3,data!$B398,trimestre!$D$2:$L$2,data!$A398)</f>
        <v>89.9</v>
      </c>
      <c r="P398" s="10">
        <f>SUMIFS(trimestre!$D$33:$L$33,trimestre!$D$3:$L$3,data!$B398,trimestre!$D$2:$L$2,data!$A398)</f>
        <v>87.1</v>
      </c>
      <c r="Q398" s="10">
        <f>SUMIFS(trimestre!$D$35:$L$35,trimestre!$D$3:$L$3,data!$B398,trimestre!$D$2:$L$2,data!$A398)</f>
        <v>94</v>
      </c>
      <c r="R398" s="10">
        <f>SUMIFS(trimestre!$D$37:$L$37,trimestre!$D$3:$L$3,data!$B398,trimestre!$D$2:$L$2,data!$A398)</f>
        <v>98.7</v>
      </c>
      <c r="S398" s="10">
        <f>SUMIFS(trimestre!$D$39:$L$39,trimestre!$D$3:$L$3,data!$B398,trimestre!$D$2:$L$2,data!$A398)</f>
        <v>99.9</v>
      </c>
      <c r="T398" s="10">
        <f>SUMIFS(trimestre!$D$41:$L$41,trimestre!$D$3:$L$3,data!$B398,trimestre!$D$2:$L$2,data!$A398)</f>
        <v>94.6</v>
      </c>
      <c r="U398" s="10">
        <f>SUMIFS(trimestre!$D$43:$L$43,trimestre!$D$3:$L$3,data!$B398,trimestre!$D$2:$L$2,data!$A398)</f>
        <v>97.899999999999991</v>
      </c>
      <c r="V398" s="10">
        <f>SUMIFS(trimestre!$D$45:$L$45,trimestre!$D$3:$L$3,data!$B398,trimestre!$D$2:$L$2,data!$A398)</f>
        <v>89.1</v>
      </c>
    </row>
    <row r="399" spans="1:22" x14ac:dyDescent="0.3">
      <c r="A399">
        <f t="shared" si="18"/>
        <v>2020</v>
      </c>
      <c r="B399" t="str">
        <f t="shared" si="19"/>
        <v>T1</v>
      </c>
      <c r="C399">
        <f t="shared" si="20"/>
        <v>2</v>
      </c>
      <c r="D399" s="59">
        <v>43863</v>
      </c>
      <c r="E399" s="10">
        <f>SUMIFS(trimestre!$D$4:$L$4,trimestre!$D$3:$L$3,data!$B399,trimestre!$D$2:$L$2,data!$A399)</f>
        <v>94.199999999999989</v>
      </c>
      <c r="F399" s="10">
        <f>SUMIFS(trimestre!$D$8:$L$8,trimestre!$D$3:$L$3,data!$B399,trimestre!$D$2:$L$2,data!$A399)</f>
        <v>99</v>
      </c>
      <c r="G399" s="10">
        <f>SUMIFS(trimestre!$D$10:$L$10,trimestre!$D$3:$L$3,data!$B399,trimestre!$D$2:$L$2,data!$A399)</f>
        <v>97.7</v>
      </c>
      <c r="H399" s="10">
        <f>SUMIFS(trimestre!$D$14:$L$14,trimestre!$D$3:$L$3,data!$B399,trimestre!$D$2:$L$2,data!$A399)</f>
        <v>99.8</v>
      </c>
      <c r="I399" s="10">
        <f>SUMIFS(trimestre!$D$16:$L$16,trimestre!$D$3:$L$3,data!$B399,trimestre!$D$2:$L$2,data!$A399)</f>
        <v>93.6</v>
      </c>
      <c r="J399" s="10">
        <f>SUMIFS(trimestre!$D$18:$L$18,trimestre!$D$3:$L$3,data!$B399,trimestre!$D$2:$L$2,data!$A399)</f>
        <v>95.199999999999989</v>
      </c>
      <c r="K399" s="10">
        <f>SUMIFS(trimestre!$D$20:$L$20,trimestre!$D$3:$L$3,data!$B399,trimestre!$D$2:$L$2,data!$A399)</f>
        <v>86.8</v>
      </c>
      <c r="L399" s="10">
        <f>SUMIFS(trimestre!$D$22:$L$22,trimestre!$D$3:$L$3,data!$B399,trimestre!$D$2:$L$2,data!$A399)</f>
        <v>94.6</v>
      </c>
      <c r="M399" s="10">
        <f>SUMIFS(trimestre!$D$27:$L$27,trimestre!$D$3:$L$3,data!$B399,trimestre!$D$2:$L$2,data!$A399)</f>
        <v>87.4</v>
      </c>
      <c r="N399" s="10">
        <f>SUMIFS(trimestre!$D$29:$L$29,trimestre!$D$3:$L$3,data!$B399,trimestre!$D$2:$L$2,data!$A399)</f>
        <v>92.8</v>
      </c>
      <c r="O399" s="10">
        <f>SUMIFS(trimestre!$D$31:$L$31,trimestre!$D$3:$L$3,data!$B399,trimestre!$D$2:$L$2,data!$A399)</f>
        <v>89.9</v>
      </c>
      <c r="P399" s="10">
        <f>SUMIFS(trimestre!$D$33:$L$33,trimestre!$D$3:$L$3,data!$B399,trimestre!$D$2:$L$2,data!$A399)</f>
        <v>87.1</v>
      </c>
      <c r="Q399" s="10">
        <f>SUMIFS(trimestre!$D$35:$L$35,trimestre!$D$3:$L$3,data!$B399,trimestre!$D$2:$L$2,data!$A399)</f>
        <v>94</v>
      </c>
      <c r="R399" s="10">
        <f>SUMIFS(trimestre!$D$37:$L$37,trimestre!$D$3:$L$3,data!$B399,trimestre!$D$2:$L$2,data!$A399)</f>
        <v>98.7</v>
      </c>
      <c r="S399" s="10">
        <f>SUMIFS(trimestre!$D$39:$L$39,trimestre!$D$3:$L$3,data!$B399,trimestre!$D$2:$L$2,data!$A399)</f>
        <v>99.9</v>
      </c>
      <c r="T399" s="10">
        <f>SUMIFS(trimestre!$D$41:$L$41,trimestre!$D$3:$L$3,data!$B399,trimestre!$D$2:$L$2,data!$A399)</f>
        <v>94.6</v>
      </c>
      <c r="U399" s="10">
        <f>SUMIFS(trimestre!$D$43:$L$43,trimestre!$D$3:$L$3,data!$B399,trimestre!$D$2:$L$2,data!$A399)</f>
        <v>97.899999999999991</v>
      </c>
      <c r="V399" s="10">
        <f>SUMIFS(trimestre!$D$45:$L$45,trimestre!$D$3:$L$3,data!$B399,trimestre!$D$2:$L$2,data!$A399)</f>
        <v>89.1</v>
      </c>
    </row>
    <row r="400" spans="1:22" x14ac:dyDescent="0.3">
      <c r="A400">
        <f t="shared" si="18"/>
        <v>2020</v>
      </c>
      <c r="B400" t="str">
        <f t="shared" si="19"/>
        <v>T1</v>
      </c>
      <c r="C400">
        <f t="shared" si="20"/>
        <v>2</v>
      </c>
      <c r="D400" s="59">
        <v>43864</v>
      </c>
      <c r="E400" s="10">
        <f>SUMIFS(trimestre!$D$4:$L$4,trimestre!$D$3:$L$3,data!$B400,trimestre!$D$2:$L$2,data!$A400)</f>
        <v>94.199999999999989</v>
      </c>
      <c r="F400" s="10">
        <f>SUMIFS(trimestre!$D$8:$L$8,trimestre!$D$3:$L$3,data!$B400,trimestre!$D$2:$L$2,data!$A400)</f>
        <v>99</v>
      </c>
      <c r="G400" s="10">
        <f>SUMIFS(trimestre!$D$10:$L$10,trimestre!$D$3:$L$3,data!$B400,trimestre!$D$2:$L$2,data!$A400)</f>
        <v>97.7</v>
      </c>
      <c r="H400" s="10">
        <f>SUMIFS(trimestre!$D$14:$L$14,trimestre!$D$3:$L$3,data!$B400,trimestre!$D$2:$L$2,data!$A400)</f>
        <v>99.8</v>
      </c>
      <c r="I400" s="10">
        <f>SUMIFS(trimestre!$D$16:$L$16,trimestre!$D$3:$L$3,data!$B400,trimestre!$D$2:$L$2,data!$A400)</f>
        <v>93.6</v>
      </c>
      <c r="J400" s="10">
        <f>SUMIFS(trimestre!$D$18:$L$18,trimestre!$D$3:$L$3,data!$B400,trimestre!$D$2:$L$2,data!$A400)</f>
        <v>95.199999999999989</v>
      </c>
      <c r="K400" s="10">
        <f>SUMIFS(trimestre!$D$20:$L$20,trimestre!$D$3:$L$3,data!$B400,trimestre!$D$2:$L$2,data!$A400)</f>
        <v>86.8</v>
      </c>
      <c r="L400" s="10">
        <f>SUMIFS(trimestre!$D$22:$L$22,trimestre!$D$3:$L$3,data!$B400,trimestre!$D$2:$L$2,data!$A400)</f>
        <v>94.6</v>
      </c>
      <c r="M400" s="10">
        <f>SUMIFS(trimestre!$D$27:$L$27,trimestre!$D$3:$L$3,data!$B400,trimestre!$D$2:$L$2,data!$A400)</f>
        <v>87.4</v>
      </c>
      <c r="N400" s="10">
        <f>SUMIFS(trimestre!$D$29:$L$29,trimestre!$D$3:$L$3,data!$B400,trimestre!$D$2:$L$2,data!$A400)</f>
        <v>92.8</v>
      </c>
      <c r="O400" s="10">
        <f>SUMIFS(trimestre!$D$31:$L$31,trimestre!$D$3:$L$3,data!$B400,trimestre!$D$2:$L$2,data!$A400)</f>
        <v>89.9</v>
      </c>
      <c r="P400" s="10">
        <f>SUMIFS(trimestre!$D$33:$L$33,trimestre!$D$3:$L$3,data!$B400,trimestre!$D$2:$L$2,data!$A400)</f>
        <v>87.1</v>
      </c>
      <c r="Q400" s="10">
        <f>SUMIFS(trimestre!$D$35:$L$35,trimestre!$D$3:$L$3,data!$B400,trimestre!$D$2:$L$2,data!$A400)</f>
        <v>94</v>
      </c>
      <c r="R400" s="10">
        <f>SUMIFS(trimestre!$D$37:$L$37,trimestre!$D$3:$L$3,data!$B400,trimestre!$D$2:$L$2,data!$A400)</f>
        <v>98.7</v>
      </c>
      <c r="S400" s="10">
        <f>SUMIFS(trimestre!$D$39:$L$39,trimestre!$D$3:$L$3,data!$B400,trimestre!$D$2:$L$2,data!$A400)</f>
        <v>99.9</v>
      </c>
      <c r="T400" s="10">
        <f>SUMIFS(trimestre!$D$41:$L$41,trimestre!$D$3:$L$3,data!$B400,trimestre!$D$2:$L$2,data!$A400)</f>
        <v>94.6</v>
      </c>
      <c r="U400" s="10">
        <f>SUMIFS(trimestre!$D$43:$L$43,trimestre!$D$3:$L$3,data!$B400,trimestre!$D$2:$L$2,data!$A400)</f>
        <v>97.899999999999991</v>
      </c>
      <c r="V400" s="10">
        <f>SUMIFS(trimestre!$D$45:$L$45,trimestre!$D$3:$L$3,data!$B400,trimestre!$D$2:$L$2,data!$A400)</f>
        <v>89.1</v>
      </c>
    </row>
    <row r="401" spans="1:22" x14ac:dyDescent="0.3">
      <c r="A401">
        <f t="shared" si="18"/>
        <v>2020</v>
      </c>
      <c r="B401" t="str">
        <f t="shared" si="19"/>
        <v>T1</v>
      </c>
      <c r="C401">
        <f t="shared" si="20"/>
        <v>2</v>
      </c>
      <c r="D401" s="59">
        <v>43865</v>
      </c>
      <c r="E401" s="10">
        <f>SUMIFS(trimestre!$D$4:$L$4,trimestre!$D$3:$L$3,data!$B401,trimestre!$D$2:$L$2,data!$A401)</f>
        <v>94.199999999999989</v>
      </c>
      <c r="F401" s="10">
        <f>SUMIFS(trimestre!$D$8:$L$8,trimestre!$D$3:$L$3,data!$B401,trimestre!$D$2:$L$2,data!$A401)</f>
        <v>99</v>
      </c>
      <c r="G401" s="10">
        <f>SUMIFS(trimestre!$D$10:$L$10,trimestre!$D$3:$L$3,data!$B401,trimestre!$D$2:$L$2,data!$A401)</f>
        <v>97.7</v>
      </c>
      <c r="H401" s="10">
        <f>SUMIFS(trimestre!$D$14:$L$14,trimestre!$D$3:$L$3,data!$B401,trimestre!$D$2:$L$2,data!$A401)</f>
        <v>99.8</v>
      </c>
      <c r="I401" s="10">
        <f>SUMIFS(trimestre!$D$16:$L$16,trimestre!$D$3:$L$3,data!$B401,trimestre!$D$2:$L$2,data!$A401)</f>
        <v>93.6</v>
      </c>
      <c r="J401" s="10">
        <f>SUMIFS(trimestre!$D$18:$L$18,trimestre!$D$3:$L$3,data!$B401,trimestre!$D$2:$L$2,data!$A401)</f>
        <v>95.199999999999989</v>
      </c>
      <c r="K401" s="10">
        <f>SUMIFS(trimestre!$D$20:$L$20,trimestre!$D$3:$L$3,data!$B401,trimestre!$D$2:$L$2,data!$A401)</f>
        <v>86.8</v>
      </c>
      <c r="L401" s="10">
        <f>SUMIFS(trimestre!$D$22:$L$22,trimestre!$D$3:$L$3,data!$B401,trimestre!$D$2:$L$2,data!$A401)</f>
        <v>94.6</v>
      </c>
      <c r="M401" s="10">
        <f>SUMIFS(trimestre!$D$27:$L$27,trimestre!$D$3:$L$3,data!$B401,trimestre!$D$2:$L$2,data!$A401)</f>
        <v>87.4</v>
      </c>
      <c r="N401" s="10">
        <f>SUMIFS(trimestre!$D$29:$L$29,trimestre!$D$3:$L$3,data!$B401,trimestre!$D$2:$L$2,data!$A401)</f>
        <v>92.8</v>
      </c>
      <c r="O401" s="10">
        <f>SUMIFS(trimestre!$D$31:$L$31,trimestre!$D$3:$L$3,data!$B401,trimestre!$D$2:$L$2,data!$A401)</f>
        <v>89.9</v>
      </c>
      <c r="P401" s="10">
        <f>SUMIFS(trimestre!$D$33:$L$33,trimestre!$D$3:$L$3,data!$B401,trimestre!$D$2:$L$2,data!$A401)</f>
        <v>87.1</v>
      </c>
      <c r="Q401" s="10">
        <f>SUMIFS(trimestre!$D$35:$L$35,trimestre!$D$3:$L$3,data!$B401,trimestre!$D$2:$L$2,data!$A401)</f>
        <v>94</v>
      </c>
      <c r="R401" s="10">
        <f>SUMIFS(trimestre!$D$37:$L$37,trimestre!$D$3:$L$3,data!$B401,trimestre!$D$2:$L$2,data!$A401)</f>
        <v>98.7</v>
      </c>
      <c r="S401" s="10">
        <f>SUMIFS(trimestre!$D$39:$L$39,trimestre!$D$3:$L$3,data!$B401,trimestre!$D$2:$L$2,data!$A401)</f>
        <v>99.9</v>
      </c>
      <c r="T401" s="10">
        <f>SUMIFS(trimestre!$D$41:$L$41,trimestre!$D$3:$L$3,data!$B401,trimestre!$D$2:$L$2,data!$A401)</f>
        <v>94.6</v>
      </c>
      <c r="U401" s="10">
        <f>SUMIFS(trimestre!$D$43:$L$43,trimestre!$D$3:$L$3,data!$B401,trimestre!$D$2:$L$2,data!$A401)</f>
        <v>97.899999999999991</v>
      </c>
      <c r="V401" s="10">
        <f>SUMIFS(trimestre!$D$45:$L$45,trimestre!$D$3:$L$3,data!$B401,trimestre!$D$2:$L$2,data!$A401)</f>
        <v>89.1</v>
      </c>
    </row>
    <row r="402" spans="1:22" x14ac:dyDescent="0.3">
      <c r="A402">
        <f t="shared" si="18"/>
        <v>2020</v>
      </c>
      <c r="B402" t="str">
        <f t="shared" si="19"/>
        <v>T1</v>
      </c>
      <c r="C402">
        <f t="shared" si="20"/>
        <v>2</v>
      </c>
      <c r="D402" s="59">
        <v>43866</v>
      </c>
      <c r="E402" s="10">
        <f>SUMIFS(trimestre!$D$4:$L$4,trimestre!$D$3:$L$3,data!$B402,trimestre!$D$2:$L$2,data!$A402)</f>
        <v>94.199999999999989</v>
      </c>
      <c r="F402" s="10">
        <f>SUMIFS(trimestre!$D$8:$L$8,trimestre!$D$3:$L$3,data!$B402,trimestre!$D$2:$L$2,data!$A402)</f>
        <v>99</v>
      </c>
      <c r="G402" s="10">
        <f>SUMIFS(trimestre!$D$10:$L$10,trimestre!$D$3:$L$3,data!$B402,trimestre!$D$2:$L$2,data!$A402)</f>
        <v>97.7</v>
      </c>
      <c r="H402" s="10">
        <f>SUMIFS(trimestre!$D$14:$L$14,trimestre!$D$3:$L$3,data!$B402,trimestre!$D$2:$L$2,data!$A402)</f>
        <v>99.8</v>
      </c>
      <c r="I402" s="10">
        <f>SUMIFS(trimestre!$D$16:$L$16,trimestre!$D$3:$L$3,data!$B402,trimestre!$D$2:$L$2,data!$A402)</f>
        <v>93.6</v>
      </c>
      <c r="J402" s="10">
        <f>SUMIFS(trimestre!$D$18:$L$18,trimestre!$D$3:$L$3,data!$B402,trimestre!$D$2:$L$2,data!$A402)</f>
        <v>95.199999999999989</v>
      </c>
      <c r="K402" s="10">
        <f>SUMIFS(trimestre!$D$20:$L$20,trimestre!$D$3:$L$3,data!$B402,trimestre!$D$2:$L$2,data!$A402)</f>
        <v>86.8</v>
      </c>
      <c r="L402" s="10">
        <f>SUMIFS(trimestre!$D$22:$L$22,trimestre!$D$3:$L$3,data!$B402,trimestre!$D$2:$L$2,data!$A402)</f>
        <v>94.6</v>
      </c>
      <c r="M402" s="10">
        <f>SUMIFS(trimestre!$D$27:$L$27,trimestre!$D$3:$L$3,data!$B402,trimestre!$D$2:$L$2,data!$A402)</f>
        <v>87.4</v>
      </c>
      <c r="N402" s="10">
        <f>SUMIFS(trimestre!$D$29:$L$29,trimestre!$D$3:$L$3,data!$B402,trimestre!$D$2:$L$2,data!$A402)</f>
        <v>92.8</v>
      </c>
      <c r="O402" s="10">
        <f>SUMIFS(trimestre!$D$31:$L$31,trimestre!$D$3:$L$3,data!$B402,trimestre!$D$2:$L$2,data!$A402)</f>
        <v>89.9</v>
      </c>
      <c r="P402" s="10">
        <f>SUMIFS(trimestre!$D$33:$L$33,trimestre!$D$3:$L$3,data!$B402,trimestre!$D$2:$L$2,data!$A402)</f>
        <v>87.1</v>
      </c>
      <c r="Q402" s="10">
        <f>SUMIFS(trimestre!$D$35:$L$35,trimestre!$D$3:$L$3,data!$B402,trimestre!$D$2:$L$2,data!$A402)</f>
        <v>94</v>
      </c>
      <c r="R402" s="10">
        <f>SUMIFS(trimestre!$D$37:$L$37,trimestre!$D$3:$L$3,data!$B402,trimestre!$D$2:$L$2,data!$A402)</f>
        <v>98.7</v>
      </c>
      <c r="S402" s="10">
        <f>SUMIFS(trimestre!$D$39:$L$39,trimestre!$D$3:$L$3,data!$B402,trimestre!$D$2:$L$2,data!$A402)</f>
        <v>99.9</v>
      </c>
      <c r="T402" s="10">
        <f>SUMIFS(trimestre!$D$41:$L$41,trimestre!$D$3:$L$3,data!$B402,trimestre!$D$2:$L$2,data!$A402)</f>
        <v>94.6</v>
      </c>
      <c r="U402" s="10">
        <f>SUMIFS(trimestre!$D$43:$L$43,trimestre!$D$3:$L$3,data!$B402,trimestre!$D$2:$L$2,data!$A402)</f>
        <v>97.899999999999991</v>
      </c>
      <c r="V402" s="10">
        <f>SUMIFS(trimestre!$D$45:$L$45,trimestre!$D$3:$L$3,data!$B402,trimestre!$D$2:$L$2,data!$A402)</f>
        <v>89.1</v>
      </c>
    </row>
    <row r="403" spans="1:22" x14ac:dyDescent="0.3">
      <c r="A403">
        <f t="shared" si="18"/>
        <v>2020</v>
      </c>
      <c r="B403" t="str">
        <f t="shared" si="19"/>
        <v>T1</v>
      </c>
      <c r="C403">
        <f t="shared" si="20"/>
        <v>2</v>
      </c>
      <c r="D403" s="59">
        <v>43867</v>
      </c>
      <c r="E403" s="10">
        <f>SUMIFS(trimestre!$D$4:$L$4,trimestre!$D$3:$L$3,data!$B403,trimestre!$D$2:$L$2,data!$A403)</f>
        <v>94.199999999999989</v>
      </c>
      <c r="F403" s="10">
        <f>SUMIFS(trimestre!$D$8:$L$8,trimestre!$D$3:$L$3,data!$B403,trimestre!$D$2:$L$2,data!$A403)</f>
        <v>99</v>
      </c>
      <c r="G403" s="10">
        <f>SUMIFS(trimestre!$D$10:$L$10,trimestre!$D$3:$L$3,data!$B403,trimestre!$D$2:$L$2,data!$A403)</f>
        <v>97.7</v>
      </c>
      <c r="H403" s="10">
        <f>SUMIFS(trimestre!$D$14:$L$14,trimestre!$D$3:$L$3,data!$B403,trimestre!$D$2:$L$2,data!$A403)</f>
        <v>99.8</v>
      </c>
      <c r="I403" s="10">
        <f>SUMIFS(trimestre!$D$16:$L$16,trimestre!$D$3:$L$3,data!$B403,trimestre!$D$2:$L$2,data!$A403)</f>
        <v>93.6</v>
      </c>
      <c r="J403" s="10">
        <f>SUMIFS(trimestre!$D$18:$L$18,trimestre!$D$3:$L$3,data!$B403,trimestre!$D$2:$L$2,data!$A403)</f>
        <v>95.199999999999989</v>
      </c>
      <c r="K403" s="10">
        <f>SUMIFS(trimestre!$D$20:$L$20,trimestre!$D$3:$L$3,data!$B403,trimestre!$D$2:$L$2,data!$A403)</f>
        <v>86.8</v>
      </c>
      <c r="L403" s="10">
        <f>SUMIFS(trimestre!$D$22:$L$22,trimestre!$D$3:$L$3,data!$B403,trimestre!$D$2:$L$2,data!$A403)</f>
        <v>94.6</v>
      </c>
      <c r="M403" s="10">
        <f>SUMIFS(trimestre!$D$27:$L$27,trimestre!$D$3:$L$3,data!$B403,trimestre!$D$2:$L$2,data!$A403)</f>
        <v>87.4</v>
      </c>
      <c r="N403" s="10">
        <f>SUMIFS(trimestre!$D$29:$L$29,trimestre!$D$3:$L$3,data!$B403,trimestre!$D$2:$L$2,data!$A403)</f>
        <v>92.8</v>
      </c>
      <c r="O403" s="10">
        <f>SUMIFS(trimestre!$D$31:$L$31,trimestre!$D$3:$L$3,data!$B403,trimestre!$D$2:$L$2,data!$A403)</f>
        <v>89.9</v>
      </c>
      <c r="P403" s="10">
        <f>SUMIFS(trimestre!$D$33:$L$33,trimestre!$D$3:$L$3,data!$B403,trimestre!$D$2:$L$2,data!$A403)</f>
        <v>87.1</v>
      </c>
      <c r="Q403" s="10">
        <f>SUMIFS(trimestre!$D$35:$L$35,trimestre!$D$3:$L$3,data!$B403,trimestre!$D$2:$L$2,data!$A403)</f>
        <v>94</v>
      </c>
      <c r="R403" s="10">
        <f>SUMIFS(trimestre!$D$37:$L$37,trimestre!$D$3:$L$3,data!$B403,trimestre!$D$2:$L$2,data!$A403)</f>
        <v>98.7</v>
      </c>
      <c r="S403" s="10">
        <f>SUMIFS(trimestre!$D$39:$L$39,trimestre!$D$3:$L$3,data!$B403,trimestre!$D$2:$L$2,data!$A403)</f>
        <v>99.9</v>
      </c>
      <c r="T403" s="10">
        <f>SUMIFS(trimestre!$D$41:$L$41,trimestre!$D$3:$L$3,data!$B403,trimestre!$D$2:$L$2,data!$A403)</f>
        <v>94.6</v>
      </c>
      <c r="U403" s="10">
        <f>SUMIFS(trimestre!$D$43:$L$43,trimestre!$D$3:$L$3,data!$B403,trimestre!$D$2:$L$2,data!$A403)</f>
        <v>97.899999999999991</v>
      </c>
      <c r="V403" s="10">
        <f>SUMIFS(trimestre!$D$45:$L$45,trimestre!$D$3:$L$3,data!$B403,trimestre!$D$2:$L$2,data!$A403)</f>
        <v>89.1</v>
      </c>
    </row>
    <row r="404" spans="1:22" x14ac:dyDescent="0.3">
      <c r="A404">
        <f t="shared" si="18"/>
        <v>2020</v>
      </c>
      <c r="B404" t="str">
        <f t="shared" si="19"/>
        <v>T1</v>
      </c>
      <c r="C404">
        <f t="shared" si="20"/>
        <v>2</v>
      </c>
      <c r="D404" s="59">
        <v>43868</v>
      </c>
      <c r="E404" s="10">
        <f>SUMIFS(trimestre!$D$4:$L$4,trimestre!$D$3:$L$3,data!$B404,trimestre!$D$2:$L$2,data!$A404)</f>
        <v>94.199999999999989</v>
      </c>
      <c r="F404" s="10">
        <f>SUMIFS(trimestre!$D$8:$L$8,trimestre!$D$3:$L$3,data!$B404,trimestre!$D$2:$L$2,data!$A404)</f>
        <v>99</v>
      </c>
      <c r="G404" s="10">
        <f>SUMIFS(trimestre!$D$10:$L$10,trimestre!$D$3:$L$3,data!$B404,trimestre!$D$2:$L$2,data!$A404)</f>
        <v>97.7</v>
      </c>
      <c r="H404" s="10">
        <f>SUMIFS(trimestre!$D$14:$L$14,trimestre!$D$3:$L$3,data!$B404,trimestre!$D$2:$L$2,data!$A404)</f>
        <v>99.8</v>
      </c>
      <c r="I404" s="10">
        <f>SUMIFS(trimestre!$D$16:$L$16,trimestre!$D$3:$L$3,data!$B404,trimestre!$D$2:$L$2,data!$A404)</f>
        <v>93.6</v>
      </c>
      <c r="J404" s="10">
        <f>SUMIFS(trimestre!$D$18:$L$18,trimestre!$D$3:$L$3,data!$B404,trimestre!$D$2:$L$2,data!$A404)</f>
        <v>95.199999999999989</v>
      </c>
      <c r="K404" s="10">
        <f>SUMIFS(trimestre!$D$20:$L$20,trimestre!$D$3:$L$3,data!$B404,trimestre!$D$2:$L$2,data!$A404)</f>
        <v>86.8</v>
      </c>
      <c r="L404" s="10">
        <f>SUMIFS(trimestre!$D$22:$L$22,trimestre!$D$3:$L$3,data!$B404,trimestre!$D$2:$L$2,data!$A404)</f>
        <v>94.6</v>
      </c>
      <c r="M404" s="10">
        <f>SUMIFS(trimestre!$D$27:$L$27,trimestre!$D$3:$L$3,data!$B404,trimestre!$D$2:$L$2,data!$A404)</f>
        <v>87.4</v>
      </c>
      <c r="N404" s="10">
        <f>SUMIFS(trimestre!$D$29:$L$29,trimestre!$D$3:$L$3,data!$B404,trimestre!$D$2:$L$2,data!$A404)</f>
        <v>92.8</v>
      </c>
      <c r="O404" s="10">
        <f>SUMIFS(trimestre!$D$31:$L$31,trimestre!$D$3:$L$3,data!$B404,trimestre!$D$2:$L$2,data!$A404)</f>
        <v>89.9</v>
      </c>
      <c r="P404" s="10">
        <f>SUMIFS(trimestre!$D$33:$L$33,trimestre!$D$3:$L$3,data!$B404,trimestre!$D$2:$L$2,data!$A404)</f>
        <v>87.1</v>
      </c>
      <c r="Q404" s="10">
        <f>SUMIFS(trimestre!$D$35:$L$35,trimestre!$D$3:$L$3,data!$B404,trimestre!$D$2:$L$2,data!$A404)</f>
        <v>94</v>
      </c>
      <c r="R404" s="10">
        <f>SUMIFS(trimestre!$D$37:$L$37,trimestre!$D$3:$L$3,data!$B404,trimestre!$D$2:$L$2,data!$A404)</f>
        <v>98.7</v>
      </c>
      <c r="S404" s="10">
        <f>SUMIFS(trimestre!$D$39:$L$39,trimestre!$D$3:$L$3,data!$B404,trimestre!$D$2:$L$2,data!$A404)</f>
        <v>99.9</v>
      </c>
      <c r="T404" s="10">
        <f>SUMIFS(trimestre!$D$41:$L$41,trimestre!$D$3:$L$3,data!$B404,trimestre!$D$2:$L$2,data!$A404)</f>
        <v>94.6</v>
      </c>
      <c r="U404" s="10">
        <f>SUMIFS(trimestre!$D$43:$L$43,trimestre!$D$3:$L$3,data!$B404,trimestre!$D$2:$L$2,data!$A404)</f>
        <v>97.899999999999991</v>
      </c>
      <c r="V404" s="10">
        <f>SUMIFS(trimestre!$D$45:$L$45,trimestre!$D$3:$L$3,data!$B404,trimestre!$D$2:$L$2,data!$A404)</f>
        <v>89.1</v>
      </c>
    </row>
    <row r="405" spans="1:22" x14ac:dyDescent="0.3">
      <c r="A405">
        <f t="shared" si="18"/>
        <v>2020</v>
      </c>
      <c r="B405" t="str">
        <f t="shared" si="19"/>
        <v>T1</v>
      </c>
      <c r="C405">
        <f t="shared" si="20"/>
        <v>2</v>
      </c>
      <c r="D405" s="59">
        <v>43869</v>
      </c>
      <c r="E405" s="10">
        <f>SUMIFS(trimestre!$D$4:$L$4,trimestre!$D$3:$L$3,data!$B405,trimestre!$D$2:$L$2,data!$A405)</f>
        <v>94.199999999999989</v>
      </c>
      <c r="F405" s="10">
        <f>SUMIFS(trimestre!$D$8:$L$8,trimestre!$D$3:$L$3,data!$B405,trimestre!$D$2:$L$2,data!$A405)</f>
        <v>99</v>
      </c>
      <c r="G405" s="10">
        <f>SUMIFS(trimestre!$D$10:$L$10,trimestre!$D$3:$L$3,data!$B405,trimestre!$D$2:$L$2,data!$A405)</f>
        <v>97.7</v>
      </c>
      <c r="H405" s="10">
        <f>SUMIFS(trimestre!$D$14:$L$14,trimestre!$D$3:$L$3,data!$B405,trimestre!$D$2:$L$2,data!$A405)</f>
        <v>99.8</v>
      </c>
      <c r="I405" s="10">
        <f>SUMIFS(trimestre!$D$16:$L$16,trimestre!$D$3:$L$3,data!$B405,trimestre!$D$2:$L$2,data!$A405)</f>
        <v>93.6</v>
      </c>
      <c r="J405" s="10">
        <f>SUMIFS(trimestre!$D$18:$L$18,trimestre!$D$3:$L$3,data!$B405,trimestre!$D$2:$L$2,data!$A405)</f>
        <v>95.199999999999989</v>
      </c>
      <c r="K405" s="10">
        <f>SUMIFS(trimestre!$D$20:$L$20,trimestre!$D$3:$L$3,data!$B405,trimestre!$D$2:$L$2,data!$A405)</f>
        <v>86.8</v>
      </c>
      <c r="L405" s="10">
        <f>SUMIFS(trimestre!$D$22:$L$22,trimestre!$D$3:$L$3,data!$B405,trimestre!$D$2:$L$2,data!$A405)</f>
        <v>94.6</v>
      </c>
      <c r="M405" s="10">
        <f>SUMIFS(trimestre!$D$27:$L$27,trimestre!$D$3:$L$3,data!$B405,trimestre!$D$2:$L$2,data!$A405)</f>
        <v>87.4</v>
      </c>
      <c r="N405" s="10">
        <f>SUMIFS(trimestre!$D$29:$L$29,trimestre!$D$3:$L$3,data!$B405,trimestre!$D$2:$L$2,data!$A405)</f>
        <v>92.8</v>
      </c>
      <c r="O405" s="10">
        <f>SUMIFS(trimestre!$D$31:$L$31,trimestre!$D$3:$L$3,data!$B405,trimestre!$D$2:$L$2,data!$A405)</f>
        <v>89.9</v>
      </c>
      <c r="P405" s="10">
        <f>SUMIFS(trimestre!$D$33:$L$33,trimestre!$D$3:$L$3,data!$B405,trimestre!$D$2:$L$2,data!$A405)</f>
        <v>87.1</v>
      </c>
      <c r="Q405" s="10">
        <f>SUMIFS(trimestre!$D$35:$L$35,trimestre!$D$3:$L$3,data!$B405,trimestre!$D$2:$L$2,data!$A405)</f>
        <v>94</v>
      </c>
      <c r="R405" s="10">
        <f>SUMIFS(trimestre!$D$37:$L$37,trimestre!$D$3:$L$3,data!$B405,trimestre!$D$2:$L$2,data!$A405)</f>
        <v>98.7</v>
      </c>
      <c r="S405" s="10">
        <f>SUMIFS(trimestre!$D$39:$L$39,trimestre!$D$3:$L$3,data!$B405,trimestre!$D$2:$L$2,data!$A405)</f>
        <v>99.9</v>
      </c>
      <c r="T405" s="10">
        <f>SUMIFS(trimestre!$D$41:$L$41,trimestre!$D$3:$L$3,data!$B405,trimestre!$D$2:$L$2,data!$A405)</f>
        <v>94.6</v>
      </c>
      <c r="U405" s="10">
        <f>SUMIFS(trimestre!$D$43:$L$43,trimestre!$D$3:$L$3,data!$B405,trimestre!$D$2:$L$2,data!$A405)</f>
        <v>97.899999999999991</v>
      </c>
      <c r="V405" s="10">
        <f>SUMIFS(trimestre!$D$45:$L$45,trimestre!$D$3:$L$3,data!$B405,trimestre!$D$2:$L$2,data!$A405)</f>
        <v>89.1</v>
      </c>
    </row>
    <row r="406" spans="1:22" x14ac:dyDescent="0.3">
      <c r="A406">
        <f t="shared" si="18"/>
        <v>2020</v>
      </c>
      <c r="B406" t="str">
        <f t="shared" si="19"/>
        <v>T1</v>
      </c>
      <c r="C406">
        <f t="shared" si="20"/>
        <v>2</v>
      </c>
      <c r="D406" s="59">
        <v>43870</v>
      </c>
      <c r="E406" s="10">
        <f>SUMIFS(trimestre!$D$4:$L$4,trimestre!$D$3:$L$3,data!$B406,trimestre!$D$2:$L$2,data!$A406)</f>
        <v>94.199999999999989</v>
      </c>
      <c r="F406" s="10">
        <f>SUMIFS(trimestre!$D$8:$L$8,trimestre!$D$3:$L$3,data!$B406,trimestre!$D$2:$L$2,data!$A406)</f>
        <v>99</v>
      </c>
      <c r="G406" s="10">
        <f>SUMIFS(trimestre!$D$10:$L$10,trimestre!$D$3:$L$3,data!$B406,trimestre!$D$2:$L$2,data!$A406)</f>
        <v>97.7</v>
      </c>
      <c r="H406" s="10">
        <f>SUMIFS(trimestre!$D$14:$L$14,trimestre!$D$3:$L$3,data!$B406,trimestre!$D$2:$L$2,data!$A406)</f>
        <v>99.8</v>
      </c>
      <c r="I406" s="10">
        <f>SUMIFS(trimestre!$D$16:$L$16,trimestre!$D$3:$L$3,data!$B406,trimestre!$D$2:$L$2,data!$A406)</f>
        <v>93.6</v>
      </c>
      <c r="J406" s="10">
        <f>SUMIFS(trimestre!$D$18:$L$18,trimestre!$D$3:$L$3,data!$B406,trimestre!$D$2:$L$2,data!$A406)</f>
        <v>95.199999999999989</v>
      </c>
      <c r="K406" s="10">
        <f>SUMIFS(trimestre!$D$20:$L$20,trimestre!$D$3:$L$3,data!$B406,trimestre!$D$2:$L$2,data!$A406)</f>
        <v>86.8</v>
      </c>
      <c r="L406" s="10">
        <f>SUMIFS(trimestre!$D$22:$L$22,trimestre!$D$3:$L$3,data!$B406,trimestre!$D$2:$L$2,data!$A406)</f>
        <v>94.6</v>
      </c>
      <c r="M406" s="10">
        <f>SUMIFS(trimestre!$D$27:$L$27,trimestre!$D$3:$L$3,data!$B406,trimestre!$D$2:$L$2,data!$A406)</f>
        <v>87.4</v>
      </c>
      <c r="N406" s="10">
        <f>SUMIFS(trimestre!$D$29:$L$29,trimestre!$D$3:$L$3,data!$B406,trimestre!$D$2:$L$2,data!$A406)</f>
        <v>92.8</v>
      </c>
      <c r="O406" s="10">
        <f>SUMIFS(trimestre!$D$31:$L$31,trimestre!$D$3:$L$3,data!$B406,trimestre!$D$2:$L$2,data!$A406)</f>
        <v>89.9</v>
      </c>
      <c r="P406" s="10">
        <f>SUMIFS(trimestre!$D$33:$L$33,trimestre!$D$3:$L$3,data!$B406,trimestre!$D$2:$L$2,data!$A406)</f>
        <v>87.1</v>
      </c>
      <c r="Q406" s="10">
        <f>SUMIFS(trimestre!$D$35:$L$35,trimestre!$D$3:$L$3,data!$B406,trimestre!$D$2:$L$2,data!$A406)</f>
        <v>94</v>
      </c>
      <c r="R406" s="10">
        <f>SUMIFS(trimestre!$D$37:$L$37,trimestre!$D$3:$L$3,data!$B406,trimestre!$D$2:$L$2,data!$A406)</f>
        <v>98.7</v>
      </c>
      <c r="S406" s="10">
        <f>SUMIFS(trimestre!$D$39:$L$39,trimestre!$D$3:$L$3,data!$B406,trimestre!$D$2:$L$2,data!$A406)</f>
        <v>99.9</v>
      </c>
      <c r="T406" s="10">
        <f>SUMIFS(trimestre!$D$41:$L$41,trimestre!$D$3:$L$3,data!$B406,trimestre!$D$2:$L$2,data!$A406)</f>
        <v>94.6</v>
      </c>
      <c r="U406" s="10">
        <f>SUMIFS(trimestre!$D$43:$L$43,trimestre!$D$3:$L$3,data!$B406,trimestre!$D$2:$L$2,data!$A406)</f>
        <v>97.899999999999991</v>
      </c>
      <c r="V406" s="10">
        <f>SUMIFS(trimestre!$D$45:$L$45,trimestre!$D$3:$L$3,data!$B406,trimestre!$D$2:$L$2,data!$A406)</f>
        <v>89.1</v>
      </c>
    </row>
    <row r="407" spans="1:22" x14ac:dyDescent="0.3">
      <c r="A407">
        <f t="shared" si="18"/>
        <v>2020</v>
      </c>
      <c r="B407" t="str">
        <f t="shared" si="19"/>
        <v>T1</v>
      </c>
      <c r="C407">
        <f t="shared" si="20"/>
        <v>2</v>
      </c>
      <c r="D407" s="59">
        <v>43871</v>
      </c>
      <c r="E407" s="10">
        <f>SUMIFS(trimestre!$D$4:$L$4,trimestre!$D$3:$L$3,data!$B407,trimestre!$D$2:$L$2,data!$A407)</f>
        <v>94.199999999999989</v>
      </c>
      <c r="F407" s="10">
        <f>SUMIFS(trimestre!$D$8:$L$8,trimestre!$D$3:$L$3,data!$B407,trimestre!$D$2:$L$2,data!$A407)</f>
        <v>99</v>
      </c>
      <c r="G407" s="10">
        <f>SUMIFS(trimestre!$D$10:$L$10,trimestre!$D$3:$L$3,data!$B407,trimestre!$D$2:$L$2,data!$A407)</f>
        <v>97.7</v>
      </c>
      <c r="H407" s="10">
        <f>SUMIFS(trimestre!$D$14:$L$14,trimestre!$D$3:$L$3,data!$B407,trimestre!$D$2:$L$2,data!$A407)</f>
        <v>99.8</v>
      </c>
      <c r="I407" s="10">
        <f>SUMIFS(trimestre!$D$16:$L$16,trimestre!$D$3:$L$3,data!$B407,trimestre!$D$2:$L$2,data!$A407)</f>
        <v>93.6</v>
      </c>
      <c r="J407" s="10">
        <f>SUMIFS(trimestre!$D$18:$L$18,trimestre!$D$3:$L$3,data!$B407,trimestre!$D$2:$L$2,data!$A407)</f>
        <v>95.199999999999989</v>
      </c>
      <c r="K407" s="10">
        <f>SUMIFS(trimestre!$D$20:$L$20,trimestre!$D$3:$L$3,data!$B407,trimestre!$D$2:$L$2,data!$A407)</f>
        <v>86.8</v>
      </c>
      <c r="L407" s="10">
        <f>SUMIFS(trimestre!$D$22:$L$22,trimestre!$D$3:$L$3,data!$B407,trimestre!$D$2:$L$2,data!$A407)</f>
        <v>94.6</v>
      </c>
      <c r="M407" s="10">
        <f>SUMIFS(trimestre!$D$27:$L$27,trimestre!$D$3:$L$3,data!$B407,trimestre!$D$2:$L$2,data!$A407)</f>
        <v>87.4</v>
      </c>
      <c r="N407" s="10">
        <f>SUMIFS(trimestre!$D$29:$L$29,trimestre!$D$3:$L$3,data!$B407,trimestre!$D$2:$L$2,data!$A407)</f>
        <v>92.8</v>
      </c>
      <c r="O407" s="10">
        <f>SUMIFS(trimestre!$D$31:$L$31,trimestre!$D$3:$L$3,data!$B407,trimestre!$D$2:$L$2,data!$A407)</f>
        <v>89.9</v>
      </c>
      <c r="P407" s="10">
        <f>SUMIFS(trimestre!$D$33:$L$33,trimestre!$D$3:$L$3,data!$B407,trimestre!$D$2:$L$2,data!$A407)</f>
        <v>87.1</v>
      </c>
      <c r="Q407" s="10">
        <f>SUMIFS(trimestre!$D$35:$L$35,trimestre!$D$3:$L$3,data!$B407,trimestre!$D$2:$L$2,data!$A407)</f>
        <v>94</v>
      </c>
      <c r="R407" s="10">
        <f>SUMIFS(trimestre!$D$37:$L$37,trimestre!$D$3:$L$3,data!$B407,trimestre!$D$2:$L$2,data!$A407)</f>
        <v>98.7</v>
      </c>
      <c r="S407" s="10">
        <f>SUMIFS(trimestre!$D$39:$L$39,trimestre!$D$3:$L$3,data!$B407,trimestre!$D$2:$L$2,data!$A407)</f>
        <v>99.9</v>
      </c>
      <c r="T407" s="10">
        <f>SUMIFS(trimestre!$D$41:$L$41,trimestre!$D$3:$L$3,data!$B407,trimestre!$D$2:$L$2,data!$A407)</f>
        <v>94.6</v>
      </c>
      <c r="U407" s="10">
        <f>SUMIFS(trimestre!$D$43:$L$43,trimestre!$D$3:$L$3,data!$B407,trimestre!$D$2:$L$2,data!$A407)</f>
        <v>97.899999999999991</v>
      </c>
      <c r="V407" s="10">
        <f>SUMIFS(trimestre!$D$45:$L$45,trimestre!$D$3:$L$3,data!$B407,trimestre!$D$2:$L$2,data!$A407)</f>
        <v>89.1</v>
      </c>
    </row>
    <row r="408" spans="1:22" x14ac:dyDescent="0.3">
      <c r="A408">
        <f t="shared" si="18"/>
        <v>2020</v>
      </c>
      <c r="B408" t="str">
        <f t="shared" si="19"/>
        <v>T1</v>
      </c>
      <c r="C408">
        <f t="shared" si="20"/>
        <v>2</v>
      </c>
      <c r="D408" s="59">
        <v>43872</v>
      </c>
      <c r="E408" s="10">
        <f>SUMIFS(trimestre!$D$4:$L$4,trimestre!$D$3:$L$3,data!$B408,trimestre!$D$2:$L$2,data!$A408)</f>
        <v>94.199999999999989</v>
      </c>
      <c r="F408" s="10">
        <f>SUMIFS(trimestre!$D$8:$L$8,trimestre!$D$3:$L$3,data!$B408,trimestre!$D$2:$L$2,data!$A408)</f>
        <v>99</v>
      </c>
      <c r="G408" s="10">
        <f>SUMIFS(trimestre!$D$10:$L$10,trimestre!$D$3:$L$3,data!$B408,trimestre!$D$2:$L$2,data!$A408)</f>
        <v>97.7</v>
      </c>
      <c r="H408" s="10">
        <f>SUMIFS(trimestre!$D$14:$L$14,trimestre!$D$3:$L$3,data!$B408,trimestre!$D$2:$L$2,data!$A408)</f>
        <v>99.8</v>
      </c>
      <c r="I408" s="10">
        <f>SUMIFS(trimestre!$D$16:$L$16,trimestre!$D$3:$L$3,data!$B408,trimestre!$D$2:$L$2,data!$A408)</f>
        <v>93.6</v>
      </c>
      <c r="J408" s="10">
        <f>SUMIFS(trimestre!$D$18:$L$18,trimestre!$D$3:$L$3,data!$B408,trimestre!$D$2:$L$2,data!$A408)</f>
        <v>95.199999999999989</v>
      </c>
      <c r="K408" s="10">
        <f>SUMIFS(trimestre!$D$20:$L$20,trimestre!$D$3:$L$3,data!$B408,trimestre!$D$2:$L$2,data!$A408)</f>
        <v>86.8</v>
      </c>
      <c r="L408" s="10">
        <f>SUMIFS(trimestre!$D$22:$L$22,trimestre!$D$3:$L$3,data!$B408,trimestre!$D$2:$L$2,data!$A408)</f>
        <v>94.6</v>
      </c>
      <c r="M408" s="10">
        <f>SUMIFS(trimestre!$D$27:$L$27,trimestre!$D$3:$L$3,data!$B408,trimestre!$D$2:$L$2,data!$A408)</f>
        <v>87.4</v>
      </c>
      <c r="N408" s="10">
        <f>SUMIFS(trimestre!$D$29:$L$29,trimestre!$D$3:$L$3,data!$B408,trimestre!$D$2:$L$2,data!$A408)</f>
        <v>92.8</v>
      </c>
      <c r="O408" s="10">
        <f>SUMIFS(trimestre!$D$31:$L$31,trimestre!$D$3:$L$3,data!$B408,trimestre!$D$2:$L$2,data!$A408)</f>
        <v>89.9</v>
      </c>
      <c r="P408" s="10">
        <f>SUMIFS(trimestre!$D$33:$L$33,trimestre!$D$3:$L$3,data!$B408,trimestre!$D$2:$L$2,data!$A408)</f>
        <v>87.1</v>
      </c>
      <c r="Q408" s="10">
        <f>SUMIFS(trimestre!$D$35:$L$35,trimestre!$D$3:$L$3,data!$B408,trimestre!$D$2:$L$2,data!$A408)</f>
        <v>94</v>
      </c>
      <c r="R408" s="10">
        <f>SUMIFS(trimestre!$D$37:$L$37,trimestre!$D$3:$L$3,data!$B408,trimestre!$D$2:$L$2,data!$A408)</f>
        <v>98.7</v>
      </c>
      <c r="S408" s="10">
        <f>SUMIFS(trimestre!$D$39:$L$39,trimestre!$D$3:$L$3,data!$B408,trimestre!$D$2:$L$2,data!$A408)</f>
        <v>99.9</v>
      </c>
      <c r="T408" s="10">
        <f>SUMIFS(trimestre!$D$41:$L$41,trimestre!$D$3:$L$3,data!$B408,trimestre!$D$2:$L$2,data!$A408)</f>
        <v>94.6</v>
      </c>
      <c r="U408" s="10">
        <f>SUMIFS(trimestre!$D$43:$L$43,trimestre!$D$3:$L$3,data!$B408,trimestre!$D$2:$L$2,data!$A408)</f>
        <v>97.899999999999991</v>
      </c>
      <c r="V408" s="10">
        <f>SUMIFS(trimestre!$D$45:$L$45,trimestre!$D$3:$L$3,data!$B408,trimestre!$D$2:$L$2,data!$A408)</f>
        <v>89.1</v>
      </c>
    </row>
    <row r="409" spans="1:22" x14ac:dyDescent="0.3">
      <c r="A409">
        <f t="shared" si="18"/>
        <v>2020</v>
      </c>
      <c r="B409" t="str">
        <f t="shared" si="19"/>
        <v>T1</v>
      </c>
      <c r="C409">
        <f t="shared" si="20"/>
        <v>2</v>
      </c>
      <c r="D409" s="59">
        <v>43873</v>
      </c>
      <c r="E409" s="10">
        <f>SUMIFS(trimestre!$D$4:$L$4,trimestre!$D$3:$L$3,data!$B409,trimestre!$D$2:$L$2,data!$A409)</f>
        <v>94.199999999999989</v>
      </c>
      <c r="F409" s="10">
        <f>SUMIFS(trimestre!$D$8:$L$8,trimestre!$D$3:$L$3,data!$B409,trimestre!$D$2:$L$2,data!$A409)</f>
        <v>99</v>
      </c>
      <c r="G409" s="10">
        <f>SUMIFS(trimestre!$D$10:$L$10,trimestre!$D$3:$L$3,data!$B409,trimestre!$D$2:$L$2,data!$A409)</f>
        <v>97.7</v>
      </c>
      <c r="H409" s="10">
        <f>SUMIFS(trimestre!$D$14:$L$14,trimestre!$D$3:$L$3,data!$B409,trimestre!$D$2:$L$2,data!$A409)</f>
        <v>99.8</v>
      </c>
      <c r="I409" s="10">
        <f>SUMIFS(trimestre!$D$16:$L$16,trimestre!$D$3:$L$3,data!$B409,trimestre!$D$2:$L$2,data!$A409)</f>
        <v>93.6</v>
      </c>
      <c r="J409" s="10">
        <f>SUMIFS(trimestre!$D$18:$L$18,trimestre!$D$3:$L$3,data!$B409,trimestre!$D$2:$L$2,data!$A409)</f>
        <v>95.199999999999989</v>
      </c>
      <c r="K409" s="10">
        <f>SUMIFS(trimestre!$D$20:$L$20,trimestre!$D$3:$L$3,data!$B409,trimestre!$D$2:$L$2,data!$A409)</f>
        <v>86.8</v>
      </c>
      <c r="L409" s="10">
        <f>SUMIFS(trimestre!$D$22:$L$22,trimestre!$D$3:$L$3,data!$B409,trimestre!$D$2:$L$2,data!$A409)</f>
        <v>94.6</v>
      </c>
      <c r="M409" s="10">
        <f>SUMIFS(trimestre!$D$27:$L$27,trimestre!$D$3:$L$3,data!$B409,trimestre!$D$2:$L$2,data!$A409)</f>
        <v>87.4</v>
      </c>
      <c r="N409" s="10">
        <f>SUMIFS(trimestre!$D$29:$L$29,trimestre!$D$3:$L$3,data!$B409,trimestre!$D$2:$L$2,data!$A409)</f>
        <v>92.8</v>
      </c>
      <c r="O409" s="10">
        <f>SUMIFS(trimestre!$D$31:$L$31,trimestre!$D$3:$L$3,data!$B409,trimestre!$D$2:$L$2,data!$A409)</f>
        <v>89.9</v>
      </c>
      <c r="P409" s="10">
        <f>SUMIFS(trimestre!$D$33:$L$33,trimestre!$D$3:$L$3,data!$B409,trimestre!$D$2:$L$2,data!$A409)</f>
        <v>87.1</v>
      </c>
      <c r="Q409" s="10">
        <f>SUMIFS(trimestre!$D$35:$L$35,trimestre!$D$3:$L$3,data!$B409,trimestre!$D$2:$L$2,data!$A409)</f>
        <v>94</v>
      </c>
      <c r="R409" s="10">
        <f>SUMIFS(trimestre!$D$37:$L$37,trimestre!$D$3:$L$3,data!$B409,trimestre!$D$2:$L$2,data!$A409)</f>
        <v>98.7</v>
      </c>
      <c r="S409" s="10">
        <f>SUMIFS(trimestre!$D$39:$L$39,trimestre!$D$3:$L$3,data!$B409,trimestre!$D$2:$L$2,data!$A409)</f>
        <v>99.9</v>
      </c>
      <c r="T409" s="10">
        <f>SUMIFS(trimestre!$D$41:$L$41,trimestre!$D$3:$L$3,data!$B409,trimestre!$D$2:$L$2,data!$A409)</f>
        <v>94.6</v>
      </c>
      <c r="U409" s="10">
        <f>SUMIFS(trimestre!$D$43:$L$43,trimestre!$D$3:$L$3,data!$B409,trimestre!$D$2:$L$2,data!$A409)</f>
        <v>97.899999999999991</v>
      </c>
      <c r="V409" s="10">
        <f>SUMIFS(trimestre!$D$45:$L$45,trimestre!$D$3:$L$3,data!$B409,trimestre!$D$2:$L$2,data!$A409)</f>
        <v>89.1</v>
      </c>
    </row>
    <row r="410" spans="1:22" x14ac:dyDescent="0.3">
      <c r="A410">
        <f t="shared" si="18"/>
        <v>2020</v>
      </c>
      <c r="B410" t="str">
        <f t="shared" si="19"/>
        <v>T1</v>
      </c>
      <c r="C410">
        <f t="shared" si="20"/>
        <v>2</v>
      </c>
      <c r="D410" s="59">
        <v>43874</v>
      </c>
      <c r="E410" s="10">
        <f>SUMIFS(trimestre!$D$4:$L$4,trimestre!$D$3:$L$3,data!$B410,trimestre!$D$2:$L$2,data!$A410)</f>
        <v>94.199999999999989</v>
      </c>
      <c r="F410" s="10">
        <f>SUMIFS(trimestre!$D$8:$L$8,trimestre!$D$3:$L$3,data!$B410,trimestre!$D$2:$L$2,data!$A410)</f>
        <v>99</v>
      </c>
      <c r="G410" s="10">
        <f>SUMIFS(trimestre!$D$10:$L$10,trimestre!$D$3:$L$3,data!$B410,trimestre!$D$2:$L$2,data!$A410)</f>
        <v>97.7</v>
      </c>
      <c r="H410" s="10">
        <f>SUMIFS(trimestre!$D$14:$L$14,trimestre!$D$3:$L$3,data!$B410,trimestre!$D$2:$L$2,data!$A410)</f>
        <v>99.8</v>
      </c>
      <c r="I410" s="10">
        <f>SUMIFS(trimestre!$D$16:$L$16,trimestre!$D$3:$L$3,data!$B410,trimestre!$D$2:$L$2,data!$A410)</f>
        <v>93.6</v>
      </c>
      <c r="J410" s="10">
        <f>SUMIFS(trimestre!$D$18:$L$18,trimestre!$D$3:$L$3,data!$B410,trimestre!$D$2:$L$2,data!$A410)</f>
        <v>95.199999999999989</v>
      </c>
      <c r="K410" s="10">
        <f>SUMIFS(trimestre!$D$20:$L$20,trimestre!$D$3:$L$3,data!$B410,trimestre!$D$2:$L$2,data!$A410)</f>
        <v>86.8</v>
      </c>
      <c r="L410" s="10">
        <f>SUMIFS(trimestre!$D$22:$L$22,trimestre!$D$3:$L$3,data!$B410,trimestre!$D$2:$L$2,data!$A410)</f>
        <v>94.6</v>
      </c>
      <c r="M410" s="10">
        <f>SUMIFS(trimestre!$D$27:$L$27,trimestre!$D$3:$L$3,data!$B410,trimestre!$D$2:$L$2,data!$A410)</f>
        <v>87.4</v>
      </c>
      <c r="N410" s="10">
        <f>SUMIFS(trimestre!$D$29:$L$29,trimestre!$D$3:$L$3,data!$B410,trimestre!$D$2:$L$2,data!$A410)</f>
        <v>92.8</v>
      </c>
      <c r="O410" s="10">
        <f>SUMIFS(trimestre!$D$31:$L$31,trimestre!$D$3:$L$3,data!$B410,trimestre!$D$2:$L$2,data!$A410)</f>
        <v>89.9</v>
      </c>
      <c r="P410" s="10">
        <f>SUMIFS(trimestre!$D$33:$L$33,trimestre!$D$3:$L$3,data!$B410,trimestre!$D$2:$L$2,data!$A410)</f>
        <v>87.1</v>
      </c>
      <c r="Q410" s="10">
        <f>SUMIFS(trimestre!$D$35:$L$35,trimestre!$D$3:$L$3,data!$B410,trimestre!$D$2:$L$2,data!$A410)</f>
        <v>94</v>
      </c>
      <c r="R410" s="10">
        <f>SUMIFS(trimestre!$D$37:$L$37,trimestre!$D$3:$L$3,data!$B410,trimestre!$D$2:$L$2,data!$A410)</f>
        <v>98.7</v>
      </c>
      <c r="S410" s="10">
        <f>SUMIFS(trimestre!$D$39:$L$39,trimestre!$D$3:$L$3,data!$B410,trimestre!$D$2:$L$2,data!$A410)</f>
        <v>99.9</v>
      </c>
      <c r="T410" s="10">
        <f>SUMIFS(trimestre!$D$41:$L$41,trimestre!$D$3:$L$3,data!$B410,trimestre!$D$2:$L$2,data!$A410)</f>
        <v>94.6</v>
      </c>
      <c r="U410" s="10">
        <f>SUMIFS(trimestre!$D$43:$L$43,trimestre!$D$3:$L$3,data!$B410,trimestre!$D$2:$L$2,data!$A410)</f>
        <v>97.899999999999991</v>
      </c>
      <c r="V410" s="10">
        <f>SUMIFS(trimestre!$D$45:$L$45,trimestre!$D$3:$L$3,data!$B410,trimestre!$D$2:$L$2,data!$A410)</f>
        <v>89.1</v>
      </c>
    </row>
    <row r="411" spans="1:22" x14ac:dyDescent="0.3">
      <c r="A411">
        <f t="shared" si="18"/>
        <v>2020</v>
      </c>
      <c r="B411" t="str">
        <f t="shared" si="19"/>
        <v>T1</v>
      </c>
      <c r="C411">
        <f t="shared" si="20"/>
        <v>2</v>
      </c>
      <c r="D411" s="59">
        <v>43875</v>
      </c>
      <c r="E411" s="10">
        <f>SUMIFS(trimestre!$D$4:$L$4,trimestre!$D$3:$L$3,data!$B411,trimestre!$D$2:$L$2,data!$A411)</f>
        <v>94.199999999999989</v>
      </c>
      <c r="F411" s="10">
        <f>SUMIFS(trimestre!$D$8:$L$8,trimestre!$D$3:$L$3,data!$B411,trimestre!$D$2:$L$2,data!$A411)</f>
        <v>99</v>
      </c>
      <c r="G411" s="10">
        <f>SUMIFS(trimestre!$D$10:$L$10,trimestre!$D$3:$L$3,data!$B411,trimestre!$D$2:$L$2,data!$A411)</f>
        <v>97.7</v>
      </c>
      <c r="H411" s="10">
        <f>SUMIFS(trimestre!$D$14:$L$14,trimestre!$D$3:$L$3,data!$B411,trimestre!$D$2:$L$2,data!$A411)</f>
        <v>99.8</v>
      </c>
      <c r="I411" s="10">
        <f>SUMIFS(trimestre!$D$16:$L$16,trimestre!$D$3:$L$3,data!$B411,trimestre!$D$2:$L$2,data!$A411)</f>
        <v>93.6</v>
      </c>
      <c r="J411" s="10">
        <f>SUMIFS(trimestre!$D$18:$L$18,trimestre!$D$3:$L$3,data!$B411,trimestre!$D$2:$L$2,data!$A411)</f>
        <v>95.199999999999989</v>
      </c>
      <c r="K411" s="10">
        <f>SUMIFS(trimestre!$D$20:$L$20,trimestre!$D$3:$L$3,data!$B411,trimestre!$D$2:$L$2,data!$A411)</f>
        <v>86.8</v>
      </c>
      <c r="L411" s="10">
        <f>SUMIFS(trimestre!$D$22:$L$22,trimestre!$D$3:$L$3,data!$B411,trimestre!$D$2:$L$2,data!$A411)</f>
        <v>94.6</v>
      </c>
      <c r="M411" s="10">
        <f>SUMIFS(trimestre!$D$27:$L$27,trimestre!$D$3:$L$3,data!$B411,trimestre!$D$2:$L$2,data!$A411)</f>
        <v>87.4</v>
      </c>
      <c r="N411" s="10">
        <f>SUMIFS(trimestre!$D$29:$L$29,trimestre!$D$3:$L$3,data!$B411,trimestre!$D$2:$L$2,data!$A411)</f>
        <v>92.8</v>
      </c>
      <c r="O411" s="10">
        <f>SUMIFS(trimestre!$D$31:$L$31,trimestre!$D$3:$L$3,data!$B411,trimestre!$D$2:$L$2,data!$A411)</f>
        <v>89.9</v>
      </c>
      <c r="P411" s="10">
        <f>SUMIFS(trimestre!$D$33:$L$33,trimestre!$D$3:$L$3,data!$B411,trimestre!$D$2:$L$2,data!$A411)</f>
        <v>87.1</v>
      </c>
      <c r="Q411" s="10">
        <f>SUMIFS(trimestre!$D$35:$L$35,trimestre!$D$3:$L$3,data!$B411,trimestre!$D$2:$L$2,data!$A411)</f>
        <v>94</v>
      </c>
      <c r="R411" s="10">
        <f>SUMIFS(trimestre!$D$37:$L$37,trimestre!$D$3:$L$3,data!$B411,trimestre!$D$2:$L$2,data!$A411)</f>
        <v>98.7</v>
      </c>
      <c r="S411" s="10">
        <f>SUMIFS(trimestre!$D$39:$L$39,trimestre!$D$3:$L$3,data!$B411,trimestre!$D$2:$L$2,data!$A411)</f>
        <v>99.9</v>
      </c>
      <c r="T411" s="10">
        <f>SUMIFS(trimestre!$D$41:$L$41,trimestre!$D$3:$L$3,data!$B411,trimestre!$D$2:$L$2,data!$A411)</f>
        <v>94.6</v>
      </c>
      <c r="U411" s="10">
        <f>SUMIFS(trimestre!$D$43:$L$43,trimestre!$D$3:$L$3,data!$B411,trimestre!$D$2:$L$2,data!$A411)</f>
        <v>97.899999999999991</v>
      </c>
      <c r="V411" s="10">
        <f>SUMIFS(trimestre!$D$45:$L$45,trimestre!$D$3:$L$3,data!$B411,trimestre!$D$2:$L$2,data!$A411)</f>
        <v>89.1</v>
      </c>
    </row>
    <row r="412" spans="1:22" x14ac:dyDescent="0.3">
      <c r="A412">
        <f t="shared" si="18"/>
        <v>2020</v>
      </c>
      <c r="B412" t="str">
        <f t="shared" si="19"/>
        <v>T1</v>
      </c>
      <c r="C412">
        <f t="shared" si="20"/>
        <v>2</v>
      </c>
      <c r="D412" s="59">
        <v>43876</v>
      </c>
      <c r="E412" s="10">
        <f>SUMIFS(trimestre!$D$4:$L$4,trimestre!$D$3:$L$3,data!$B412,trimestre!$D$2:$L$2,data!$A412)</f>
        <v>94.199999999999989</v>
      </c>
      <c r="F412" s="10">
        <f>SUMIFS(trimestre!$D$8:$L$8,trimestre!$D$3:$L$3,data!$B412,trimestre!$D$2:$L$2,data!$A412)</f>
        <v>99</v>
      </c>
      <c r="G412" s="10">
        <f>SUMIFS(trimestre!$D$10:$L$10,trimestre!$D$3:$L$3,data!$B412,trimestre!$D$2:$L$2,data!$A412)</f>
        <v>97.7</v>
      </c>
      <c r="H412" s="10">
        <f>SUMIFS(trimestre!$D$14:$L$14,trimestre!$D$3:$L$3,data!$B412,trimestre!$D$2:$L$2,data!$A412)</f>
        <v>99.8</v>
      </c>
      <c r="I412" s="10">
        <f>SUMIFS(trimestre!$D$16:$L$16,trimestre!$D$3:$L$3,data!$B412,trimestre!$D$2:$L$2,data!$A412)</f>
        <v>93.6</v>
      </c>
      <c r="J412" s="10">
        <f>SUMIFS(trimestre!$D$18:$L$18,trimestre!$D$3:$L$3,data!$B412,trimestre!$D$2:$L$2,data!$A412)</f>
        <v>95.199999999999989</v>
      </c>
      <c r="K412" s="10">
        <f>SUMIFS(trimestre!$D$20:$L$20,trimestre!$D$3:$L$3,data!$B412,trimestre!$D$2:$L$2,data!$A412)</f>
        <v>86.8</v>
      </c>
      <c r="L412" s="10">
        <f>SUMIFS(trimestre!$D$22:$L$22,trimestre!$D$3:$L$3,data!$B412,trimestre!$D$2:$L$2,data!$A412)</f>
        <v>94.6</v>
      </c>
      <c r="M412" s="10">
        <f>SUMIFS(trimestre!$D$27:$L$27,trimestre!$D$3:$L$3,data!$B412,trimestre!$D$2:$L$2,data!$A412)</f>
        <v>87.4</v>
      </c>
      <c r="N412" s="10">
        <f>SUMIFS(trimestre!$D$29:$L$29,trimestre!$D$3:$L$3,data!$B412,trimestre!$D$2:$L$2,data!$A412)</f>
        <v>92.8</v>
      </c>
      <c r="O412" s="10">
        <f>SUMIFS(trimestre!$D$31:$L$31,trimestre!$D$3:$L$3,data!$B412,trimestre!$D$2:$L$2,data!$A412)</f>
        <v>89.9</v>
      </c>
      <c r="P412" s="10">
        <f>SUMIFS(trimestre!$D$33:$L$33,trimestre!$D$3:$L$3,data!$B412,trimestre!$D$2:$L$2,data!$A412)</f>
        <v>87.1</v>
      </c>
      <c r="Q412" s="10">
        <f>SUMIFS(trimestre!$D$35:$L$35,trimestre!$D$3:$L$3,data!$B412,trimestre!$D$2:$L$2,data!$A412)</f>
        <v>94</v>
      </c>
      <c r="R412" s="10">
        <f>SUMIFS(trimestre!$D$37:$L$37,trimestre!$D$3:$L$3,data!$B412,trimestre!$D$2:$L$2,data!$A412)</f>
        <v>98.7</v>
      </c>
      <c r="S412" s="10">
        <f>SUMIFS(trimestre!$D$39:$L$39,trimestre!$D$3:$L$3,data!$B412,trimestre!$D$2:$L$2,data!$A412)</f>
        <v>99.9</v>
      </c>
      <c r="T412" s="10">
        <f>SUMIFS(trimestre!$D$41:$L$41,trimestre!$D$3:$L$3,data!$B412,trimestre!$D$2:$L$2,data!$A412)</f>
        <v>94.6</v>
      </c>
      <c r="U412" s="10">
        <f>SUMIFS(trimestre!$D$43:$L$43,trimestre!$D$3:$L$3,data!$B412,trimestre!$D$2:$L$2,data!$A412)</f>
        <v>97.899999999999991</v>
      </c>
      <c r="V412" s="10">
        <f>SUMIFS(trimestre!$D$45:$L$45,trimestre!$D$3:$L$3,data!$B412,trimestre!$D$2:$L$2,data!$A412)</f>
        <v>89.1</v>
      </c>
    </row>
    <row r="413" spans="1:22" x14ac:dyDescent="0.3">
      <c r="A413">
        <f t="shared" si="18"/>
        <v>2020</v>
      </c>
      <c r="B413" t="str">
        <f t="shared" si="19"/>
        <v>T1</v>
      </c>
      <c r="C413">
        <f t="shared" si="20"/>
        <v>2</v>
      </c>
      <c r="D413" s="59">
        <v>43877</v>
      </c>
      <c r="E413" s="10">
        <f>SUMIFS(trimestre!$D$4:$L$4,trimestre!$D$3:$L$3,data!$B413,trimestre!$D$2:$L$2,data!$A413)</f>
        <v>94.199999999999989</v>
      </c>
      <c r="F413" s="10">
        <f>SUMIFS(trimestre!$D$8:$L$8,trimestre!$D$3:$L$3,data!$B413,trimestre!$D$2:$L$2,data!$A413)</f>
        <v>99</v>
      </c>
      <c r="G413" s="10">
        <f>SUMIFS(trimestre!$D$10:$L$10,trimestre!$D$3:$L$3,data!$B413,trimestre!$D$2:$L$2,data!$A413)</f>
        <v>97.7</v>
      </c>
      <c r="H413" s="10">
        <f>SUMIFS(trimestre!$D$14:$L$14,trimestre!$D$3:$L$3,data!$B413,trimestre!$D$2:$L$2,data!$A413)</f>
        <v>99.8</v>
      </c>
      <c r="I413" s="10">
        <f>SUMIFS(trimestre!$D$16:$L$16,trimestre!$D$3:$L$3,data!$B413,trimestre!$D$2:$L$2,data!$A413)</f>
        <v>93.6</v>
      </c>
      <c r="J413" s="10">
        <f>SUMIFS(trimestre!$D$18:$L$18,trimestre!$D$3:$L$3,data!$B413,trimestre!$D$2:$L$2,data!$A413)</f>
        <v>95.199999999999989</v>
      </c>
      <c r="K413" s="10">
        <f>SUMIFS(trimestre!$D$20:$L$20,trimestre!$D$3:$L$3,data!$B413,trimestre!$D$2:$L$2,data!$A413)</f>
        <v>86.8</v>
      </c>
      <c r="L413" s="10">
        <f>SUMIFS(trimestre!$D$22:$L$22,trimestre!$D$3:$L$3,data!$B413,trimestre!$D$2:$L$2,data!$A413)</f>
        <v>94.6</v>
      </c>
      <c r="M413" s="10">
        <f>SUMIFS(trimestre!$D$27:$L$27,trimestre!$D$3:$L$3,data!$B413,trimestre!$D$2:$L$2,data!$A413)</f>
        <v>87.4</v>
      </c>
      <c r="N413" s="10">
        <f>SUMIFS(trimestre!$D$29:$L$29,trimestre!$D$3:$L$3,data!$B413,trimestre!$D$2:$L$2,data!$A413)</f>
        <v>92.8</v>
      </c>
      <c r="O413" s="10">
        <f>SUMIFS(trimestre!$D$31:$L$31,trimestre!$D$3:$L$3,data!$B413,trimestre!$D$2:$L$2,data!$A413)</f>
        <v>89.9</v>
      </c>
      <c r="P413" s="10">
        <f>SUMIFS(trimestre!$D$33:$L$33,trimestre!$D$3:$L$3,data!$B413,trimestre!$D$2:$L$2,data!$A413)</f>
        <v>87.1</v>
      </c>
      <c r="Q413" s="10">
        <f>SUMIFS(trimestre!$D$35:$L$35,trimestre!$D$3:$L$3,data!$B413,trimestre!$D$2:$L$2,data!$A413)</f>
        <v>94</v>
      </c>
      <c r="R413" s="10">
        <f>SUMIFS(trimestre!$D$37:$L$37,trimestre!$D$3:$L$3,data!$B413,trimestre!$D$2:$L$2,data!$A413)</f>
        <v>98.7</v>
      </c>
      <c r="S413" s="10">
        <f>SUMIFS(trimestre!$D$39:$L$39,trimestre!$D$3:$L$3,data!$B413,trimestre!$D$2:$L$2,data!$A413)</f>
        <v>99.9</v>
      </c>
      <c r="T413" s="10">
        <f>SUMIFS(trimestre!$D$41:$L$41,trimestre!$D$3:$L$3,data!$B413,trimestre!$D$2:$L$2,data!$A413)</f>
        <v>94.6</v>
      </c>
      <c r="U413" s="10">
        <f>SUMIFS(trimestre!$D$43:$L$43,trimestre!$D$3:$L$3,data!$B413,trimestre!$D$2:$L$2,data!$A413)</f>
        <v>97.899999999999991</v>
      </c>
      <c r="V413" s="10">
        <f>SUMIFS(trimestre!$D$45:$L$45,trimestre!$D$3:$L$3,data!$B413,trimestre!$D$2:$L$2,data!$A413)</f>
        <v>89.1</v>
      </c>
    </row>
    <row r="414" spans="1:22" x14ac:dyDescent="0.3">
      <c r="A414">
        <f t="shared" si="18"/>
        <v>2020</v>
      </c>
      <c r="B414" t="str">
        <f t="shared" si="19"/>
        <v>T1</v>
      </c>
      <c r="C414">
        <f t="shared" si="20"/>
        <v>2</v>
      </c>
      <c r="D414" s="59">
        <v>43878</v>
      </c>
      <c r="E414" s="10">
        <f>SUMIFS(trimestre!$D$4:$L$4,trimestre!$D$3:$L$3,data!$B414,trimestre!$D$2:$L$2,data!$A414)</f>
        <v>94.199999999999989</v>
      </c>
      <c r="F414" s="10">
        <f>SUMIFS(trimestre!$D$8:$L$8,trimestre!$D$3:$L$3,data!$B414,trimestre!$D$2:$L$2,data!$A414)</f>
        <v>99</v>
      </c>
      <c r="G414" s="10">
        <f>SUMIFS(trimestre!$D$10:$L$10,trimestre!$D$3:$L$3,data!$B414,trimestre!$D$2:$L$2,data!$A414)</f>
        <v>97.7</v>
      </c>
      <c r="H414" s="10">
        <f>SUMIFS(trimestre!$D$14:$L$14,trimestre!$D$3:$L$3,data!$B414,trimestre!$D$2:$L$2,data!$A414)</f>
        <v>99.8</v>
      </c>
      <c r="I414" s="10">
        <f>SUMIFS(trimestre!$D$16:$L$16,trimestre!$D$3:$L$3,data!$B414,trimestre!$D$2:$L$2,data!$A414)</f>
        <v>93.6</v>
      </c>
      <c r="J414" s="10">
        <f>SUMIFS(trimestre!$D$18:$L$18,trimestre!$D$3:$L$3,data!$B414,trimestre!$D$2:$L$2,data!$A414)</f>
        <v>95.199999999999989</v>
      </c>
      <c r="K414" s="10">
        <f>SUMIFS(trimestre!$D$20:$L$20,trimestre!$D$3:$L$3,data!$B414,trimestre!$D$2:$L$2,data!$A414)</f>
        <v>86.8</v>
      </c>
      <c r="L414" s="10">
        <f>SUMIFS(trimestre!$D$22:$L$22,trimestre!$D$3:$L$3,data!$B414,trimestre!$D$2:$L$2,data!$A414)</f>
        <v>94.6</v>
      </c>
      <c r="M414" s="10">
        <f>SUMIFS(trimestre!$D$27:$L$27,trimestre!$D$3:$L$3,data!$B414,trimestre!$D$2:$L$2,data!$A414)</f>
        <v>87.4</v>
      </c>
      <c r="N414" s="10">
        <f>SUMIFS(trimestre!$D$29:$L$29,trimestre!$D$3:$L$3,data!$B414,trimestre!$D$2:$L$2,data!$A414)</f>
        <v>92.8</v>
      </c>
      <c r="O414" s="10">
        <f>SUMIFS(trimestre!$D$31:$L$31,trimestre!$D$3:$L$3,data!$B414,trimestre!$D$2:$L$2,data!$A414)</f>
        <v>89.9</v>
      </c>
      <c r="P414" s="10">
        <f>SUMIFS(trimestre!$D$33:$L$33,trimestre!$D$3:$L$3,data!$B414,trimestre!$D$2:$L$2,data!$A414)</f>
        <v>87.1</v>
      </c>
      <c r="Q414" s="10">
        <f>SUMIFS(trimestre!$D$35:$L$35,trimestre!$D$3:$L$3,data!$B414,trimestre!$D$2:$L$2,data!$A414)</f>
        <v>94</v>
      </c>
      <c r="R414" s="10">
        <f>SUMIFS(trimestre!$D$37:$L$37,trimestre!$D$3:$L$3,data!$B414,trimestre!$D$2:$L$2,data!$A414)</f>
        <v>98.7</v>
      </c>
      <c r="S414" s="10">
        <f>SUMIFS(trimestre!$D$39:$L$39,trimestre!$D$3:$L$3,data!$B414,trimestre!$D$2:$L$2,data!$A414)</f>
        <v>99.9</v>
      </c>
      <c r="T414" s="10">
        <f>SUMIFS(trimestre!$D$41:$L$41,trimestre!$D$3:$L$3,data!$B414,trimestre!$D$2:$L$2,data!$A414)</f>
        <v>94.6</v>
      </c>
      <c r="U414" s="10">
        <f>SUMIFS(trimestre!$D$43:$L$43,trimestre!$D$3:$L$3,data!$B414,trimestre!$D$2:$L$2,data!$A414)</f>
        <v>97.899999999999991</v>
      </c>
      <c r="V414" s="10">
        <f>SUMIFS(trimestre!$D$45:$L$45,trimestre!$D$3:$L$3,data!$B414,trimestre!$D$2:$L$2,data!$A414)</f>
        <v>89.1</v>
      </c>
    </row>
    <row r="415" spans="1:22" x14ac:dyDescent="0.3">
      <c r="A415">
        <f t="shared" si="18"/>
        <v>2020</v>
      </c>
      <c r="B415" t="str">
        <f t="shared" si="19"/>
        <v>T1</v>
      </c>
      <c r="C415">
        <f t="shared" si="20"/>
        <v>2</v>
      </c>
      <c r="D415" s="59">
        <v>43879</v>
      </c>
      <c r="E415" s="10">
        <f>SUMIFS(trimestre!$D$4:$L$4,trimestre!$D$3:$L$3,data!$B415,trimestre!$D$2:$L$2,data!$A415)</f>
        <v>94.199999999999989</v>
      </c>
      <c r="F415" s="10">
        <f>SUMIFS(trimestre!$D$8:$L$8,trimestre!$D$3:$L$3,data!$B415,trimestre!$D$2:$L$2,data!$A415)</f>
        <v>99</v>
      </c>
      <c r="G415" s="10">
        <f>SUMIFS(trimestre!$D$10:$L$10,trimestre!$D$3:$L$3,data!$B415,trimestre!$D$2:$L$2,data!$A415)</f>
        <v>97.7</v>
      </c>
      <c r="H415" s="10">
        <f>SUMIFS(trimestre!$D$14:$L$14,trimestre!$D$3:$L$3,data!$B415,trimestre!$D$2:$L$2,data!$A415)</f>
        <v>99.8</v>
      </c>
      <c r="I415" s="10">
        <f>SUMIFS(trimestre!$D$16:$L$16,trimestre!$D$3:$L$3,data!$B415,trimestre!$D$2:$L$2,data!$A415)</f>
        <v>93.6</v>
      </c>
      <c r="J415" s="10">
        <f>SUMIFS(trimestre!$D$18:$L$18,trimestre!$D$3:$L$3,data!$B415,trimestre!$D$2:$L$2,data!$A415)</f>
        <v>95.199999999999989</v>
      </c>
      <c r="K415" s="10">
        <f>SUMIFS(trimestre!$D$20:$L$20,trimestre!$D$3:$L$3,data!$B415,trimestre!$D$2:$L$2,data!$A415)</f>
        <v>86.8</v>
      </c>
      <c r="L415" s="10">
        <f>SUMIFS(trimestre!$D$22:$L$22,trimestre!$D$3:$L$3,data!$B415,trimestre!$D$2:$L$2,data!$A415)</f>
        <v>94.6</v>
      </c>
      <c r="M415" s="10">
        <f>SUMIFS(trimestre!$D$27:$L$27,trimestre!$D$3:$L$3,data!$B415,trimestre!$D$2:$L$2,data!$A415)</f>
        <v>87.4</v>
      </c>
      <c r="N415" s="10">
        <f>SUMIFS(trimestre!$D$29:$L$29,trimestre!$D$3:$L$3,data!$B415,trimestre!$D$2:$L$2,data!$A415)</f>
        <v>92.8</v>
      </c>
      <c r="O415" s="10">
        <f>SUMIFS(trimestre!$D$31:$L$31,trimestre!$D$3:$L$3,data!$B415,trimestre!$D$2:$L$2,data!$A415)</f>
        <v>89.9</v>
      </c>
      <c r="P415" s="10">
        <f>SUMIFS(trimestre!$D$33:$L$33,trimestre!$D$3:$L$3,data!$B415,trimestre!$D$2:$L$2,data!$A415)</f>
        <v>87.1</v>
      </c>
      <c r="Q415" s="10">
        <f>SUMIFS(trimestre!$D$35:$L$35,trimestre!$D$3:$L$3,data!$B415,trimestre!$D$2:$L$2,data!$A415)</f>
        <v>94</v>
      </c>
      <c r="R415" s="10">
        <f>SUMIFS(trimestre!$D$37:$L$37,trimestre!$D$3:$L$3,data!$B415,trimestre!$D$2:$L$2,data!$A415)</f>
        <v>98.7</v>
      </c>
      <c r="S415" s="10">
        <f>SUMIFS(trimestre!$D$39:$L$39,trimestre!$D$3:$L$3,data!$B415,trimestre!$D$2:$L$2,data!$A415)</f>
        <v>99.9</v>
      </c>
      <c r="T415" s="10">
        <f>SUMIFS(trimestre!$D$41:$L$41,trimestre!$D$3:$L$3,data!$B415,trimestre!$D$2:$L$2,data!$A415)</f>
        <v>94.6</v>
      </c>
      <c r="U415" s="10">
        <f>SUMIFS(trimestre!$D$43:$L$43,trimestre!$D$3:$L$3,data!$B415,trimestre!$D$2:$L$2,data!$A415)</f>
        <v>97.899999999999991</v>
      </c>
      <c r="V415" s="10">
        <f>SUMIFS(trimestre!$D$45:$L$45,trimestre!$D$3:$L$3,data!$B415,trimestre!$D$2:$L$2,data!$A415)</f>
        <v>89.1</v>
      </c>
    </row>
    <row r="416" spans="1:22" x14ac:dyDescent="0.3">
      <c r="A416">
        <f t="shared" si="18"/>
        <v>2020</v>
      </c>
      <c r="B416" t="str">
        <f t="shared" si="19"/>
        <v>T1</v>
      </c>
      <c r="C416">
        <f t="shared" si="20"/>
        <v>2</v>
      </c>
      <c r="D416" s="59">
        <v>43880</v>
      </c>
      <c r="E416" s="10">
        <f>SUMIFS(trimestre!$D$4:$L$4,trimestre!$D$3:$L$3,data!$B416,trimestre!$D$2:$L$2,data!$A416)</f>
        <v>94.199999999999989</v>
      </c>
      <c r="F416" s="10">
        <f>SUMIFS(trimestre!$D$8:$L$8,trimestre!$D$3:$L$3,data!$B416,trimestre!$D$2:$L$2,data!$A416)</f>
        <v>99</v>
      </c>
      <c r="G416" s="10">
        <f>SUMIFS(trimestre!$D$10:$L$10,trimestre!$D$3:$L$3,data!$B416,trimestre!$D$2:$L$2,data!$A416)</f>
        <v>97.7</v>
      </c>
      <c r="H416" s="10">
        <f>SUMIFS(trimestre!$D$14:$L$14,trimestre!$D$3:$L$3,data!$B416,trimestre!$D$2:$L$2,data!$A416)</f>
        <v>99.8</v>
      </c>
      <c r="I416" s="10">
        <f>SUMIFS(trimestre!$D$16:$L$16,trimestre!$D$3:$L$3,data!$B416,trimestre!$D$2:$L$2,data!$A416)</f>
        <v>93.6</v>
      </c>
      <c r="J416" s="10">
        <f>SUMIFS(trimestre!$D$18:$L$18,trimestre!$D$3:$L$3,data!$B416,trimestre!$D$2:$L$2,data!$A416)</f>
        <v>95.199999999999989</v>
      </c>
      <c r="K416" s="10">
        <f>SUMIFS(trimestre!$D$20:$L$20,trimestre!$D$3:$L$3,data!$B416,trimestre!$D$2:$L$2,data!$A416)</f>
        <v>86.8</v>
      </c>
      <c r="L416" s="10">
        <f>SUMIFS(trimestre!$D$22:$L$22,trimestre!$D$3:$L$3,data!$B416,trimestre!$D$2:$L$2,data!$A416)</f>
        <v>94.6</v>
      </c>
      <c r="M416" s="10">
        <f>SUMIFS(trimestre!$D$27:$L$27,trimestre!$D$3:$L$3,data!$B416,trimestre!$D$2:$L$2,data!$A416)</f>
        <v>87.4</v>
      </c>
      <c r="N416" s="10">
        <f>SUMIFS(trimestre!$D$29:$L$29,trimestre!$D$3:$L$3,data!$B416,trimestre!$D$2:$L$2,data!$A416)</f>
        <v>92.8</v>
      </c>
      <c r="O416" s="10">
        <f>SUMIFS(trimestre!$D$31:$L$31,trimestre!$D$3:$L$3,data!$B416,trimestre!$D$2:$L$2,data!$A416)</f>
        <v>89.9</v>
      </c>
      <c r="P416" s="10">
        <f>SUMIFS(trimestre!$D$33:$L$33,trimestre!$D$3:$L$3,data!$B416,trimestre!$D$2:$L$2,data!$A416)</f>
        <v>87.1</v>
      </c>
      <c r="Q416" s="10">
        <f>SUMIFS(trimestre!$D$35:$L$35,trimestre!$D$3:$L$3,data!$B416,trimestre!$D$2:$L$2,data!$A416)</f>
        <v>94</v>
      </c>
      <c r="R416" s="10">
        <f>SUMIFS(trimestre!$D$37:$L$37,trimestre!$D$3:$L$3,data!$B416,trimestre!$D$2:$L$2,data!$A416)</f>
        <v>98.7</v>
      </c>
      <c r="S416" s="10">
        <f>SUMIFS(trimestre!$D$39:$L$39,trimestre!$D$3:$L$3,data!$B416,trimestre!$D$2:$L$2,data!$A416)</f>
        <v>99.9</v>
      </c>
      <c r="T416" s="10">
        <f>SUMIFS(trimestre!$D$41:$L$41,trimestre!$D$3:$L$3,data!$B416,trimestre!$D$2:$L$2,data!$A416)</f>
        <v>94.6</v>
      </c>
      <c r="U416" s="10">
        <f>SUMIFS(trimestre!$D$43:$L$43,trimestre!$D$3:$L$3,data!$B416,trimestre!$D$2:$L$2,data!$A416)</f>
        <v>97.899999999999991</v>
      </c>
      <c r="V416" s="10">
        <f>SUMIFS(trimestre!$D$45:$L$45,trimestre!$D$3:$L$3,data!$B416,trimestre!$D$2:$L$2,data!$A416)</f>
        <v>89.1</v>
      </c>
    </row>
    <row r="417" spans="1:22" x14ac:dyDescent="0.3">
      <c r="A417">
        <f t="shared" si="18"/>
        <v>2020</v>
      </c>
      <c r="B417" t="str">
        <f t="shared" si="19"/>
        <v>T1</v>
      </c>
      <c r="C417">
        <f t="shared" si="20"/>
        <v>2</v>
      </c>
      <c r="D417" s="59">
        <v>43881</v>
      </c>
      <c r="E417" s="10">
        <f>SUMIFS(trimestre!$D$4:$L$4,trimestre!$D$3:$L$3,data!$B417,trimestre!$D$2:$L$2,data!$A417)</f>
        <v>94.199999999999989</v>
      </c>
      <c r="F417" s="10">
        <f>SUMIFS(trimestre!$D$8:$L$8,trimestre!$D$3:$L$3,data!$B417,trimestre!$D$2:$L$2,data!$A417)</f>
        <v>99</v>
      </c>
      <c r="G417" s="10">
        <f>SUMIFS(trimestre!$D$10:$L$10,trimestre!$D$3:$L$3,data!$B417,trimestre!$D$2:$L$2,data!$A417)</f>
        <v>97.7</v>
      </c>
      <c r="H417" s="10">
        <f>SUMIFS(trimestre!$D$14:$L$14,trimestre!$D$3:$L$3,data!$B417,trimestre!$D$2:$L$2,data!$A417)</f>
        <v>99.8</v>
      </c>
      <c r="I417" s="10">
        <f>SUMIFS(trimestre!$D$16:$L$16,trimestre!$D$3:$L$3,data!$B417,trimestre!$D$2:$L$2,data!$A417)</f>
        <v>93.6</v>
      </c>
      <c r="J417" s="10">
        <f>SUMIFS(trimestre!$D$18:$L$18,trimestre!$D$3:$L$3,data!$B417,trimestre!$D$2:$L$2,data!$A417)</f>
        <v>95.199999999999989</v>
      </c>
      <c r="K417" s="10">
        <f>SUMIFS(trimestre!$D$20:$L$20,trimestre!$D$3:$L$3,data!$B417,trimestre!$D$2:$L$2,data!$A417)</f>
        <v>86.8</v>
      </c>
      <c r="L417" s="10">
        <f>SUMIFS(trimestre!$D$22:$L$22,trimestre!$D$3:$L$3,data!$B417,trimestre!$D$2:$L$2,data!$A417)</f>
        <v>94.6</v>
      </c>
      <c r="M417" s="10">
        <f>SUMIFS(trimestre!$D$27:$L$27,trimestre!$D$3:$L$3,data!$B417,trimestre!$D$2:$L$2,data!$A417)</f>
        <v>87.4</v>
      </c>
      <c r="N417" s="10">
        <f>SUMIFS(trimestre!$D$29:$L$29,trimestre!$D$3:$L$3,data!$B417,trimestre!$D$2:$L$2,data!$A417)</f>
        <v>92.8</v>
      </c>
      <c r="O417" s="10">
        <f>SUMIFS(trimestre!$D$31:$L$31,trimestre!$D$3:$L$3,data!$B417,trimestre!$D$2:$L$2,data!$A417)</f>
        <v>89.9</v>
      </c>
      <c r="P417" s="10">
        <f>SUMIFS(trimestre!$D$33:$L$33,trimestre!$D$3:$L$3,data!$B417,trimestre!$D$2:$L$2,data!$A417)</f>
        <v>87.1</v>
      </c>
      <c r="Q417" s="10">
        <f>SUMIFS(trimestre!$D$35:$L$35,trimestre!$D$3:$L$3,data!$B417,trimestre!$D$2:$L$2,data!$A417)</f>
        <v>94</v>
      </c>
      <c r="R417" s="10">
        <f>SUMIFS(trimestre!$D$37:$L$37,trimestre!$D$3:$L$3,data!$B417,trimestre!$D$2:$L$2,data!$A417)</f>
        <v>98.7</v>
      </c>
      <c r="S417" s="10">
        <f>SUMIFS(trimestre!$D$39:$L$39,trimestre!$D$3:$L$3,data!$B417,trimestre!$D$2:$L$2,data!$A417)</f>
        <v>99.9</v>
      </c>
      <c r="T417" s="10">
        <f>SUMIFS(trimestre!$D$41:$L$41,trimestre!$D$3:$L$3,data!$B417,trimestre!$D$2:$L$2,data!$A417)</f>
        <v>94.6</v>
      </c>
      <c r="U417" s="10">
        <f>SUMIFS(trimestre!$D$43:$L$43,trimestre!$D$3:$L$3,data!$B417,trimestre!$D$2:$L$2,data!$A417)</f>
        <v>97.899999999999991</v>
      </c>
      <c r="V417" s="10">
        <f>SUMIFS(trimestre!$D$45:$L$45,trimestre!$D$3:$L$3,data!$B417,trimestre!$D$2:$L$2,data!$A417)</f>
        <v>89.1</v>
      </c>
    </row>
    <row r="418" spans="1:22" x14ac:dyDescent="0.3">
      <c r="A418">
        <f t="shared" si="18"/>
        <v>2020</v>
      </c>
      <c r="B418" t="str">
        <f t="shared" si="19"/>
        <v>T1</v>
      </c>
      <c r="C418">
        <f t="shared" si="20"/>
        <v>2</v>
      </c>
      <c r="D418" s="59">
        <v>43882</v>
      </c>
      <c r="E418" s="10">
        <f>SUMIFS(trimestre!$D$4:$L$4,trimestre!$D$3:$L$3,data!$B418,trimestre!$D$2:$L$2,data!$A418)</f>
        <v>94.199999999999989</v>
      </c>
      <c r="F418" s="10">
        <f>SUMIFS(trimestre!$D$8:$L$8,trimestre!$D$3:$L$3,data!$B418,trimestre!$D$2:$L$2,data!$A418)</f>
        <v>99</v>
      </c>
      <c r="G418" s="10">
        <f>SUMIFS(trimestre!$D$10:$L$10,trimestre!$D$3:$L$3,data!$B418,trimestre!$D$2:$L$2,data!$A418)</f>
        <v>97.7</v>
      </c>
      <c r="H418" s="10">
        <f>SUMIFS(trimestre!$D$14:$L$14,trimestre!$D$3:$L$3,data!$B418,trimestre!$D$2:$L$2,data!$A418)</f>
        <v>99.8</v>
      </c>
      <c r="I418" s="10">
        <f>SUMIFS(trimestre!$D$16:$L$16,trimestre!$D$3:$L$3,data!$B418,trimestre!$D$2:$L$2,data!$A418)</f>
        <v>93.6</v>
      </c>
      <c r="J418" s="10">
        <f>SUMIFS(trimestre!$D$18:$L$18,trimestre!$D$3:$L$3,data!$B418,trimestre!$D$2:$L$2,data!$A418)</f>
        <v>95.199999999999989</v>
      </c>
      <c r="K418" s="10">
        <f>SUMIFS(trimestre!$D$20:$L$20,trimestre!$D$3:$L$3,data!$B418,trimestre!$D$2:$L$2,data!$A418)</f>
        <v>86.8</v>
      </c>
      <c r="L418" s="10">
        <f>SUMIFS(trimestre!$D$22:$L$22,trimestre!$D$3:$L$3,data!$B418,trimestre!$D$2:$L$2,data!$A418)</f>
        <v>94.6</v>
      </c>
      <c r="M418" s="10">
        <f>SUMIFS(trimestre!$D$27:$L$27,trimestre!$D$3:$L$3,data!$B418,trimestre!$D$2:$L$2,data!$A418)</f>
        <v>87.4</v>
      </c>
      <c r="N418" s="10">
        <f>SUMIFS(trimestre!$D$29:$L$29,trimestre!$D$3:$L$3,data!$B418,trimestre!$D$2:$L$2,data!$A418)</f>
        <v>92.8</v>
      </c>
      <c r="O418" s="10">
        <f>SUMIFS(trimestre!$D$31:$L$31,trimestre!$D$3:$L$3,data!$B418,trimestre!$D$2:$L$2,data!$A418)</f>
        <v>89.9</v>
      </c>
      <c r="P418" s="10">
        <f>SUMIFS(trimestre!$D$33:$L$33,trimestre!$D$3:$L$3,data!$B418,trimestre!$D$2:$L$2,data!$A418)</f>
        <v>87.1</v>
      </c>
      <c r="Q418" s="10">
        <f>SUMIFS(trimestre!$D$35:$L$35,trimestre!$D$3:$L$3,data!$B418,trimestre!$D$2:$L$2,data!$A418)</f>
        <v>94</v>
      </c>
      <c r="R418" s="10">
        <f>SUMIFS(trimestre!$D$37:$L$37,trimestre!$D$3:$L$3,data!$B418,trimestre!$D$2:$L$2,data!$A418)</f>
        <v>98.7</v>
      </c>
      <c r="S418" s="10">
        <f>SUMIFS(trimestre!$D$39:$L$39,trimestre!$D$3:$L$3,data!$B418,trimestre!$D$2:$L$2,data!$A418)</f>
        <v>99.9</v>
      </c>
      <c r="T418" s="10">
        <f>SUMIFS(trimestre!$D$41:$L$41,trimestre!$D$3:$L$3,data!$B418,trimestre!$D$2:$L$2,data!$A418)</f>
        <v>94.6</v>
      </c>
      <c r="U418" s="10">
        <f>SUMIFS(trimestre!$D$43:$L$43,trimestre!$D$3:$L$3,data!$B418,trimestre!$D$2:$L$2,data!$A418)</f>
        <v>97.899999999999991</v>
      </c>
      <c r="V418" s="10">
        <f>SUMIFS(trimestre!$D$45:$L$45,trimestre!$D$3:$L$3,data!$B418,trimestre!$D$2:$L$2,data!$A418)</f>
        <v>89.1</v>
      </c>
    </row>
    <row r="419" spans="1:22" x14ac:dyDescent="0.3">
      <c r="A419">
        <f t="shared" si="18"/>
        <v>2020</v>
      </c>
      <c r="B419" t="str">
        <f t="shared" si="19"/>
        <v>T1</v>
      </c>
      <c r="C419">
        <f t="shared" si="20"/>
        <v>2</v>
      </c>
      <c r="D419" s="59">
        <v>43883</v>
      </c>
      <c r="E419" s="10">
        <f>SUMIFS(trimestre!$D$4:$L$4,trimestre!$D$3:$L$3,data!$B419,trimestre!$D$2:$L$2,data!$A419)</f>
        <v>94.199999999999989</v>
      </c>
      <c r="F419" s="10">
        <f>SUMIFS(trimestre!$D$8:$L$8,trimestre!$D$3:$L$3,data!$B419,trimestre!$D$2:$L$2,data!$A419)</f>
        <v>99</v>
      </c>
      <c r="G419" s="10">
        <f>SUMIFS(trimestre!$D$10:$L$10,trimestre!$D$3:$L$3,data!$B419,trimestre!$D$2:$L$2,data!$A419)</f>
        <v>97.7</v>
      </c>
      <c r="H419" s="10">
        <f>SUMIFS(trimestre!$D$14:$L$14,trimestre!$D$3:$L$3,data!$B419,trimestre!$D$2:$L$2,data!$A419)</f>
        <v>99.8</v>
      </c>
      <c r="I419" s="10">
        <f>SUMIFS(trimestre!$D$16:$L$16,trimestre!$D$3:$L$3,data!$B419,trimestre!$D$2:$L$2,data!$A419)</f>
        <v>93.6</v>
      </c>
      <c r="J419" s="10">
        <f>SUMIFS(trimestre!$D$18:$L$18,trimestre!$D$3:$L$3,data!$B419,trimestre!$D$2:$L$2,data!$A419)</f>
        <v>95.199999999999989</v>
      </c>
      <c r="K419" s="10">
        <f>SUMIFS(trimestre!$D$20:$L$20,trimestre!$D$3:$L$3,data!$B419,trimestre!$D$2:$L$2,data!$A419)</f>
        <v>86.8</v>
      </c>
      <c r="L419" s="10">
        <f>SUMIFS(trimestre!$D$22:$L$22,trimestre!$D$3:$L$3,data!$B419,trimestre!$D$2:$L$2,data!$A419)</f>
        <v>94.6</v>
      </c>
      <c r="M419" s="10">
        <f>SUMIFS(trimestre!$D$27:$L$27,trimestre!$D$3:$L$3,data!$B419,trimestre!$D$2:$L$2,data!$A419)</f>
        <v>87.4</v>
      </c>
      <c r="N419" s="10">
        <f>SUMIFS(trimestre!$D$29:$L$29,trimestre!$D$3:$L$3,data!$B419,trimestre!$D$2:$L$2,data!$A419)</f>
        <v>92.8</v>
      </c>
      <c r="O419" s="10">
        <f>SUMIFS(trimestre!$D$31:$L$31,trimestre!$D$3:$L$3,data!$B419,trimestre!$D$2:$L$2,data!$A419)</f>
        <v>89.9</v>
      </c>
      <c r="P419" s="10">
        <f>SUMIFS(trimestre!$D$33:$L$33,trimestre!$D$3:$L$3,data!$B419,trimestre!$D$2:$L$2,data!$A419)</f>
        <v>87.1</v>
      </c>
      <c r="Q419" s="10">
        <f>SUMIFS(trimestre!$D$35:$L$35,trimestre!$D$3:$L$3,data!$B419,trimestre!$D$2:$L$2,data!$A419)</f>
        <v>94</v>
      </c>
      <c r="R419" s="10">
        <f>SUMIFS(trimestre!$D$37:$L$37,trimestre!$D$3:$L$3,data!$B419,trimestre!$D$2:$L$2,data!$A419)</f>
        <v>98.7</v>
      </c>
      <c r="S419" s="10">
        <f>SUMIFS(trimestre!$D$39:$L$39,trimestre!$D$3:$L$3,data!$B419,trimestre!$D$2:$L$2,data!$A419)</f>
        <v>99.9</v>
      </c>
      <c r="T419" s="10">
        <f>SUMIFS(trimestre!$D$41:$L$41,trimestre!$D$3:$L$3,data!$B419,trimestre!$D$2:$L$2,data!$A419)</f>
        <v>94.6</v>
      </c>
      <c r="U419" s="10">
        <f>SUMIFS(trimestre!$D$43:$L$43,trimestre!$D$3:$L$3,data!$B419,trimestre!$D$2:$L$2,data!$A419)</f>
        <v>97.899999999999991</v>
      </c>
      <c r="V419" s="10">
        <f>SUMIFS(trimestre!$D$45:$L$45,trimestre!$D$3:$L$3,data!$B419,trimestre!$D$2:$L$2,data!$A419)</f>
        <v>89.1</v>
      </c>
    </row>
    <row r="420" spans="1:22" x14ac:dyDescent="0.3">
      <c r="A420">
        <f t="shared" si="18"/>
        <v>2020</v>
      </c>
      <c r="B420" t="str">
        <f t="shared" si="19"/>
        <v>T1</v>
      </c>
      <c r="C420">
        <f t="shared" si="20"/>
        <v>2</v>
      </c>
      <c r="D420" s="59">
        <v>43884</v>
      </c>
      <c r="E420" s="10">
        <f>SUMIFS(trimestre!$D$4:$L$4,trimestre!$D$3:$L$3,data!$B420,trimestre!$D$2:$L$2,data!$A420)</f>
        <v>94.199999999999989</v>
      </c>
      <c r="F420" s="10">
        <f>SUMIFS(trimestre!$D$8:$L$8,trimestre!$D$3:$L$3,data!$B420,trimestre!$D$2:$L$2,data!$A420)</f>
        <v>99</v>
      </c>
      <c r="G420" s="10">
        <f>SUMIFS(trimestre!$D$10:$L$10,trimestre!$D$3:$L$3,data!$B420,trimestre!$D$2:$L$2,data!$A420)</f>
        <v>97.7</v>
      </c>
      <c r="H420" s="10">
        <f>SUMIFS(trimestre!$D$14:$L$14,trimestre!$D$3:$L$3,data!$B420,trimestre!$D$2:$L$2,data!$A420)</f>
        <v>99.8</v>
      </c>
      <c r="I420" s="10">
        <f>SUMIFS(trimestre!$D$16:$L$16,trimestre!$D$3:$L$3,data!$B420,trimestre!$D$2:$L$2,data!$A420)</f>
        <v>93.6</v>
      </c>
      <c r="J420" s="10">
        <f>SUMIFS(trimestre!$D$18:$L$18,trimestre!$D$3:$L$3,data!$B420,trimestre!$D$2:$L$2,data!$A420)</f>
        <v>95.199999999999989</v>
      </c>
      <c r="K420" s="10">
        <f>SUMIFS(trimestre!$D$20:$L$20,trimestre!$D$3:$L$3,data!$B420,trimestre!$D$2:$L$2,data!$A420)</f>
        <v>86.8</v>
      </c>
      <c r="L420" s="10">
        <f>SUMIFS(trimestre!$D$22:$L$22,trimestre!$D$3:$L$3,data!$B420,trimestre!$D$2:$L$2,data!$A420)</f>
        <v>94.6</v>
      </c>
      <c r="M420" s="10">
        <f>SUMIFS(trimestre!$D$27:$L$27,trimestre!$D$3:$L$3,data!$B420,trimestre!$D$2:$L$2,data!$A420)</f>
        <v>87.4</v>
      </c>
      <c r="N420" s="10">
        <f>SUMIFS(trimestre!$D$29:$L$29,trimestre!$D$3:$L$3,data!$B420,trimestre!$D$2:$L$2,data!$A420)</f>
        <v>92.8</v>
      </c>
      <c r="O420" s="10">
        <f>SUMIFS(trimestre!$D$31:$L$31,trimestre!$D$3:$L$3,data!$B420,trimestre!$D$2:$L$2,data!$A420)</f>
        <v>89.9</v>
      </c>
      <c r="P420" s="10">
        <f>SUMIFS(trimestre!$D$33:$L$33,trimestre!$D$3:$L$3,data!$B420,trimestre!$D$2:$L$2,data!$A420)</f>
        <v>87.1</v>
      </c>
      <c r="Q420" s="10">
        <f>SUMIFS(trimestre!$D$35:$L$35,trimestre!$D$3:$L$3,data!$B420,trimestre!$D$2:$L$2,data!$A420)</f>
        <v>94</v>
      </c>
      <c r="R420" s="10">
        <f>SUMIFS(trimestre!$D$37:$L$37,trimestre!$D$3:$L$3,data!$B420,trimestre!$D$2:$L$2,data!$A420)</f>
        <v>98.7</v>
      </c>
      <c r="S420" s="10">
        <f>SUMIFS(trimestre!$D$39:$L$39,trimestre!$D$3:$L$3,data!$B420,trimestre!$D$2:$L$2,data!$A420)</f>
        <v>99.9</v>
      </c>
      <c r="T420" s="10">
        <f>SUMIFS(trimestre!$D$41:$L$41,trimestre!$D$3:$L$3,data!$B420,trimestre!$D$2:$L$2,data!$A420)</f>
        <v>94.6</v>
      </c>
      <c r="U420" s="10">
        <f>SUMIFS(trimestre!$D$43:$L$43,trimestre!$D$3:$L$3,data!$B420,trimestre!$D$2:$L$2,data!$A420)</f>
        <v>97.899999999999991</v>
      </c>
      <c r="V420" s="10">
        <f>SUMIFS(trimestre!$D$45:$L$45,trimestre!$D$3:$L$3,data!$B420,trimestre!$D$2:$L$2,data!$A420)</f>
        <v>89.1</v>
      </c>
    </row>
    <row r="421" spans="1:22" x14ac:dyDescent="0.3">
      <c r="A421">
        <f t="shared" si="18"/>
        <v>2020</v>
      </c>
      <c r="B421" t="str">
        <f t="shared" si="19"/>
        <v>T1</v>
      </c>
      <c r="C421">
        <f t="shared" si="20"/>
        <v>2</v>
      </c>
      <c r="D421" s="59">
        <v>43885</v>
      </c>
      <c r="E421" s="10">
        <f>SUMIFS(trimestre!$D$4:$L$4,trimestre!$D$3:$L$3,data!$B421,trimestre!$D$2:$L$2,data!$A421)</f>
        <v>94.199999999999989</v>
      </c>
      <c r="F421" s="10">
        <f>SUMIFS(trimestre!$D$8:$L$8,trimestre!$D$3:$L$3,data!$B421,trimestre!$D$2:$L$2,data!$A421)</f>
        <v>99</v>
      </c>
      <c r="G421" s="10">
        <f>SUMIFS(trimestre!$D$10:$L$10,trimestre!$D$3:$L$3,data!$B421,trimestre!$D$2:$L$2,data!$A421)</f>
        <v>97.7</v>
      </c>
      <c r="H421" s="10">
        <f>SUMIFS(trimestre!$D$14:$L$14,trimestre!$D$3:$L$3,data!$B421,trimestre!$D$2:$L$2,data!$A421)</f>
        <v>99.8</v>
      </c>
      <c r="I421" s="10">
        <f>SUMIFS(trimestre!$D$16:$L$16,trimestre!$D$3:$L$3,data!$B421,trimestre!$D$2:$L$2,data!$A421)</f>
        <v>93.6</v>
      </c>
      <c r="J421" s="10">
        <f>SUMIFS(trimestre!$D$18:$L$18,trimestre!$D$3:$L$3,data!$B421,trimestre!$D$2:$L$2,data!$A421)</f>
        <v>95.199999999999989</v>
      </c>
      <c r="K421" s="10">
        <f>SUMIFS(trimestre!$D$20:$L$20,trimestre!$D$3:$L$3,data!$B421,trimestre!$D$2:$L$2,data!$A421)</f>
        <v>86.8</v>
      </c>
      <c r="L421" s="10">
        <f>SUMIFS(trimestre!$D$22:$L$22,trimestre!$D$3:$L$3,data!$B421,trimestre!$D$2:$L$2,data!$A421)</f>
        <v>94.6</v>
      </c>
      <c r="M421" s="10">
        <f>SUMIFS(trimestre!$D$27:$L$27,trimestre!$D$3:$L$3,data!$B421,trimestre!$D$2:$L$2,data!$A421)</f>
        <v>87.4</v>
      </c>
      <c r="N421" s="10">
        <f>SUMIFS(trimestre!$D$29:$L$29,trimestre!$D$3:$L$3,data!$B421,trimestre!$D$2:$L$2,data!$A421)</f>
        <v>92.8</v>
      </c>
      <c r="O421" s="10">
        <f>SUMIFS(trimestre!$D$31:$L$31,trimestre!$D$3:$L$3,data!$B421,trimestre!$D$2:$L$2,data!$A421)</f>
        <v>89.9</v>
      </c>
      <c r="P421" s="10">
        <f>SUMIFS(trimestre!$D$33:$L$33,trimestre!$D$3:$L$3,data!$B421,trimestre!$D$2:$L$2,data!$A421)</f>
        <v>87.1</v>
      </c>
      <c r="Q421" s="10">
        <f>SUMIFS(trimestre!$D$35:$L$35,trimestre!$D$3:$L$3,data!$B421,trimestre!$D$2:$L$2,data!$A421)</f>
        <v>94</v>
      </c>
      <c r="R421" s="10">
        <f>SUMIFS(trimestre!$D$37:$L$37,trimestre!$D$3:$L$3,data!$B421,trimestre!$D$2:$L$2,data!$A421)</f>
        <v>98.7</v>
      </c>
      <c r="S421" s="10">
        <f>SUMIFS(trimestre!$D$39:$L$39,trimestre!$D$3:$L$3,data!$B421,trimestre!$D$2:$L$2,data!$A421)</f>
        <v>99.9</v>
      </c>
      <c r="T421" s="10">
        <f>SUMIFS(trimestre!$D$41:$L$41,trimestre!$D$3:$L$3,data!$B421,trimestre!$D$2:$L$2,data!$A421)</f>
        <v>94.6</v>
      </c>
      <c r="U421" s="10">
        <f>SUMIFS(trimestre!$D$43:$L$43,trimestre!$D$3:$L$3,data!$B421,trimestre!$D$2:$L$2,data!$A421)</f>
        <v>97.899999999999991</v>
      </c>
      <c r="V421" s="10">
        <f>SUMIFS(trimestre!$D$45:$L$45,trimestre!$D$3:$L$3,data!$B421,trimestre!$D$2:$L$2,data!$A421)</f>
        <v>89.1</v>
      </c>
    </row>
    <row r="422" spans="1:22" x14ac:dyDescent="0.3">
      <c r="A422">
        <f t="shared" si="18"/>
        <v>2020</v>
      </c>
      <c r="B422" t="str">
        <f t="shared" si="19"/>
        <v>T1</v>
      </c>
      <c r="C422">
        <f t="shared" si="20"/>
        <v>2</v>
      </c>
      <c r="D422" s="59">
        <v>43886</v>
      </c>
      <c r="E422" s="10">
        <f>SUMIFS(trimestre!$D$4:$L$4,trimestre!$D$3:$L$3,data!$B422,trimestre!$D$2:$L$2,data!$A422)</f>
        <v>94.199999999999989</v>
      </c>
      <c r="F422" s="10">
        <f>SUMIFS(trimestre!$D$8:$L$8,trimestre!$D$3:$L$3,data!$B422,trimestre!$D$2:$L$2,data!$A422)</f>
        <v>99</v>
      </c>
      <c r="G422" s="10">
        <f>SUMIFS(trimestre!$D$10:$L$10,trimestre!$D$3:$L$3,data!$B422,trimestre!$D$2:$L$2,data!$A422)</f>
        <v>97.7</v>
      </c>
      <c r="H422" s="10">
        <f>SUMIFS(trimestre!$D$14:$L$14,trimestre!$D$3:$L$3,data!$B422,trimestre!$D$2:$L$2,data!$A422)</f>
        <v>99.8</v>
      </c>
      <c r="I422" s="10">
        <f>SUMIFS(trimestre!$D$16:$L$16,trimestre!$D$3:$L$3,data!$B422,trimestre!$D$2:$L$2,data!$A422)</f>
        <v>93.6</v>
      </c>
      <c r="J422" s="10">
        <f>SUMIFS(trimestre!$D$18:$L$18,trimestre!$D$3:$L$3,data!$B422,trimestre!$D$2:$L$2,data!$A422)</f>
        <v>95.199999999999989</v>
      </c>
      <c r="K422" s="10">
        <f>SUMIFS(trimestre!$D$20:$L$20,trimestre!$D$3:$L$3,data!$B422,trimestre!$D$2:$L$2,data!$A422)</f>
        <v>86.8</v>
      </c>
      <c r="L422" s="10">
        <f>SUMIFS(trimestre!$D$22:$L$22,trimestre!$D$3:$L$3,data!$B422,trimestre!$D$2:$L$2,data!$A422)</f>
        <v>94.6</v>
      </c>
      <c r="M422" s="10">
        <f>SUMIFS(trimestre!$D$27:$L$27,trimestre!$D$3:$L$3,data!$B422,trimestre!$D$2:$L$2,data!$A422)</f>
        <v>87.4</v>
      </c>
      <c r="N422" s="10">
        <f>SUMIFS(trimestre!$D$29:$L$29,trimestre!$D$3:$L$3,data!$B422,trimestre!$D$2:$L$2,data!$A422)</f>
        <v>92.8</v>
      </c>
      <c r="O422" s="10">
        <f>SUMIFS(trimestre!$D$31:$L$31,trimestre!$D$3:$L$3,data!$B422,trimestre!$D$2:$L$2,data!$A422)</f>
        <v>89.9</v>
      </c>
      <c r="P422" s="10">
        <f>SUMIFS(trimestre!$D$33:$L$33,trimestre!$D$3:$L$3,data!$B422,trimestre!$D$2:$L$2,data!$A422)</f>
        <v>87.1</v>
      </c>
      <c r="Q422" s="10">
        <f>SUMIFS(trimestre!$D$35:$L$35,trimestre!$D$3:$L$3,data!$B422,trimestre!$D$2:$L$2,data!$A422)</f>
        <v>94</v>
      </c>
      <c r="R422" s="10">
        <f>SUMIFS(trimestre!$D$37:$L$37,trimestre!$D$3:$L$3,data!$B422,trimestre!$D$2:$L$2,data!$A422)</f>
        <v>98.7</v>
      </c>
      <c r="S422" s="10">
        <f>SUMIFS(trimestre!$D$39:$L$39,trimestre!$D$3:$L$3,data!$B422,trimestre!$D$2:$L$2,data!$A422)</f>
        <v>99.9</v>
      </c>
      <c r="T422" s="10">
        <f>SUMIFS(trimestre!$D$41:$L$41,trimestre!$D$3:$L$3,data!$B422,trimestre!$D$2:$L$2,data!$A422)</f>
        <v>94.6</v>
      </c>
      <c r="U422" s="10">
        <f>SUMIFS(trimestre!$D$43:$L$43,trimestre!$D$3:$L$3,data!$B422,trimestre!$D$2:$L$2,data!$A422)</f>
        <v>97.899999999999991</v>
      </c>
      <c r="V422" s="10">
        <f>SUMIFS(trimestre!$D$45:$L$45,trimestre!$D$3:$L$3,data!$B422,trimestre!$D$2:$L$2,data!$A422)</f>
        <v>89.1</v>
      </c>
    </row>
    <row r="423" spans="1:22" x14ac:dyDescent="0.3">
      <c r="A423">
        <f t="shared" si="18"/>
        <v>2020</v>
      </c>
      <c r="B423" t="str">
        <f t="shared" si="19"/>
        <v>T1</v>
      </c>
      <c r="C423">
        <f t="shared" si="20"/>
        <v>2</v>
      </c>
      <c r="D423" s="59">
        <v>43887</v>
      </c>
      <c r="E423" s="10">
        <f>SUMIFS(trimestre!$D$4:$L$4,trimestre!$D$3:$L$3,data!$B423,trimestre!$D$2:$L$2,data!$A423)</f>
        <v>94.199999999999989</v>
      </c>
      <c r="F423" s="10">
        <f>SUMIFS(trimestre!$D$8:$L$8,trimestre!$D$3:$L$3,data!$B423,trimestre!$D$2:$L$2,data!$A423)</f>
        <v>99</v>
      </c>
      <c r="G423" s="10">
        <f>SUMIFS(trimestre!$D$10:$L$10,trimestre!$D$3:$L$3,data!$B423,trimestre!$D$2:$L$2,data!$A423)</f>
        <v>97.7</v>
      </c>
      <c r="H423" s="10">
        <f>SUMIFS(trimestre!$D$14:$L$14,trimestre!$D$3:$L$3,data!$B423,trimestre!$D$2:$L$2,data!$A423)</f>
        <v>99.8</v>
      </c>
      <c r="I423" s="10">
        <f>SUMIFS(trimestre!$D$16:$L$16,trimestre!$D$3:$L$3,data!$B423,trimestre!$D$2:$L$2,data!$A423)</f>
        <v>93.6</v>
      </c>
      <c r="J423" s="10">
        <f>SUMIFS(trimestre!$D$18:$L$18,trimestre!$D$3:$L$3,data!$B423,trimestre!$D$2:$L$2,data!$A423)</f>
        <v>95.199999999999989</v>
      </c>
      <c r="K423" s="10">
        <f>SUMIFS(trimestre!$D$20:$L$20,trimestre!$D$3:$L$3,data!$B423,trimestre!$D$2:$L$2,data!$A423)</f>
        <v>86.8</v>
      </c>
      <c r="L423" s="10">
        <f>SUMIFS(trimestre!$D$22:$L$22,trimestre!$D$3:$L$3,data!$B423,trimestre!$D$2:$L$2,data!$A423)</f>
        <v>94.6</v>
      </c>
      <c r="M423" s="10">
        <f>SUMIFS(trimestre!$D$27:$L$27,trimestre!$D$3:$L$3,data!$B423,trimestre!$D$2:$L$2,data!$A423)</f>
        <v>87.4</v>
      </c>
      <c r="N423" s="10">
        <f>SUMIFS(trimestre!$D$29:$L$29,trimestre!$D$3:$L$3,data!$B423,trimestre!$D$2:$L$2,data!$A423)</f>
        <v>92.8</v>
      </c>
      <c r="O423" s="10">
        <f>SUMIFS(trimestre!$D$31:$L$31,trimestre!$D$3:$L$3,data!$B423,trimestre!$D$2:$L$2,data!$A423)</f>
        <v>89.9</v>
      </c>
      <c r="P423" s="10">
        <f>SUMIFS(trimestre!$D$33:$L$33,trimestre!$D$3:$L$3,data!$B423,trimestre!$D$2:$L$2,data!$A423)</f>
        <v>87.1</v>
      </c>
      <c r="Q423" s="10">
        <f>SUMIFS(trimestre!$D$35:$L$35,trimestre!$D$3:$L$3,data!$B423,trimestre!$D$2:$L$2,data!$A423)</f>
        <v>94</v>
      </c>
      <c r="R423" s="10">
        <f>SUMIFS(trimestre!$D$37:$L$37,trimestre!$D$3:$L$3,data!$B423,trimestre!$D$2:$L$2,data!$A423)</f>
        <v>98.7</v>
      </c>
      <c r="S423" s="10">
        <f>SUMIFS(trimestre!$D$39:$L$39,trimestre!$D$3:$L$3,data!$B423,trimestre!$D$2:$L$2,data!$A423)</f>
        <v>99.9</v>
      </c>
      <c r="T423" s="10">
        <f>SUMIFS(trimestre!$D$41:$L$41,trimestre!$D$3:$L$3,data!$B423,trimestre!$D$2:$L$2,data!$A423)</f>
        <v>94.6</v>
      </c>
      <c r="U423" s="10">
        <f>SUMIFS(trimestre!$D$43:$L$43,trimestre!$D$3:$L$3,data!$B423,trimestre!$D$2:$L$2,data!$A423)</f>
        <v>97.899999999999991</v>
      </c>
      <c r="V423" s="10">
        <f>SUMIFS(trimestre!$D$45:$L$45,trimestre!$D$3:$L$3,data!$B423,trimestre!$D$2:$L$2,data!$A423)</f>
        <v>89.1</v>
      </c>
    </row>
    <row r="424" spans="1:22" x14ac:dyDescent="0.3">
      <c r="A424">
        <f t="shared" si="18"/>
        <v>2020</v>
      </c>
      <c r="B424" t="str">
        <f t="shared" si="19"/>
        <v>T1</v>
      </c>
      <c r="C424">
        <f t="shared" si="20"/>
        <v>2</v>
      </c>
      <c r="D424" s="59">
        <v>43888</v>
      </c>
      <c r="E424" s="10">
        <f>SUMIFS(trimestre!$D$4:$L$4,trimestre!$D$3:$L$3,data!$B424,trimestre!$D$2:$L$2,data!$A424)</f>
        <v>94.199999999999989</v>
      </c>
      <c r="F424" s="10">
        <f>SUMIFS(trimestre!$D$8:$L$8,trimestre!$D$3:$L$3,data!$B424,trimestre!$D$2:$L$2,data!$A424)</f>
        <v>99</v>
      </c>
      <c r="G424" s="10">
        <f>SUMIFS(trimestre!$D$10:$L$10,trimestre!$D$3:$L$3,data!$B424,trimestre!$D$2:$L$2,data!$A424)</f>
        <v>97.7</v>
      </c>
      <c r="H424" s="10">
        <f>SUMIFS(trimestre!$D$14:$L$14,trimestre!$D$3:$L$3,data!$B424,trimestre!$D$2:$L$2,data!$A424)</f>
        <v>99.8</v>
      </c>
      <c r="I424" s="10">
        <f>SUMIFS(trimestre!$D$16:$L$16,trimestre!$D$3:$L$3,data!$B424,trimestre!$D$2:$L$2,data!$A424)</f>
        <v>93.6</v>
      </c>
      <c r="J424" s="10">
        <f>SUMIFS(trimestre!$D$18:$L$18,trimestre!$D$3:$L$3,data!$B424,trimestre!$D$2:$L$2,data!$A424)</f>
        <v>95.199999999999989</v>
      </c>
      <c r="K424" s="10">
        <f>SUMIFS(trimestre!$D$20:$L$20,trimestre!$D$3:$L$3,data!$B424,trimestre!$D$2:$L$2,data!$A424)</f>
        <v>86.8</v>
      </c>
      <c r="L424" s="10">
        <f>SUMIFS(trimestre!$D$22:$L$22,trimestre!$D$3:$L$3,data!$B424,trimestre!$D$2:$L$2,data!$A424)</f>
        <v>94.6</v>
      </c>
      <c r="M424" s="10">
        <f>SUMIFS(trimestre!$D$27:$L$27,trimestre!$D$3:$L$3,data!$B424,trimestre!$D$2:$L$2,data!$A424)</f>
        <v>87.4</v>
      </c>
      <c r="N424" s="10">
        <f>SUMIFS(trimestre!$D$29:$L$29,trimestre!$D$3:$L$3,data!$B424,trimestre!$D$2:$L$2,data!$A424)</f>
        <v>92.8</v>
      </c>
      <c r="O424" s="10">
        <f>SUMIFS(trimestre!$D$31:$L$31,trimestre!$D$3:$L$3,data!$B424,trimestre!$D$2:$L$2,data!$A424)</f>
        <v>89.9</v>
      </c>
      <c r="P424" s="10">
        <f>SUMIFS(trimestre!$D$33:$L$33,trimestre!$D$3:$L$3,data!$B424,trimestre!$D$2:$L$2,data!$A424)</f>
        <v>87.1</v>
      </c>
      <c r="Q424" s="10">
        <f>SUMIFS(trimestre!$D$35:$L$35,trimestre!$D$3:$L$3,data!$B424,trimestre!$D$2:$L$2,data!$A424)</f>
        <v>94</v>
      </c>
      <c r="R424" s="10">
        <f>SUMIFS(trimestre!$D$37:$L$37,trimestre!$D$3:$L$3,data!$B424,trimestre!$D$2:$L$2,data!$A424)</f>
        <v>98.7</v>
      </c>
      <c r="S424" s="10">
        <f>SUMIFS(trimestre!$D$39:$L$39,trimestre!$D$3:$L$3,data!$B424,trimestre!$D$2:$L$2,data!$A424)</f>
        <v>99.9</v>
      </c>
      <c r="T424" s="10">
        <f>SUMIFS(trimestre!$D$41:$L$41,trimestre!$D$3:$L$3,data!$B424,trimestre!$D$2:$L$2,data!$A424)</f>
        <v>94.6</v>
      </c>
      <c r="U424" s="10">
        <f>SUMIFS(trimestre!$D$43:$L$43,trimestre!$D$3:$L$3,data!$B424,trimestre!$D$2:$L$2,data!$A424)</f>
        <v>97.899999999999991</v>
      </c>
      <c r="V424" s="10">
        <f>SUMIFS(trimestre!$D$45:$L$45,trimestre!$D$3:$L$3,data!$B424,trimestre!$D$2:$L$2,data!$A424)</f>
        <v>89.1</v>
      </c>
    </row>
    <row r="425" spans="1:22" x14ac:dyDescent="0.3">
      <c r="A425">
        <f t="shared" si="18"/>
        <v>2020</v>
      </c>
      <c r="B425" t="str">
        <f t="shared" si="19"/>
        <v>T1</v>
      </c>
      <c r="C425">
        <f t="shared" si="20"/>
        <v>2</v>
      </c>
      <c r="D425" s="59">
        <v>43889</v>
      </c>
      <c r="E425" s="10">
        <f>SUMIFS(trimestre!$D$4:$L$4,trimestre!$D$3:$L$3,data!$B425,trimestre!$D$2:$L$2,data!$A425)</f>
        <v>94.199999999999989</v>
      </c>
      <c r="F425" s="10">
        <f>SUMIFS(trimestre!$D$8:$L$8,trimestre!$D$3:$L$3,data!$B425,trimestre!$D$2:$L$2,data!$A425)</f>
        <v>99</v>
      </c>
      <c r="G425" s="10">
        <f>SUMIFS(trimestre!$D$10:$L$10,trimestre!$D$3:$L$3,data!$B425,trimestre!$D$2:$L$2,data!$A425)</f>
        <v>97.7</v>
      </c>
      <c r="H425" s="10">
        <f>SUMIFS(trimestre!$D$14:$L$14,trimestre!$D$3:$L$3,data!$B425,trimestre!$D$2:$L$2,data!$A425)</f>
        <v>99.8</v>
      </c>
      <c r="I425" s="10">
        <f>SUMIFS(trimestre!$D$16:$L$16,trimestre!$D$3:$L$3,data!$B425,trimestre!$D$2:$L$2,data!$A425)</f>
        <v>93.6</v>
      </c>
      <c r="J425" s="10">
        <f>SUMIFS(trimestre!$D$18:$L$18,trimestre!$D$3:$L$3,data!$B425,trimestre!$D$2:$L$2,data!$A425)</f>
        <v>95.199999999999989</v>
      </c>
      <c r="K425" s="10">
        <f>SUMIFS(trimestre!$D$20:$L$20,trimestre!$D$3:$L$3,data!$B425,trimestre!$D$2:$L$2,data!$A425)</f>
        <v>86.8</v>
      </c>
      <c r="L425" s="10">
        <f>SUMIFS(trimestre!$D$22:$L$22,trimestre!$D$3:$L$3,data!$B425,trimestre!$D$2:$L$2,data!$A425)</f>
        <v>94.6</v>
      </c>
      <c r="M425" s="10">
        <f>SUMIFS(trimestre!$D$27:$L$27,trimestre!$D$3:$L$3,data!$B425,trimestre!$D$2:$L$2,data!$A425)</f>
        <v>87.4</v>
      </c>
      <c r="N425" s="10">
        <f>SUMIFS(trimestre!$D$29:$L$29,trimestre!$D$3:$L$3,data!$B425,trimestre!$D$2:$L$2,data!$A425)</f>
        <v>92.8</v>
      </c>
      <c r="O425" s="10">
        <f>SUMIFS(trimestre!$D$31:$L$31,trimestre!$D$3:$L$3,data!$B425,trimestre!$D$2:$L$2,data!$A425)</f>
        <v>89.9</v>
      </c>
      <c r="P425" s="10">
        <f>SUMIFS(trimestre!$D$33:$L$33,trimestre!$D$3:$L$3,data!$B425,trimestre!$D$2:$L$2,data!$A425)</f>
        <v>87.1</v>
      </c>
      <c r="Q425" s="10">
        <f>SUMIFS(trimestre!$D$35:$L$35,trimestre!$D$3:$L$3,data!$B425,trimestre!$D$2:$L$2,data!$A425)</f>
        <v>94</v>
      </c>
      <c r="R425" s="10">
        <f>SUMIFS(trimestre!$D$37:$L$37,trimestre!$D$3:$L$3,data!$B425,trimestre!$D$2:$L$2,data!$A425)</f>
        <v>98.7</v>
      </c>
      <c r="S425" s="10">
        <f>SUMIFS(trimestre!$D$39:$L$39,trimestre!$D$3:$L$3,data!$B425,trimestre!$D$2:$L$2,data!$A425)</f>
        <v>99.9</v>
      </c>
      <c r="T425" s="10">
        <f>SUMIFS(trimestre!$D$41:$L$41,trimestre!$D$3:$L$3,data!$B425,trimestre!$D$2:$L$2,data!$A425)</f>
        <v>94.6</v>
      </c>
      <c r="U425" s="10">
        <f>SUMIFS(trimestre!$D$43:$L$43,trimestre!$D$3:$L$3,data!$B425,trimestre!$D$2:$L$2,data!$A425)</f>
        <v>97.899999999999991</v>
      </c>
      <c r="V425" s="10">
        <f>SUMIFS(trimestre!$D$45:$L$45,trimestre!$D$3:$L$3,data!$B425,trimestre!$D$2:$L$2,data!$A425)</f>
        <v>89.1</v>
      </c>
    </row>
    <row r="426" spans="1:22" x14ac:dyDescent="0.3">
      <c r="A426">
        <f t="shared" si="18"/>
        <v>2020</v>
      </c>
      <c r="B426" t="str">
        <f t="shared" si="19"/>
        <v>T1</v>
      </c>
      <c r="C426">
        <f t="shared" si="20"/>
        <v>2</v>
      </c>
      <c r="D426" s="59">
        <v>43890</v>
      </c>
      <c r="E426" s="10">
        <f>SUMIFS(trimestre!$D$4:$L$4,trimestre!$D$3:$L$3,data!$B426,trimestre!$D$2:$L$2,data!$A426)</f>
        <v>94.199999999999989</v>
      </c>
      <c r="F426" s="10">
        <f>SUMIFS(trimestre!$D$8:$L$8,trimestre!$D$3:$L$3,data!$B426,trimestre!$D$2:$L$2,data!$A426)</f>
        <v>99</v>
      </c>
      <c r="G426" s="10">
        <f>SUMIFS(trimestre!$D$10:$L$10,trimestre!$D$3:$L$3,data!$B426,trimestre!$D$2:$L$2,data!$A426)</f>
        <v>97.7</v>
      </c>
      <c r="H426" s="10">
        <f>SUMIFS(trimestre!$D$14:$L$14,trimestre!$D$3:$L$3,data!$B426,trimestre!$D$2:$L$2,data!$A426)</f>
        <v>99.8</v>
      </c>
      <c r="I426" s="10">
        <f>SUMIFS(trimestre!$D$16:$L$16,trimestre!$D$3:$L$3,data!$B426,trimestre!$D$2:$L$2,data!$A426)</f>
        <v>93.6</v>
      </c>
      <c r="J426" s="10">
        <f>SUMIFS(trimestre!$D$18:$L$18,trimestre!$D$3:$L$3,data!$B426,trimestre!$D$2:$L$2,data!$A426)</f>
        <v>95.199999999999989</v>
      </c>
      <c r="K426" s="10">
        <f>SUMIFS(trimestre!$D$20:$L$20,trimestre!$D$3:$L$3,data!$B426,trimestre!$D$2:$L$2,data!$A426)</f>
        <v>86.8</v>
      </c>
      <c r="L426" s="10">
        <f>SUMIFS(trimestre!$D$22:$L$22,trimestre!$D$3:$L$3,data!$B426,trimestre!$D$2:$L$2,data!$A426)</f>
        <v>94.6</v>
      </c>
      <c r="M426" s="10">
        <f>SUMIFS(trimestre!$D$27:$L$27,trimestre!$D$3:$L$3,data!$B426,trimestre!$D$2:$L$2,data!$A426)</f>
        <v>87.4</v>
      </c>
      <c r="N426" s="10">
        <f>SUMIFS(trimestre!$D$29:$L$29,trimestre!$D$3:$L$3,data!$B426,trimestre!$D$2:$L$2,data!$A426)</f>
        <v>92.8</v>
      </c>
      <c r="O426" s="10">
        <f>SUMIFS(trimestre!$D$31:$L$31,trimestre!$D$3:$L$3,data!$B426,trimestre!$D$2:$L$2,data!$A426)</f>
        <v>89.9</v>
      </c>
      <c r="P426" s="10">
        <f>SUMIFS(trimestre!$D$33:$L$33,trimestre!$D$3:$L$3,data!$B426,trimestre!$D$2:$L$2,data!$A426)</f>
        <v>87.1</v>
      </c>
      <c r="Q426" s="10">
        <f>SUMIFS(trimestre!$D$35:$L$35,trimestre!$D$3:$L$3,data!$B426,trimestre!$D$2:$L$2,data!$A426)</f>
        <v>94</v>
      </c>
      <c r="R426" s="10">
        <f>SUMIFS(trimestre!$D$37:$L$37,trimestre!$D$3:$L$3,data!$B426,trimestre!$D$2:$L$2,data!$A426)</f>
        <v>98.7</v>
      </c>
      <c r="S426" s="10">
        <f>SUMIFS(trimestre!$D$39:$L$39,trimestre!$D$3:$L$3,data!$B426,trimestre!$D$2:$L$2,data!$A426)</f>
        <v>99.9</v>
      </c>
      <c r="T426" s="10">
        <f>SUMIFS(trimestre!$D$41:$L$41,trimestre!$D$3:$L$3,data!$B426,trimestre!$D$2:$L$2,data!$A426)</f>
        <v>94.6</v>
      </c>
      <c r="U426" s="10">
        <f>SUMIFS(trimestre!$D$43:$L$43,trimestre!$D$3:$L$3,data!$B426,trimestre!$D$2:$L$2,data!$A426)</f>
        <v>97.899999999999991</v>
      </c>
      <c r="V426" s="10">
        <f>SUMIFS(trimestre!$D$45:$L$45,trimestre!$D$3:$L$3,data!$B426,trimestre!$D$2:$L$2,data!$A426)</f>
        <v>89.1</v>
      </c>
    </row>
    <row r="427" spans="1:22" x14ac:dyDescent="0.3">
      <c r="A427">
        <f t="shared" si="18"/>
        <v>2020</v>
      </c>
      <c r="B427" t="str">
        <f t="shared" si="19"/>
        <v>T1</v>
      </c>
      <c r="C427">
        <f t="shared" si="20"/>
        <v>3</v>
      </c>
      <c r="D427" s="59">
        <v>43891</v>
      </c>
      <c r="E427" s="10">
        <f>SUMIFS(trimestre!$D$4:$L$4,trimestre!$D$3:$L$3,data!$B427,trimestre!$D$2:$L$2,data!$A427)</f>
        <v>94.199999999999989</v>
      </c>
      <c r="F427" s="10">
        <f>SUMIFS(trimestre!$D$8:$L$8,trimestre!$D$3:$L$3,data!$B427,trimestre!$D$2:$L$2,data!$A427)</f>
        <v>99</v>
      </c>
      <c r="G427" s="10">
        <f>SUMIFS(trimestre!$D$10:$L$10,trimestre!$D$3:$L$3,data!$B427,trimestre!$D$2:$L$2,data!$A427)</f>
        <v>97.7</v>
      </c>
      <c r="H427" s="10">
        <f>SUMIFS(trimestre!$D$14:$L$14,trimestre!$D$3:$L$3,data!$B427,trimestre!$D$2:$L$2,data!$A427)</f>
        <v>99.8</v>
      </c>
      <c r="I427" s="10">
        <f>SUMIFS(trimestre!$D$16:$L$16,trimestre!$D$3:$L$3,data!$B427,trimestre!$D$2:$L$2,data!$A427)</f>
        <v>93.6</v>
      </c>
      <c r="J427" s="10">
        <f>SUMIFS(trimestre!$D$18:$L$18,trimestre!$D$3:$L$3,data!$B427,trimestre!$D$2:$L$2,data!$A427)</f>
        <v>95.199999999999989</v>
      </c>
      <c r="K427" s="10">
        <f>SUMIFS(trimestre!$D$20:$L$20,trimestre!$D$3:$L$3,data!$B427,trimestre!$D$2:$L$2,data!$A427)</f>
        <v>86.8</v>
      </c>
      <c r="L427" s="10">
        <f>SUMIFS(trimestre!$D$22:$L$22,trimestre!$D$3:$L$3,data!$B427,trimestre!$D$2:$L$2,data!$A427)</f>
        <v>94.6</v>
      </c>
      <c r="M427" s="10">
        <f>SUMIFS(trimestre!$D$27:$L$27,trimestre!$D$3:$L$3,data!$B427,trimestre!$D$2:$L$2,data!$A427)</f>
        <v>87.4</v>
      </c>
      <c r="N427" s="10">
        <f>SUMIFS(trimestre!$D$29:$L$29,trimestre!$D$3:$L$3,data!$B427,trimestre!$D$2:$L$2,data!$A427)</f>
        <v>92.8</v>
      </c>
      <c r="O427" s="10">
        <f>SUMIFS(trimestre!$D$31:$L$31,trimestre!$D$3:$L$3,data!$B427,trimestre!$D$2:$L$2,data!$A427)</f>
        <v>89.9</v>
      </c>
      <c r="P427" s="10">
        <f>SUMIFS(trimestre!$D$33:$L$33,trimestre!$D$3:$L$3,data!$B427,trimestre!$D$2:$L$2,data!$A427)</f>
        <v>87.1</v>
      </c>
      <c r="Q427" s="10">
        <f>SUMIFS(trimestre!$D$35:$L$35,trimestre!$D$3:$L$3,data!$B427,trimestre!$D$2:$L$2,data!$A427)</f>
        <v>94</v>
      </c>
      <c r="R427" s="10">
        <f>SUMIFS(trimestre!$D$37:$L$37,trimestre!$D$3:$L$3,data!$B427,trimestre!$D$2:$L$2,data!$A427)</f>
        <v>98.7</v>
      </c>
      <c r="S427" s="10">
        <f>SUMIFS(trimestre!$D$39:$L$39,trimestre!$D$3:$L$3,data!$B427,trimestre!$D$2:$L$2,data!$A427)</f>
        <v>99.9</v>
      </c>
      <c r="T427" s="10">
        <f>SUMIFS(trimestre!$D$41:$L$41,trimestre!$D$3:$L$3,data!$B427,trimestre!$D$2:$L$2,data!$A427)</f>
        <v>94.6</v>
      </c>
      <c r="U427" s="10">
        <f>SUMIFS(trimestre!$D$43:$L$43,trimestre!$D$3:$L$3,data!$B427,trimestre!$D$2:$L$2,data!$A427)</f>
        <v>97.899999999999991</v>
      </c>
      <c r="V427" s="10">
        <f>SUMIFS(trimestre!$D$45:$L$45,trimestre!$D$3:$L$3,data!$B427,trimestre!$D$2:$L$2,data!$A427)</f>
        <v>89.1</v>
      </c>
    </row>
    <row r="428" spans="1:22" x14ac:dyDescent="0.3">
      <c r="A428">
        <f t="shared" si="18"/>
        <v>2020</v>
      </c>
      <c r="B428" t="str">
        <f t="shared" si="19"/>
        <v>T1</v>
      </c>
      <c r="C428">
        <f t="shared" si="20"/>
        <v>3</v>
      </c>
      <c r="D428" s="59">
        <v>43892</v>
      </c>
      <c r="E428" s="10">
        <f>SUMIFS(trimestre!$D$4:$L$4,trimestre!$D$3:$L$3,data!$B428,trimestre!$D$2:$L$2,data!$A428)</f>
        <v>94.199999999999989</v>
      </c>
      <c r="F428" s="10">
        <f>SUMIFS(trimestre!$D$8:$L$8,trimestre!$D$3:$L$3,data!$B428,trimestre!$D$2:$L$2,data!$A428)</f>
        <v>99</v>
      </c>
      <c r="G428" s="10">
        <f>SUMIFS(trimestre!$D$10:$L$10,trimestre!$D$3:$L$3,data!$B428,trimestre!$D$2:$L$2,data!$A428)</f>
        <v>97.7</v>
      </c>
      <c r="H428" s="10">
        <f>SUMIFS(trimestre!$D$14:$L$14,trimestre!$D$3:$L$3,data!$B428,trimestre!$D$2:$L$2,data!$A428)</f>
        <v>99.8</v>
      </c>
      <c r="I428" s="10">
        <f>SUMIFS(trimestre!$D$16:$L$16,trimestre!$D$3:$L$3,data!$B428,trimestre!$D$2:$L$2,data!$A428)</f>
        <v>93.6</v>
      </c>
      <c r="J428" s="10">
        <f>SUMIFS(trimestre!$D$18:$L$18,trimestre!$D$3:$L$3,data!$B428,trimestre!$D$2:$L$2,data!$A428)</f>
        <v>95.199999999999989</v>
      </c>
      <c r="K428" s="10">
        <f>SUMIFS(trimestre!$D$20:$L$20,trimestre!$D$3:$L$3,data!$B428,trimestre!$D$2:$L$2,data!$A428)</f>
        <v>86.8</v>
      </c>
      <c r="L428" s="10">
        <f>SUMIFS(trimestre!$D$22:$L$22,trimestre!$D$3:$L$3,data!$B428,trimestre!$D$2:$L$2,data!$A428)</f>
        <v>94.6</v>
      </c>
      <c r="M428" s="10">
        <f>SUMIFS(trimestre!$D$27:$L$27,trimestre!$D$3:$L$3,data!$B428,trimestre!$D$2:$L$2,data!$A428)</f>
        <v>87.4</v>
      </c>
      <c r="N428" s="10">
        <f>SUMIFS(trimestre!$D$29:$L$29,trimestre!$D$3:$L$3,data!$B428,trimestre!$D$2:$L$2,data!$A428)</f>
        <v>92.8</v>
      </c>
      <c r="O428" s="10">
        <f>SUMIFS(trimestre!$D$31:$L$31,trimestre!$D$3:$L$3,data!$B428,trimestre!$D$2:$L$2,data!$A428)</f>
        <v>89.9</v>
      </c>
      <c r="P428" s="10">
        <f>SUMIFS(trimestre!$D$33:$L$33,trimestre!$D$3:$L$3,data!$B428,trimestre!$D$2:$L$2,data!$A428)</f>
        <v>87.1</v>
      </c>
      <c r="Q428" s="10">
        <f>SUMIFS(trimestre!$D$35:$L$35,trimestre!$D$3:$L$3,data!$B428,trimestre!$D$2:$L$2,data!$A428)</f>
        <v>94</v>
      </c>
      <c r="R428" s="10">
        <f>SUMIFS(trimestre!$D$37:$L$37,trimestre!$D$3:$L$3,data!$B428,trimestre!$D$2:$L$2,data!$A428)</f>
        <v>98.7</v>
      </c>
      <c r="S428" s="10">
        <f>SUMIFS(trimestre!$D$39:$L$39,trimestre!$D$3:$L$3,data!$B428,trimestre!$D$2:$L$2,data!$A428)</f>
        <v>99.9</v>
      </c>
      <c r="T428" s="10">
        <f>SUMIFS(trimestre!$D$41:$L$41,trimestre!$D$3:$L$3,data!$B428,trimestre!$D$2:$L$2,data!$A428)</f>
        <v>94.6</v>
      </c>
      <c r="U428" s="10">
        <f>SUMIFS(trimestre!$D$43:$L$43,trimestre!$D$3:$L$3,data!$B428,trimestre!$D$2:$L$2,data!$A428)</f>
        <v>97.899999999999991</v>
      </c>
      <c r="V428" s="10">
        <f>SUMIFS(trimestre!$D$45:$L$45,trimestre!$D$3:$L$3,data!$B428,trimestre!$D$2:$L$2,data!$A428)</f>
        <v>89.1</v>
      </c>
    </row>
    <row r="429" spans="1:22" x14ac:dyDescent="0.3">
      <c r="A429">
        <f t="shared" si="18"/>
        <v>2020</v>
      </c>
      <c r="B429" t="str">
        <f t="shared" si="19"/>
        <v>T1</v>
      </c>
      <c r="C429">
        <f t="shared" si="20"/>
        <v>3</v>
      </c>
      <c r="D429" s="59">
        <v>43893</v>
      </c>
      <c r="E429" s="10">
        <f>SUMIFS(trimestre!$D$4:$L$4,trimestre!$D$3:$L$3,data!$B429,trimestre!$D$2:$L$2,data!$A429)</f>
        <v>94.199999999999989</v>
      </c>
      <c r="F429" s="10">
        <f>SUMIFS(trimestre!$D$8:$L$8,trimestre!$D$3:$L$3,data!$B429,trimestre!$D$2:$L$2,data!$A429)</f>
        <v>99</v>
      </c>
      <c r="G429" s="10">
        <f>SUMIFS(trimestre!$D$10:$L$10,trimestre!$D$3:$L$3,data!$B429,trimestre!$D$2:$L$2,data!$A429)</f>
        <v>97.7</v>
      </c>
      <c r="H429" s="10">
        <f>SUMIFS(trimestre!$D$14:$L$14,trimestre!$D$3:$L$3,data!$B429,trimestre!$D$2:$L$2,data!$A429)</f>
        <v>99.8</v>
      </c>
      <c r="I429" s="10">
        <f>SUMIFS(trimestre!$D$16:$L$16,trimestre!$D$3:$L$3,data!$B429,trimestre!$D$2:$L$2,data!$A429)</f>
        <v>93.6</v>
      </c>
      <c r="J429" s="10">
        <f>SUMIFS(trimestre!$D$18:$L$18,trimestre!$D$3:$L$3,data!$B429,trimestre!$D$2:$L$2,data!$A429)</f>
        <v>95.199999999999989</v>
      </c>
      <c r="K429" s="10">
        <f>SUMIFS(trimestre!$D$20:$L$20,trimestre!$D$3:$L$3,data!$B429,trimestre!$D$2:$L$2,data!$A429)</f>
        <v>86.8</v>
      </c>
      <c r="L429" s="10">
        <f>SUMIFS(trimestre!$D$22:$L$22,trimestre!$D$3:$L$3,data!$B429,trimestre!$D$2:$L$2,data!$A429)</f>
        <v>94.6</v>
      </c>
      <c r="M429" s="10">
        <f>SUMIFS(trimestre!$D$27:$L$27,trimestre!$D$3:$L$3,data!$B429,trimestre!$D$2:$L$2,data!$A429)</f>
        <v>87.4</v>
      </c>
      <c r="N429" s="10">
        <f>SUMIFS(trimestre!$D$29:$L$29,trimestre!$D$3:$L$3,data!$B429,trimestre!$D$2:$L$2,data!$A429)</f>
        <v>92.8</v>
      </c>
      <c r="O429" s="10">
        <f>SUMIFS(trimestre!$D$31:$L$31,trimestre!$D$3:$L$3,data!$B429,trimestre!$D$2:$L$2,data!$A429)</f>
        <v>89.9</v>
      </c>
      <c r="P429" s="10">
        <f>SUMIFS(trimestre!$D$33:$L$33,trimestre!$D$3:$L$3,data!$B429,trimestre!$D$2:$L$2,data!$A429)</f>
        <v>87.1</v>
      </c>
      <c r="Q429" s="10">
        <f>SUMIFS(trimestre!$D$35:$L$35,trimestre!$D$3:$L$3,data!$B429,trimestre!$D$2:$L$2,data!$A429)</f>
        <v>94</v>
      </c>
      <c r="R429" s="10">
        <f>SUMIFS(trimestre!$D$37:$L$37,trimestre!$D$3:$L$3,data!$B429,trimestre!$D$2:$L$2,data!$A429)</f>
        <v>98.7</v>
      </c>
      <c r="S429" s="10">
        <f>SUMIFS(trimestre!$D$39:$L$39,trimestre!$D$3:$L$3,data!$B429,trimestre!$D$2:$L$2,data!$A429)</f>
        <v>99.9</v>
      </c>
      <c r="T429" s="10">
        <f>SUMIFS(trimestre!$D$41:$L$41,trimestre!$D$3:$L$3,data!$B429,trimestre!$D$2:$L$2,data!$A429)</f>
        <v>94.6</v>
      </c>
      <c r="U429" s="10">
        <f>SUMIFS(trimestre!$D$43:$L$43,trimestre!$D$3:$L$3,data!$B429,trimestre!$D$2:$L$2,data!$A429)</f>
        <v>97.899999999999991</v>
      </c>
      <c r="V429" s="10">
        <f>SUMIFS(trimestre!$D$45:$L$45,trimestre!$D$3:$L$3,data!$B429,trimestre!$D$2:$L$2,data!$A429)</f>
        <v>89.1</v>
      </c>
    </row>
    <row r="430" spans="1:22" x14ac:dyDescent="0.3">
      <c r="A430">
        <f t="shared" si="18"/>
        <v>2020</v>
      </c>
      <c r="B430" t="str">
        <f t="shared" si="19"/>
        <v>T1</v>
      </c>
      <c r="C430">
        <f t="shared" si="20"/>
        <v>3</v>
      </c>
      <c r="D430" s="59">
        <v>43894</v>
      </c>
      <c r="E430" s="10">
        <f>SUMIFS(trimestre!$D$4:$L$4,trimestre!$D$3:$L$3,data!$B430,trimestre!$D$2:$L$2,data!$A430)</f>
        <v>94.199999999999989</v>
      </c>
      <c r="F430" s="10">
        <f>SUMIFS(trimestre!$D$8:$L$8,trimestre!$D$3:$L$3,data!$B430,trimestre!$D$2:$L$2,data!$A430)</f>
        <v>99</v>
      </c>
      <c r="G430" s="10">
        <f>SUMIFS(trimestre!$D$10:$L$10,trimestre!$D$3:$L$3,data!$B430,trimestre!$D$2:$L$2,data!$A430)</f>
        <v>97.7</v>
      </c>
      <c r="H430" s="10">
        <f>SUMIFS(trimestre!$D$14:$L$14,trimestre!$D$3:$L$3,data!$B430,trimestre!$D$2:$L$2,data!$A430)</f>
        <v>99.8</v>
      </c>
      <c r="I430" s="10">
        <f>SUMIFS(trimestre!$D$16:$L$16,trimestre!$D$3:$L$3,data!$B430,trimestre!$D$2:$L$2,data!$A430)</f>
        <v>93.6</v>
      </c>
      <c r="J430" s="10">
        <f>SUMIFS(trimestre!$D$18:$L$18,trimestre!$D$3:$L$3,data!$B430,trimestre!$D$2:$L$2,data!$A430)</f>
        <v>95.199999999999989</v>
      </c>
      <c r="K430" s="10">
        <f>SUMIFS(trimestre!$D$20:$L$20,trimestre!$D$3:$L$3,data!$B430,trimestre!$D$2:$L$2,data!$A430)</f>
        <v>86.8</v>
      </c>
      <c r="L430" s="10">
        <f>SUMIFS(trimestre!$D$22:$L$22,trimestre!$D$3:$L$3,data!$B430,trimestre!$D$2:$L$2,data!$A430)</f>
        <v>94.6</v>
      </c>
      <c r="M430" s="10">
        <f>SUMIFS(trimestre!$D$27:$L$27,trimestre!$D$3:$L$3,data!$B430,trimestre!$D$2:$L$2,data!$A430)</f>
        <v>87.4</v>
      </c>
      <c r="N430" s="10">
        <f>SUMIFS(trimestre!$D$29:$L$29,trimestre!$D$3:$L$3,data!$B430,trimestre!$D$2:$L$2,data!$A430)</f>
        <v>92.8</v>
      </c>
      <c r="O430" s="10">
        <f>SUMIFS(trimestre!$D$31:$L$31,trimestre!$D$3:$L$3,data!$B430,trimestre!$D$2:$L$2,data!$A430)</f>
        <v>89.9</v>
      </c>
      <c r="P430" s="10">
        <f>SUMIFS(trimestre!$D$33:$L$33,trimestre!$D$3:$L$3,data!$B430,trimestre!$D$2:$L$2,data!$A430)</f>
        <v>87.1</v>
      </c>
      <c r="Q430" s="10">
        <f>SUMIFS(trimestre!$D$35:$L$35,trimestre!$D$3:$L$3,data!$B430,trimestre!$D$2:$L$2,data!$A430)</f>
        <v>94</v>
      </c>
      <c r="R430" s="10">
        <f>SUMIFS(trimestre!$D$37:$L$37,trimestre!$D$3:$L$3,data!$B430,trimestre!$D$2:$L$2,data!$A430)</f>
        <v>98.7</v>
      </c>
      <c r="S430" s="10">
        <f>SUMIFS(trimestre!$D$39:$L$39,trimestre!$D$3:$L$3,data!$B430,trimestre!$D$2:$L$2,data!$A430)</f>
        <v>99.9</v>
      </c>
      <c r="T430" s="10">
        <f>SUMIFS(trimestre!$D$41:$L$41,trimestre!$D$3:$L$3,data!$B430,trimestre!$D$2:$L$2,data!$A430)</f>
        <v>94.6</v>
      </c>
      <c r="U430" s="10">
        <f>SUMIFS(trimestre!$D$43:$L$43,trimestre!$D$3:$L$3,data!$B430,trimestre!$D$2:$L$2,data!$A430)</f>
        <v>97.899999999999991</v>
      </c>
      <c r="V430" s="10">
        <f>SUMIFS(trimestre!$D$45:$L$45,trimestre!$D$3:$L$3,data!$B430,trimestre!$D$2:$L$2,data!$A430)</f>
        <v>89.1</v>
      </c>
    </row>
    <row r="431" spans="1:22" x14ac:dyDescent="0.3">
      <c r="A431">
        <f t="shared" si="18"/>
        <v>2020</v>
      </c>
      <c r="B431" t="str">
        <f t="shared" si="19"/>
        <v>T1</v>
      </c>
      <c r="C431">
        <f t="shared" si="20"/>
        <v>3</v>
      </c>
      <c r="D431" s="59">
        <v>43895</v>
      </c>
      <c r="E431" s="10">
        <f>SUMIFS(trimestre!$D$4:$L$4,trimestre!$D$3:$L$3,data!$B431,trimestre!$D$2:$L$2,data!$A431)</f>
        <v>94.199999999999989</v>
      </c>
      <c r="F431" s="10">
        <f>SUMIFS(trimestre!$D$8:$L$8,trimestre!$D$3:$L$3,data!$B431,trimestre!$D$2:$L$2,data!$A431)</f>
        <v>99</v>
      </c>
      <c r="G431" s="10">
        <f>SUMIFS(trimestre!$D$10:$L$10,trimestre!$D$3:$L$3,data!$B431,trimestre!$D$2:$L$2,data!$A431)</f>
        <v>97.7</v>
      </c>
      <c r="H431" s="10">
        <f>SUMIFS(trimestre!$D$14:$L$14,trimestre!$D$3:$L$3,data!$B431,trimestre!$D$2:$L$2,data!$A431)</f>
        <v>99.8</v>
      </c>
      <c r="I431" s="10">
        <f>SUMIFS(trimestre!$D$16:$L$16,trimestre!$D$3:$L$3,data!$B431,trimestre!$D$2:$L$2,data!$A431)</f>
        <v>93.6</v>
      </c>
      <c r="J431" s="10">
        <f>SUMIFS(trimestre!$D$18:$L$18,trimestre!$D$3:$L$3,data!$B431,trimestre!$D$2:$L$2,data!$A431)</f>
        <v>95.199999999999989</v>
      </c>
      <c r="K431" s="10">
        <f>SUMIFS(trimestre!$D$20:$L$20,trimestre!$D$3:$L$3,data!$B431,trimestre!$D$2:$L$2,data!$A431)</f>
        <v>86.8</v>
      </c>
      <c r="L431" s="10">
        <f>SUMIFS(trimestre!$D$22:$L$22,trimestre!$D$3:$L$3,data!$B431,trimestre!$D$2:$L$2,data!$A431)</f>
        <v>94.6</v>
      </c>
      <c r="M431" s="10">
        <f>SUMIFS(trimestre!$D$27:$L$27,trimestre!$D$3:$L$3,data!$B431,trimestre!$D$2:$L$2,data!$A431)</f>
        <v>87.4</v>
      </c>
      <c r="N431" s="10">
        <f>SUMIFS(trimestre!$D$29:$L$29,trimestre!$D$3:$L$3,data!$B431,trimestre!$D$2:$L$2,data!$A431)</f>
        <v>92.8</v>
      </c>
      <c r="O431" s="10">
        <f>SUMIFS(trimestre!$D$31:$L$31,trimestre!$D$3:$L$3,data!$B431,trimestre!$D$2:$L$2,data!$A431)</f>
        <v>89.9</v>
      </c>
      <c r="P431" s="10">
        <f>SUMIFS(trimestre!$D$33:$L$33,trimestre!$D$3:$L$3,data!$B431,trimestre!$D$2:$L$2,data!$A431)</f>
        <v>87.1</v>
      </c>
      <c r="Q431" s="10">
        <f>SUMIFS(trimestre!$D$35:$L$35,trimestre!$D$3:$L$3,data!$B431,trimestre!$D$2:$L$2,data!$A431)</f>
        <v>94</v>
      </c>
      <c r="R431" s="10">
        <f>SUMIFS(trimestre!$D$37:$L$37,trimestre!$D$3:$L$3,data!$B431,trimestre!$D$2:$L$2,data!$A431)</f>
        <v>98.7</v>
      </c>
      <c r="S431" s="10">
        <f>SUMIFS(trimestre!$D$39:$L$39,trimestre!$D$3:$L$3,data!$B431,trimestre!$D$2:$L$2,data!$A431)</f>
        <v>99.9</v>
      </c>
      <c r="T431" s="10">
        <f>SUMIFS(trimestre!$D$41:$L$41,trimestre!$D$3:$L$3,data!$B431,trimestre!$D$2:$L$2,data!$A431)</f>
        <v>94.6</v>
      </c>
      <c r="U431" s="10">
        <f>SUMIFS(trimestre!$D$43:$L$43,trimestre!$D$3:$L$3,data!$B431,trimestre!$D$2:$L$2,data!$A431)</f>
        <v>97.899999999999991</v>
      </c>
      <c r="V431" s="10">
        <f>SUMIFS(trimestre!$D$45:$L$45,trimestre!$D$3:$L$3,data!$B431,trimestre!$D$2:$L$2,data!$A431)</f>
        <v>89.1</v>
      </c>
    </row>
    <row r="432" spans="1:22" x14ac:dyDescent="0.3">
      <c r="A432">
        <f t="shared" si="18"/>
        <v>2020</v>
      </c>
      <c r="B432" t="str">
        <f t="shared" si="19"/>
        <v>T1</v>
      </c>
      <c r="C432">
        <f t="shared" si="20"/>
        <v>3</v>
      </c>
      <c r="D432" s="59">
        <v>43896</v>
      </c>
      <c r="E432" s="10">
        <f>SUMIFS(trimestre!$D$4:$L$4,trimestre!$D$3:$L$3,data!$B432,trimestre!$D$2:$L$2,data!$A432)</f>
        <v>94.199999999999989</v>
      </c>
      <c r="F432" s="10">
        <f>SUMIFS(trimestre!$D$8:$L$8,trimestre!$D$3:$L$3,data!$B432,trimestre!$D$2:$L$2,data!$A432)</f>
        <v>99</v>
      </c>
      <c r="G432" s="10">
        <f>SUMIFS(trimestre!$D$10:$L$10,trimestre!$D$3:$L$3,data!$B432,trimestre!$D$2:$L$2,data!$A432)</f>
        <v>97.7</v>
      </c>
      <c r="H432" s="10">
        <f>SUMIFS(trimestre!$D$14:$L$14,trimestre!$D$3:$L$3,data!$B432,trimestre!$D$2:$L$2,data!$A432)</f>
        <v>99.8</v>
      </c>
      <c r="I432" s="10">
        <f>SUMIFS(trimestre!$D$16:$L$16,trimestre!$D$3:$L$3,data!$B432,trimestre!$D$2:$L$2,data!$A432)</f>
        <v>93.6</v>
      </c>
      <c r="J432" s="10">
        <f>SUMIFS(trimestre!$D$18:$L$18,trimestre!$D$3:$L$3,data!$B432,trimestre!$D$2:$L$2,data!$A432)</f>
        <v>95.199999999999989</v>
      </c>
      <c r="K432" s="10">
        <f>SUMIFS(trimestre!$D$20:$L$20,trimestre!$D$3:$L$3,data!$B432,trimestre!$D$2:$L$2,data!$A432)</f>
        <v>86.8</v>
      </c>
      <c r="L432" s="10">
        <f>SUMIFS(trimestre!$D$22:$L$22,trimestre!$D$3:$L$3,data!$B432,trimestre!$D$2:$L$2,data!$A432)</f>
        <v>94.6</v>
      </c>
      <c r="M432" s="10">
        <f>SUMIFS(trimestre!$D$27:$L$27,trimestre!$D$3:$L$3,data!$B432,trimestre!$D$2:$L$2,data!$A432)</f>
        <v>87.4</v>
      </c>
      <c r="N432" s="10">
        <f>SUMIFS(trimestre!$D$29:$L$29,trimestre!$D$3:$L$3,data!$B432,trimestre!$D$2:$L$2,data!$A432)</f>
        <v>92.8</v>
      </c>
      <c r="O432" s="10">
        <f>SUMIFS(trimestre!$D$31:$L$31,trimestre!$D$3:$L$3,data!$B432,trimestre!$D$2:$L$2,data!$A432)</f>
        <v>89.9</v>
      </c>
      <c r="P432" s="10">
        <f>SUMIFS(trimestre!$D$33:$L$33,trimestre!$D$3:$L$3,data!$B432,trimestre!$D$2:$L$2,data!$A432)</f>
        <v>87.1</v>
      </c>
      <c r="Q432" s="10">
        <f>SUMIFS(trimestre!$D$35:$L$35,trimestre!$D$3:$L$3,data!$B432,trimestre!$D$2:$L$2,data!$A432)</f>
        <v>94</v>
      </c>
      <c r="R432" s="10">
        <f>SUMIFS(trimestre!$D$37:$L$37,trimestre!$D$3:$L$3,data!$B432,trimestre!$D$2:$L$2,data!$A432)</f>
        <v>98.7</v>
      </c>
      <c r="S432" s="10">
        <f>SUMIFS(trimestre!$D$39:$L$39,trimestre!$D$3:$L$3,data!$B432,trimestre!$D$2:$L$2,data!$A432)</f>
        <v>99.9</v>
      </c>
      <c r="T432" s="10">
        <f>SUMIFS(trimestre!$D$41:$L$41,trimestre!$D$3:$L$3,data!$B432,trimestre!$D$2:$L$2,data!$A432)</f>
        <v>94.6</v>
      </c>
      <c r="U432" s="10">
        <f>SUMIFS(trimestre!$D$43:$L$43,trimestre!$D$3:$L$3,data!$B432,trimestre!$D$2:$L$2,data!$A432)</f>
        <v>97.899999999999991</v>
      </c>
      <c r="V432" s="10">
        <f>SUMIFS(trimestre!$D$45:$L$45,trimestre!$D$3:$L$3,data!$B432,trimestre!$D$2:$L$2,data!$A432)</f>
        <v>89.1</v>
      </c>
    </row>
    <row r="433" spans="1:22" x14ac:dyDescent="0.3">
      <c r="A433">
        <f t="shared" si="18"/>
        <v>2020</v>
      </c>
      <c r="B433" t="str">
        <f t="shared" si="19"/>
        <v>T1</v>
      </c>
      <c r="C433">
        <f t="shared" si="20"/>
        <v>3</v>
      </c>
      <c r="D433" s="59">
        <v>43897</v>
      </c>
      <c r="E433" s="10">
        <f>SUMIFS(trimestre!$D$4:$L$4,trimestre!$D$3:$L$3,data!$B433,trimestre!$D$2:$L$2,data!$A433)</f>
        <v>94.199999999999989</v>
      </c>
      <c r="F433" s="10">
        <f>SUMIFS(trimestre!$D$8:$L$8,trimestre!$D$3:$L$3,data!$B433,trimestre!$D$2:$L$2,data!$A433)</f>
        <v>99</v>
      </c>
      <c r="G433" s="10">
        <f>SUMIFS(trimestre!$D$10:$L$10,trimestre!$D$3:$L$3,data!$B433,trimestre!$D$2:$L$2,data!$A433)</f>
        <v>97.7</v>
      </c>
      <c r="H433" s="10">
        <f>SUMIFS(trimestre!$D$14:$L$14,trimestre!$D$3:$L$3,data!$B433,trimestre!$D$2:$L$2,data!$A433)</f>
        <v>99.8</v>
      </c>
      <c r="I433" s="10">
        <f>SUMIFS(trimestre!$D$16:$L$16,trimestre!$D$3:$L$3,data!$B433,trimestre!$D$2:$L$2,data!$A433)</f>
        <v>93.6</v>
      </c>
      <c r="J433" s="10">
        <f>SUMIFS(trimestre!$D$18:$L$18,trimestre!$D$3:$L$3,data!$B433,trimestre!$D$2:$L$2,data!$A433)</f>
        <v>95.199999999999989</v>
      </c>
      <c r="K433" s="10">
        <f>SUMIFS(trimestre!$D$20:$L$20,trimestre!$D$3:$L$3,data!$B433,trimestre!$D$2:$L$2,data!$A433)</f>
        <v>86.8</v>
      </c>
      <c r="L433" s="10">
        <f>SUMIFS(trimestre!$D$22:$L$22,trimestre!$D$3:$L$3,data!$B433,trimestre!$D$2:$L$2,data!$A433)</f>
        <v>94.6</v>
      </c>
      <c r="M433" s="10">
        <f>SUMIFS(trimestre!$D$27:$L$27,trimestre!$D$3:$L$3,data!$B433,trimestre!$D$2:$L$2,data!$A433)</f>
        <v>87.4</v>
      </c>
      <c r="N433" s="10">
        <f>SUMIFS(trimestre!$D$29:$L$29,trimestre!$D$3:$L$3,data!$B433,trimestre!$D$2:$L$2,data!$A433)</f>
        <v>92.8</v>
      </c>
      <c r="O433" s="10">
        <f>SUMIFS(trimestre!$D$31:$L$31,trimestre!$D$3:$L$3,data!$B433,trimestre!$D$2:$L$2,data!$A433)</f>
        <v>89.9</v>
      </c>
      <c r="P433" s="10">
        <f>SUMIFS(trimestre!$D$33:$L$33,trimestre!$D$3:$L$3,data!$B433,trimestre!$D$2:$L$2,data!$A433)</f>
        <v>87.1</v>
      </c>
      <c r="Q433" s="10">
        <f>SUMIFS(trimestre!$D$35:$L$35,trimestre!$D$3:$L$3,data!$B433,trimestre!$D$2:$L$2,data!$A433)</f>
        <v>94</v>
      </c>
      <c r="R433" s="10">
        <f>SUMIFS(trimestre!$D$37:$L$37,trimestre!$D$3:$L$3,data!$B433,trimestre!$D$2:$L$2,data!$A433)</f>
        <v>98.7</v>
      </c>
      <c r="S433" s="10">
        <f>SUMIFS(trimestre!$D$39:$L$39,trimestre!$D$3:$L$3,data!$B433,trimestre!$D$2:$L$2,data!$A433)</f>
        <v>99.9</v>
      </c>
      <c r="T433" s="10">
        <f>SUMIFS(trimestre!$D$41:$L$41,trimestre!$D$3:$L$3,data!$B433,trimestre!$D$2:$L$2,data!$A433)</f>
        <v>94.6</v>
      </c>
      <c r="U433" s="10">
        <f>SUMIFS(trimestre!$D$43:$L$43,trimestre!$D$3:$L$3,data!$B433,trimestre!$D$2:$L$2,data!$A433)</f>
        <v>97.899999999999991</v>
      </c>
      <c r="V433" s="10">
        <f>SUMIFS(trimestre!$D$45:$L$45,trimestre!$D$3:$L$3,data!$B433,trimestre!$D$2:$L$2,data!$A433)</f>
        <v>89.1</v>
      </c>
    </row>
    <row r="434" spans="1:22" x14ac:dyDescent="0.3">
      <c r="A434">
        <f t="shared" si="18"/>
        <v>2020</v>
      </c>
      <c r="B434" t="str">
        <f t="shared" si="19"/>
        <v>T1</v>
      </c>
      <c r="C434">
        <f t="shared" si="20"/>
        <v>3</v>
      </c>
      <c r="D434" s="59">
        <v>43898</v>
      </c>
      <c r="E434" s="10">
        <f>SUMIFS(trimestre!$D$4:$L$4,trimestre!$D$3:$L$3,data!$B434,trimestre!$D$2:$L$2,data!$A434)</f>
        <v>94.199999999999989</v>
      </c>
      <c r="F434" s="10">
        <f>SUMIFS(trimestre!$D$8:$L$8,trimestre!$D$3:$L$3,data!$B434,trimestre!$D$2:$L$2,data!$A434)</f>
        <v>99</v>
      </c>
      <c r="G434" s="10">
        <f>SUMIFS(trimestre!$D$10:$L$10,trimestre!$D$3:$L$3,data!$B434,trimestre!$D$2:$L$2,data!$A434)</f>
        <v>97.7</v>
      </c>
      <c r="H434" s="10">
        <f>SUMIFS(trimestre!$D$14:$L$14,trimestre!$D$3:$L$3,data!$B434,trimestre!$D$2:$L$2,data!$A434)</f>
        <v>99.8</v>
      </c>
      <c r="I434" s="10">
        <f>SUMIFS(trimestre!$D$16:$L$16,trimestre!$D$3:$L$3,data!$B434,trimestre!$D$2:$L$2,data!$A434)</f>
        <v>93.6</v>
      </c>
      <c r="J434" s="10">
        <f>SUMIFS(trimestre!$D$18:$L$18,trimestre!$D$3:$L$3,data!$B434,trimestre!$D$2:$L$2,data!$A434)</f>
        <v>95.199999999999989</v>
      </c>
      <c r="K434" s="10">
        <f>SUMIFS(trimestre!$D$20:$L$20,trimestre!$D$3:$L$3,data!$B434,trimestre!$D$2:$L$2,data!$A434)</f>
        <v>86.8</v>
      </c>
      <c r="L434" s="10">
        <f>SUMIFS(trimestre!$D$22:$L$22,trimestre!$D$3:$L$3,data!$B434,trimestre!$D$2:$L$2,data!$A434)</f>
        <v>94.6</v>
      </c>
      <c r="M434" s="10">
        <f>SUMIFS(trimestre!$D$27:$L$27,trimestre!$D$3:$L$3,data!$B434,trimestre!$D$2:$L$2,data!$A434)</f>
        <v>87.4</v>
      </c>
      <c r="N434" s="10">
        <f>SUMIFS(trimestre!$D$29:$L$29,trimestre!$D$3:$L$3,data!$B434,trimestre!$D$2:$L$2,data!$A434)</f>
        <v>92.8</v>
      </c>
      <c r="O434" s="10">
        <f>SUMIFS(trimestre!$D$31:$L$31,trimestre!$D$3:$L$3,data!$B434,trimestre!$D$2:$L$2,data!$A434)</f>
        <v>89.9</v>
      </c>
      <c r="P434" s="10">
        <f>SUMIFS(trimestre!$D$33:$L$33,trimestre!$D$3:$L$3,data!$B434,trimestre!$D$2:$L$2,data!$A434)</f>
        <v>87.1</v>
      </c>
      <c r="Q434" s="10">
        <f>SUMIFS(trimestre!$D$35:$L$35,trimestre!$D$3:$L$3,data!$B434,trimestre!$D$2:$L$2,data!$A434)</f>
        <v>94</v>
      </c>
      <c r="R434" s="10">
        <f>SUMIFS(trimestre!$D$37:$L$37,trimestre!$D$3:$L$3,data!$B434,trimestre!$D$2:$L$2,data!$A434)</f>
        <v>98.7</v>
      </c>
      <c r="S434" s="10">
        <f>SUMIFS(trimestre!$D$39:$L$39,trimestre!$D$3:$L$3,data!$B434,trimestre!$D$2:$L$2,data!$A434)</f>
        <v>99.9</v>
      </c>
      <c r="T434" s="10">
        <f>SUMIFS(trimestre!$D$41:$L$41,trimestre!$D$3:$L$3,data!$B434,trimestre!$D$2:$L$2,data!$A434)</f>
        <v>94.6</v>
      </c>
      <c r="U434" s="10">
        <f>SUMIFS(trimestre!$D$43:$L$43,trimestre!$D$3:$L$3,data!$B434,trimestre!$D$2:$L$2,data!$A434)</f>
        <v>97.899999999999991</v>
      </c>
      <c r="V434" s="10">
        <f>SUMIFS(trimestre!$D$45:$L$45,trimestre!$D$3:$L$3,data!$B434,trimestre!$D$2:$L$2,data!$A434)</f>
        <v>89.1</v>
      </c>
    </row>
    <row r="435" spans="1:22" x14ac:dyDescent="0.3">
      <c r="A435">
        <f t="shared" si="18"/>
        <v>2020</v>
      </c>
      <c r="B435" t="str">
        <f t="shared" si="19"/>
        <v>T1</v>
      </c>
      <c r="C435">
        <f t="shared" si="20"/>
        <v>3</v>
      </c>
      <c r="D435" s="59">
        <v>43899</v>
      </c>
      <c r="E435" s="10">
        <f>SUMIFS(trimestre!$D$4:$L$4,trimestre!$D$3:$L$3,data!$B435,trimestre!$D$2:$L$2,data!$A435)</f>
        <v>94.199999999999989</v>
      </c>
      <c r="F435" s="10">
        <f>SUMIFS(trimestre!$D$8:$L$8,trimestre!$D$3:$L$3,data!$B435,trimestre!$D$2:$L$2,data!$A435)</f>
        <v>99</v>
      </c>
      <c r="G435" s="10">
        <f>SUMIFS(trimestre!$D$10:$L$10,trimestre!$D$3:$L$3,data!$B435,trimestre!$D$2:$L$2,data!$A435)</f>
        <v>97.7</v>
      </c>
      <c r="H435" s="10">
        <f>SUMIFS(trimestre!$D$14:$L$14,trimestre!$D$3:$L$3,data!$B435,trimestre!$D$2:$L$2,data!$A435)</f>
        <v>99.8</v>
      </c>
      <c r="I435" s="10">
        <f>SUMIFS(trimestre!$D$16:$L$16,trimestre!$D$3:$L$3,data!$B435,trimestre!$D$2:$L$2,data!$A435)</f>
        <v>93.6</v>
      </c>
      <c r="J435" s="10">
        <f>SUMIFS(trimestre!$D$18:$L$18,trimestre!$D$3:$L$3,data!$B435,trimestre!$D$2:$L$2,data!$A435)</f>
        <v>95.199999999999989</v>
      </c>
      <c r="K435" s="10">
        <f>SUMIFS(trimestre!$D$20:$L$20,trimestre!$D$3:$L$3,data!$B435,trimestre!$D$2:$L$2,data!$A435)</f>
        <v>86.8</v>
      </c>
      <c r="L435" s="10">
        <f>SUMIFS(trimestre!$D$22:$L$22,trimestre!$D$3:$L$3,data!$B435,trimestre!$D$2:$L$2,data!$A435)</f>
        <v>94.6</v>
      </c>
      <c r="M435" s="10">
        <f>SUMIFS(trimestre!$D$27:$L$27,trimestre!$D$3:$L$3,data!$B435,trimestre!$D$2:$L$2,data!$A435)</f>
        <v>87.4</v>
      </c>
      <c r="N435" s="10">
        <f>SUMIFS(trimestre!$D$29:$L$29,trimestre!$D$3:$L$3,data!$B435,trimestre!$D$2:$L$2,data!$A435)</f>
        <v>92.8</v>
      </c>
      <c r="O435" s="10">
        <f>SUMIFS(trimestre!$D$31:$L$31,trimestre!$D$3:$L$3,data!$B435,trimestre!$D$2:$L$2,data!$A435)</f>
        <v>89.9</v>
      </c>
      <c r="P435" s="10">
        <f>SUMIFS(trimestre!$D$33:$L$33,trimestre!$D$3:$L$3,data!$B435,trimestre!$D$2:$L$2,data!$A435)</f>
        <v>87.1</v>
      </c>
      <c r="Q435" s="10">
        <f>SUMIFS(trimestre!$D$35:$L$35,trimestre!$D$3:$L$3,data!$B435,trimestre!$D$2:$L$2,data!$A435)</f>
        <v>94</v>
      </c>
      <c r="R435" s="10">
        <f>SUMIFS(trimestre!$D$37:$L$37,trimestre!$D$3:$L$3,data!$B435,trimestre!$D$2:$L$2,data!$A435)</f>
        <v>98.7</v>
      </c>
      <c r="S435" s="10">
        <f>SUMIFS(trimestre!$D$39:$L$39,trimestre!$D$3:$L$3,data!$B435,trimestre!$D$2:$L$2,data!$A435)</f>
        <v>99.9</v>
      </c>
      <c r="T435" s="10">
        <f>SUMIFS(trimestre!$D$41:$L$41,trimestre!$D$3:$L$3,data!$B435,trimestre!$D$2:$L$2,data!$A435)</f>
        <v>94.6</v>
      </c>
      <c r="U435" s="10">
        <f>SUMIFS(trimestre!$D$43:$L$43,trimestre!$D$3:$L$3,data!$B435,trimestre!$D$2:$L$2,data!$A435)</f>
        <v>97.899999999999991</v>
      </c>
      <c r="V435" s="10">
        <f>SUMIFS(trimestre!$D$45:$L$45,trimestre!$D$3:$L$3,data!$B435,trimestre!$D$2:$L$2,data!$A435)</f>
        <v>89.1</v>
      </c>
    </row>
    <row r="436" spans="1:22" x14ac:dyDescent="0.3">
      <c r="A436">
        <f t="shared" si="18"/>
        <v>2020</v>
      </c>
      <c r="B436" t="str">
        <f t="shared" si="19"/>
        <v>T1</v>
      </c>
      <c r="C436">
        <f t="shared" si="20"/>
        <v>3</v>
      </c>
      <c r="D436" s="59">
        <v>43900</v>
      </c>
      <c r="E436" s="10">
        <f>SUMIFS(trimestre!$D$4:$L$4,trimestre!$D$3:$L$3,data!$B436,trimestre!$D$2:$L$2,data!$A436)</f>
        <v>94.199999999999989</v>
      </c>
      <c r="F436" s="10">
        <f>SUMIFS(trimestre!$D$8:$L$8,trimestre!$D$3:$L$3,data!$B436,trimestre!$D$2:$L$2,data!$A436)</f>
        <v>99</v>
      </c>
      <c r="G436" s="10">
        <f>SUMIFS(trimestre!$D$10:$L$10,trimestre!$D$3:$L$3,data!$B436,trimestre!$D$2:$L$2,data!$A436)</f>
        <v>97.7</v>
      </c>
      <c r="H436" s="10">
        <f>SUMIFS(trimestre!$D$14:$L$14,trimestre!$D$3:$L$3,data!$B436,trimestre!$D$2:$L$2,data!$A436)</f>
        <v>99.8</v>
      </c>
      <c r="I436" s="10">
        <f>SUMIFS(trimestre!$D$16:$L$16,trimestre!$D$3:$L$3,data!$B436,trimestre!$D$2:$L$2,data!$A436)</f>
        <v>93.6</v>
      </c>
      <c r="J436" s="10">
        <f>SUMIFS(trimestre!$D$18:$L$18,trimestre!$D$3:$L$3,data!$B436,trimestre!$D$2:$L$2,data!$A436)</f>
        <v>95.199999999999989</v>
      </c>
      <c r="K436" s="10">
        <f>SUMIFS(trimestre!$D$20:$L$20,trimestre!$D$3:$L$3,data!$B436,trimestre!$D$2:$L$2,data!$A436)</f>
        <v>86.8</v>
      </c>
      <c r="L436" s="10">
        <f>SUMIFS(trimestre!$D$22:$L$22,trimestre!$D$3:$L$3,data!$B436,trimestre!$D$2:$L$2,data!$A436)</f>
        <v>94.6</v>
      </c>
      <c r="M436" s="10">
        <f>SUMIFS(trimestre!$D$27:$L$27,trimestre!$D$3:$L$3,data!$B436,trimestre!$D$2:$L$2,data!$A436)</f>
        <v>87.4</v>
      </c>
      <c r="N436" s="10">
        <f>SUMIFS(trimestre!$D$29:$L$29,trimestre!$D$3:$L$3,data!$B436,trimestre!$D$2:$L$2,data!$A436)</f>
        <v>92.8</v>
      </c>
      <c r="O436" s="10">
        <f>SUMIFS(trimestre!$D$31:$L$31,trimestre!$D$3:$L$3,data!$B436,trimestre!$D$2:$L$2,data!$A436)</f>
        <v>89.9</v>
      </c>
      <c r="P436" s="10">
        <f>SUMIFS(trimestre!$D$33:$L$33,trimestre!$D$3:$L$3,data!$B436,trimestre!$D$2:$L$2,data!$A436)</f>
        <v>87.1</v>
      </c>
      <c r="Q436" s="10">
        <f>SUMIFS(trimestre!$D$35:$L$35,trimestre!$D$3:$L$3,data!$B436,trimestre!$D$2:$L$2,data!$A436)</f>
        <v>94</v>
      </c>
      <c r="R436" s="10">
        <f>SUMIFS(trimestre!$D$37:$L$37,trimestre!$D$3:$L$3,data!$B436,trimestre!$D$2:$L$2,data!$A436)</f>
        <v>98.7</v>
      </c>
      <c r="S436" s="10">
        <f>SUMIFS(trimestre!$D$39:$L$39,trimestre!$D$3:$L$3,data!$B436,trimestre!$D$2:$L$2,data!$A436)</f>
        <v>99.9</v>
      </c>
      <c r="T436" s="10">
        <f>SUMIFS(trimestre!$D$41:$L$41,trimestre!$D$3:$L$3,data!$B436,trimestre!$D$2:$L$2,data!$A436)</f>
        <v>94.6</v>
      </c>
      <c r="U436" s="10">
        <f>SUMIFS(trimestre!$D$43:$L$43,trimestre!$D$3:$L$3,data!$B436,trimestre!$D$2:$L$2,data!$A436)</f>
        <v>97.899999999999991</v>
      </c>
      <c r="V436" s="10">
        <f>SUMIFS(trimestre!$D$45:$L$45,trimestre!$D$3:$L$3,data!$B436,trimestre!$D$2:$L$2,data!$A436)</f>
        <v>89.1</v>
      </c>
    </row>
    <row r="437" spans="1:22" x14ac:dyDescent="0.3">
      <c r="A437">
        <f t="shared" si="18"/>
        <v>2020</v>
      </c>
      <c r="B437" t="str">
        <f t="shared" si="19"/>
        <v>T1</v>
      </c>
      <c r="C437">
        <f t="shared" si="20"/>
        <v>3</v>
      </c>
      <c r="D437" s="59">
        <v>43901</v>
      </c>
      <c r="E437" s="10">
        <f>SUMIFS(trimestre!$D$4:$L$4,trimestre!$D$3:$L$3,data!$B437,trimestre!$D$2:$L$2,data!$A437)</f>
        <v>94.199999999999989</v>
      </c>
      <c r="F437" s="10">
        <f>SUMIFS(trimestre!$D$8:$L$8,trimestre!$D$3:$L$3,data!$B437,trimestre!$D$2:$L$2,data!$A437)</f>
        <v>99</v>
      </c>
      <c r="G437" s="10">
        <f>SUMIFS(trimestre!$D$10:$L$10,trimestre!$D$3:$L$3,data!$B437,trimestre!$D$2:$L$2,data!$A437)</f>
        <v>97.7</v>
      </c>
      <c r="H437" s="10">
        <f>SUMIFS(trimestre!$D$14:$L$14,trimestre!$D$3:$L$3,data!$B437,trimestre!$D$2:$L$2,data!$A437)</f>
        <v>99.8</v>
      </c>
      <c r="I437" s="10">
        <f>SUMIFS(trimestre!$D$16:$L$16,trimestre!$D$3:$L$3,data!$B437,trimestre!$D$2:$L$2,data!$A437)</f>
        <v>93.6</v>
      </c>
      <c r="J437" s="10">
        <f>SUMIFS(trimestre!$D$18:$L$18,trimestre!$D$3:$L$3,data!$B437,trimestre!$D$2:$L$2,data!$A437)</f>
        <v>95.199999999999989</v>
      </c>
      <c r="K437" s="10">
        <f>SUMIFS(trimestre!$D$20:$L$20,trimestre!$D$3:$L$3,data!$B437,trimestre!$D$2:$L$2,data!$A437)</f>
        <v>86.8</v>
      </c>
      <c r="L437" s="10">
        <f>SUMIFS(trimestre!$D$22:$L$22,trimestre!$D$3:$L$3,data!$B437,trimestre!$D$2:$L$2,data!$A437)</f>
        <v>94.6</v>
      </c>
      <c r="M437" s="10">
        <f>SUMIFS(trimestre!$D$27:$L$27,trimestre!$D$3:$L$3,data!$B437,trimestre!$D$2:$L$2,data!$A437)</f>
        <v>87.4</v>
      </c>
      <c r="N437" s="10">
        <f>SUMIFS(trimestre!$D$29:$L$29,trimestre!$D$3:$L$3,data!$B437,trimestre!$D$2:$L$2,data!$A437)</f>
        <v>92.8</v>
      </c>
      <c r="O437" s="10">
        <f>SUMIFS(trimestre!$D$31:$L$31,trimestre!$D$3:$L$3,data!$B437,trimestre!$D$2:$L$2,data!$A437)</f>
        <v>89.9</v>
      </c>
      <c r="P437" s="10">
        <f>SUMIFS(trimestre!$D$33:$L$33,trimestre!$D$3:$L$3,data!$B437,trimestre!$D$2:$L$2,data!$A437)</f>
        <v>87.1</v>
      </c>
      <c r="Q437" s="10">
        <f>SUMIFS(trimestre!$D$35:$L$35,trimestre!$D$3:$L$3,data!$B437,trimestre!$D$2:$L$2,data!$A437)</f>
        <v>94</v>
      </c>
      <c r="R437" s="10">
        <f>SUMIFS(trimestre!$D$37:$L$37,trimestre!$D$3:$L$3,data!$B437,trimestre!$D$2:$L$2,data!$A437)</f>
        <v>98.7</v>
      </c>
      <c r="S437" s="10">
        <f>SUMIFS(trimestre!$D$39:$L$39,trimestre!$D$3:$L$3,data!$B437,trimestre!$D$2:$L$2,data!$A437)</f>
        <v>99.9</v>
      </c>
      <c r="T437" s="10">
        <f>SUMIFS(trimestre!$D$41:$L$41,trimestre!$D$3:$L$3,data!$B437,trimestre!$D$2:$L$2,data!$A437)</f>
        <v>94.6</v>
      </c>
      <c r="U437" s="10">
        <f>SUMIFS(trimestre!$D$43:$L$43,trimestre!$D$3:$L$3,data!$B437,trimestre!$D$2:$L$2,data!$A437)</f>
        <v>97.899999999999991</v>
      </c>
      <c r="V437" s="10">
        <f>SUMIFS(trimestre!$D$45:$L$45,trimestre!$D$3:$L$3,data!$B437,trimestre!$D$2:$L$2,data!$A437)</f>
        <v>89.1</v>
      </c>
    </row>
    <row r="438" spans="1:22" x14ac:dyDescent="0.3">
      <c r="A438">
        <f t="shared" si="18"/>
        <v>2020</v>
      </c>
      <c r="B438" t="str">
        <f t="shared" si="19"/>
        <v>T1</v>
      </c>
      <c r="C438">
        <f t="shared" si="20"/>
        <v>3</v>
      </c>
      <c r="D438" s="59">
        <v>43902</v>
      </c>
      <c r="E438" s="10">
        <f>SUMIFS(trimestre!$D$4:$L$4,trimestre!$D$3:$L$3,data!$B438,trimestre!$D$2:$L$2,data!$A438)</f>
        <v>94.199999999999989</v>
      </c>
      <c r="F438" s="10">
        <f>SUMIFS(trimestre!$D$8:$L$8,trimestre!$D$3:$L$3,data!$B438,trimestre!$D$2:$L$2,data!$A438)</f>
        <v>99</v>
      </c>
      <c r="G438" s="10">
        <f>SUMIFS(trimestre!$D$10:$L$10,trimestre!$D$3:$L$3,data!$B438,trimestre!$D$2:$L$2,data!$A438)</f>
        <v>97.7</v>
      </c>
      <c r="H438" s="10">
        <f>SUMIFS(trimestre!$D$14:$L$14,trimestre!$D$3:$L$3,data!$B438,trimestre!$D$2:$L$2,data!$A438)</f>
        <v>99.8</v>
      </c>
      <c r="I438" s="10">
        <f>SUMIFS(trimestre!$D$16:$L$16,trimestre!$D$3:$L$3,data!$B438,trimestre!$D$2:$L$2,data!$A438)</f>
        <v>93.6</v>
      </c>
      <c r="J438" s="10">
        <f>SUMIFS(trimestre!$D$18:$L$18,trimestre!$D$3:$L$3,data!$B438,trimestre!$D$2:$L$2,data!$A438)</f>
        <v>95.199999999999989</v>
      </c>
      <c r="K438" s="10">
        <f>SUMIFS(trimestre!$D$20:$L$20,trimestre!$D$3:$L$3,data!$B438,trimestre!$D$2:$L$2,data!$A438)</f>
        <v>86.8</v>
      </c>
      <c r="L438" s="10">
        <f>SUMIFS(trimestre!$D$22:$L$22,trimestre!$D$3:$L$3,data!$B438,trimestre!$D$2:$L$2,data!$A438)</f>
        <v>94.6</v>
      </c>
      <c r="M438" s="10">
        <f>SUMIFS(trimestre!$D$27:$L$27,trimestre!$D$3:$L$3,data!$B438,trimestre!$D$2:$L$2,data!$A438)</f>
        <v>87.4</v>
      </c>
      <c r="N438" s="10">
        <f>SUMIFS(trimestre!$D$29:$L$29,trimestre!$D$3:$L$3,data!$B438,trimestre!$D$2:$L$2,data!$A438)</f>
        <v>92.8</v>
      </c>
      <c r="O438" s="10">
        <f>SUMIFS(trimestre!$D$31:$L$31,trimestre!$D$3:$L$3,data!$B438,trimestre!$D$2:$L$2,data!$A438)</f>
        <v>89.9</v>
      </c>
      <c r="P438" s="10">
        <f>SUMIFS(trimestre!$D$33:$L$33,trimestre!$D$3:$L$3,data!$B438,trimestre!$D$2:$L$2,data!$A438)</f>
        <v>87.1</v>
      </c>
      <c r="Q438" s="10">
        <f>SUMIFS(trimestre!$D$35:$L$35,trimestre!$D$3:$L$3,data!$B438,trimestre!$D$2:$L$2,data!$A438)</f>
        <v>94</v>
      </c>
      <c r="R438" s="10">
        <f>SUMIFS(trimestre!$D$37:$L$37,trimestre!$D$3:$L$3,data!$B438,trimestre!$D$2:$L$2,data!$A438)</f>
        <v>98.7</v>
      </c>
      <c r="S438" s="10">
        <f>SUMIFS(trimestre!$D$39:$L$39,trimestre!$D$3:$L$3,data!$B438,trimestre!$D$2:$L$2,data!$A438)</f>
        <v>99.9</v>
      </c>
      <c r="T438" s="10">
        <f>SUMIFS(trimestre!$D$41:$L$41,trimestre!$D$3:$L$3,data!$B438,trimestre!$D$2:$L$2,data!$A438)</f>
        <v>94.6</v>
      </c>
      <c r="U438" s="10">
        <f>SUMIFS(trimestre!$D$43:$L$43,trimestre!$D$3:$L$3,data!$B438,trimestre!$D$2:$L$2,data!$A438)</f>
        <v>97.899999999999991</v>
      </c>
      <c r="V438" s="10">
        <f>SUMIFS(trimestre!$D$45:$L$45,trimestre!$D$3:$L$3,data!$B438,trimestre!$D$2:$L$2,data!$A438)</f>
        <v>89.1</v>
      </c>
    </row>
    <row r="439" spans="1:22" x14ac:dyDescent="0.3">
      <c r="A439">
        <f t="shared" si="18"/>
        <v>2020</v>
      </c>
      <c r="B439" t="str">
        <f t="shared" si="19"/>
        <v>T1</v>
      </c>
      <c r="C439">
        <f t="shared" si="20"/>
        <v>3</v>
      </c>
      <c r="D439" s="59">
        <v>43903</v>
      </c>
      <c r="E439" s="10">
        <f>SUMIFS(trimestre!$D$4:$L$4,trimestre!$D$3:$L$3,data!$B439,trimestre!$D$2:$L$2,data!$A439)</f>
        <v>94.199999999999989</v>
      </c>
      <c r="F439" s="10">
        <f>SUMIFS(trimestre!$D$8:$L$8,trimestre!$D$3:$L$3,data!$B439,trimestre!$D$2:$L$2,data!$A439)</f>
        <v>99</v>
      </c>
      <c r="G439" s="10">
        <f>SUMIFS(trimestre!$D$10:$L$10,trimestre!$D$3:$L$3,data!$B439,trimestre!$D$2:$L$2,data!$A439)</f>
        <v>97.7</v>
      </c>
      <c r="H439" s="10">
        <f>SUMIFS(trimestre!$D$14:$L$14,trimestre!$D$3:$L$3,data!$B439,trimestre!$D$2:$L$2,data!$A439)</f>
        <v>99.8</v>
      </c>
      <c r="I439" s="10">
        <f>SUMIFS(trimestre!$D$16:$L$16,trimestre!$D$3:$L$3,data!$B439,trimestre!$D$2:$L$2,data!$A439)</f>
        <v>93.6</v>
      </c>
      <c r="J439" s="10">
        <f>SUMIFS(trimestre!$D$18:$L$18,trimestre!$D$3:$L$3,data!$B439,trimestre!$D$2:$L$2,data!$A439)</f>
        <v>95.199999999999989</v>
      </c>
      <c r="K439" s="10">
        <f>SUMIFS(trimestre!$D$20:$L$20,trimestre!$D$3:$L$3,data!$B439,trimestre!$D$2:$L$2,data!$A439)</f>
        <v>86.8</v>
      </c>
      <c r="L439" s="10">
        <f>SUMIFS(trimestre!$D$22:$L$22,trimestre!$D$3:$L$3,data!$B439,trimestre!$D$2:$L$2,data!$A439)</f>
        <v>94.6</v>
      </c>
      <c r="M439" s="10">
        <f>SUMIFS(trimestre!$D$27:$L$27,trimestre!$D$3:$L$3,data!$B439,trimestre!$D$2:$L$2,data!$A439)</f>
        <v>87.4</v>
      </c>
      <c r="N439" s="10">
        <f>SUMIFS(trimestre!$D$29:$L$29,trimestre!$D$3:$L$3,data!$B439,trimestre!$D$2:$L$2,data!$A439)</f>
        <v>92.8</v>
      </c>
      <c r="O439" s="10">
        <f>SUMIFS(trimestre!$D$31:$L$31,trimestre!$D$3:$L$3,data!$B439,trimestre!$D$2:$L$2,data!$A439)</f>
        <v>89.9</v>
      </c>
      <c r="P439" s="10">
        <f>SUMIFS(trimestre!$D$33:$L$33,trimestre!$D$3:$L$3,data!$B439,trimestre!$D$2:$L$2,data!$A439)</f>
        <v>87.1</v>
      </c>
      <c r="Q439" s="10">
        <f>SUMIFS(trimestre!$D$35:$L$35,trimestre!$D$3:$L$3,data!$B439,trimestre!$D$2:$L$2,data!$A439)</f>
        <v>94</v>
      </c>
      <c r="R439" s="10">
        <f>SUMIFS(trimestre!$D$37:$L$37,trimestre!$D$3:$L$3,data!$B439,trimestre!$D$2:$L$2,data!$A439)</f>
        <v>98.7</v>
      </c>
      <c r="S439" s="10">
        <f>SUMIFS(trimestre!$D$39:$L$39,trimestre!$D$3:$L$3,data!$B439,trimestre!$D$2:$L$2,data!$A439)</f>
        <v>99.9</v>
      </c>
      <c r="T439" s="10">
        <f>SUMIFS(trimestre!$D$41:$L$41,trimestre!$D$3:$L$3,data!$B439,trimestre!$D$2:$L$2,data!$A439)</f>
        <v>94.6</v>
      </c>
      <c r="U439" s="10">
        <f>SUMIFS(trimestre!$D$43:$L$43,trimestre!$D$3:$L$3,data!$B439,trimestre!$D$2:$L$2,data!$A439)</f>
        <v>97.899999999999991</v>
      </c>
      <c r="V439" s="10">
        <f>SUMIFS(trimestre!$D$45:$L$45,trimestre!$D$3:$L$3,data!$B439,trimestre!$D$2:$L$2,data!$A439)</f>
        <v>89.1</v>
      </c>
    </row>
    <row r="440" spans="1:22" x14ac:dyDescent="0.3">
      <c r="A440">
        <f t="shared" si="18"/>
        <v>2020</v>
      </c>
      <c r="B440" t="str">
        <f t="shared" si="19"/>
        <v>T1</v>
      </c>
      <c r="C440">
        <f t="shared" si="20"/>
        <v>3</v>
      </c>
      <c r="D440" s="59">
        <v>43904</v>
      </c>
      <c r="E440" s="10">
        <f>SUMIFS(trimestre!$D$4:$L$4,trimestre!$D$3:$L$3,data!$B440,trimestre!$D$2:$L$2,data!$A440)</f>
        <v>94.199999999999989</v>
      </c>
      <c r="F440" s="10">
        <f>SUMIFS(trimestre!$D$8:$L$8,trimestre!$D$3:$L$3,data!$B440,trimestre!$D$2:$L$2,data!$A440)</f>
        <v>99</v>
      </c>
      <c r="G440" s="10">
        <f>SUMIFS(trimestre!$D$10:$L$10,trimestre!$D$3:$L$3,data!$B440,trimestre!$D$2:$L$2,data!$A440)</f>
        <v>97.7</v>
      </c>
      <c r="H440" s="10">
        <f>SUMIFS(trimestre!$D$14:$L$14,trimestre!$D$3:$L$3,data!$B440,trimestre!$D$2:$L$2,data!$A440)</f>
        <v>99.8</v>
      </c>
      <c r="I440" s="10">
        <f>SUMIFS(trimestre!$D$16:$L$16,trimestre!$D$3:$L$3,data!$B440,trimestre!$D$2:$L$2,data!$A440)</f>
        <v>93.6</v>
      </c>
      <c r="J440" s="10">
        <f>SUMIFS(trimestre!$D$18:$L$18,trimestre!$D$3:$L$3,data!$B440,trimestre!$D$2:$L$2,data!$A440)</f>
        <v>95.199999999999989</v>
      </c>
      <c r="K440" s="10">
        <f>SUMIFS(trimestre!$D$20:$L$20,trimestre!$D$3:$L$3,data!$B440,trimestre!$D$2:$L$2,data!$A440)</f>
        <v>86.8</v>
      </c>
      <c r="L440" s="10">
        <f>SUMIFS(trimestre!$D$22:$L$22,trimestre!$D$3:$L$3,data!$B440,trimestre!$D$2:$L$2,data!$A440)</f>
        <v>94.6</v>
      </c>
      <c r="M440" s="10">
        <f>SUMIFS(trimestre!$D$27:$L$27,trimestre!$D$3:$L$3,data!$B440,trimestre!$D$2:$L$2,data!$A440)</f>
        <v>87.4</v>
      </c>
      <c r="N440" s="10">
        <f>SUMIFS(trimestre!$D$29:$L$29,trimestre!$D$3:$L$3,data!$B440,trimestre!$D$2:$L$2,data!$A440)</f>
        <v>92.8</v>
      </c>
      <c r="O440" s="10">
        <f>SUMIFS(trimestre!$D$31:$L$31,trimestre!$D$3:$L$3,data!$B440,trimestre!$D$2:$L$2,data!$A440)</f>
        <v>89.9</v>
      </c>
      <c r="P440" s="10">
        <f>SUMIFS(trimestre!$D$33:$L$33,trimestre!$D$3:$L$3,data!$B440,trimestre!$D$2:$L$2,data!$A440)</f>
        <v>87.1</v>
      </c>
      <c r="Q440" s="10">
        <f>SUMIFS(trimestre!$D$35:$L$35,trimestre!$D$3:$L$3,data!$B440,trimestre!$D$2:$L$2,data!$A440)</f>
        <v>94</v>
      </c>
      <c r="R440" s="10">
        <f>SUMIFS(trimestre!$D$37:$L$37,trimestre!$D$3:$L$3,data!$B440,trimestre!$D$2:$L$2,data!$A440)</f>
        <v>98.7</v>
      </c>
      <c r="S440" s="10">
        <f>SUMIFS(trimestre!$D$39:$L$39,trimestre!$D$3:$L$3,data!$B440,trimestre!$D$2:$L$2,data!$A440)</f>
        <v>99.9</v>
      </c>
      <c r="T440" s="10">
        <f>SUMIFS(trimestre!$D$41:$L$41,trimestre!$D$3:$L$3,data!$B440,trimestre!$D$2:$L$2,data!$A440)</f>
        <v>94.6</v>
      </c>
      <c r="U440" s="10">
        <f>SUMIFS(trimestre!$D$43:$L$43,trimestre!$D$3:$L$3,data!$B440,trimestre!$D$2:$L$2,data!$A440)</f>
        <v>97.899999999999991</v>
      </c>
      <c r="V440" s="10">
        <f>SUMIFS(trimestre!$D$45:$L$45,trimestre!$D$3:$L$3,data!$B440,trimestre!$D$2:$L$2,data!$A440)</f>
        <v>89.1</v>
      </c>
    </row>
    <row r="441" spans="1:22" s="82" customFormat="1" x14ac:dyDescent="0.3">
      <c r="A441" s="82">
        <f t="shared" si="18"/>
        <v>2020</v>
      </c>
      <c r="B441" s="82" t="str">
        <f t="shared" si="19"/>
        <v>T1</v>
      </c>
      <c r="C441" s="82">
        <f t="shared" si="20"/>
        <v>3</v>
      </c>
      <c r="D441" s="83">
        <v>43905</v>
      </c>
      <c r="E441" s="84">
        <f>SUMIFS(trimestre!$D$4:$L$4,trimestre!$D$3:$L$3,data!$B441,trimestre!$D$2:$L$2,data!$A441)</f>
        <v>94.199999999999989</v>
      </c>
      <c r="F441" s="84">
        <f>SUMIFS(trimestre!$D$8:$L$8,trimestre!$D$3:$L$3,data!$B441,trimestre!$D$2:$L$2,data!$A441)</f>
        <v>99</v>
      </c>
      <c r="G441" s="84">
        <f>SUMIFS(trimestre!$D$10:$L$10,trimestre!$D$3:$L$3,data!$B441,trimestre!$D$2:$L$2,data!$A441)</f>
        <v>97.7</v>
      </c>
      <c r="H441" s="84">
        <f>SUMIFS(trimestre!$D$14:$L$14,trimestre!$D$3:$L$3,data!$B441,trimestre!$D$2:$L$2,data!$A441)</f>
        <v>99.8</v>
      </c>
      <c r="I441" s="84">
        <f>SUMIFS(trimestre!$D$16:$L$16,trimestre!$D$3:$L$3,data!$B441,trimestre!$D$2:$L$2,data!$A441)</f>
        <v>93.6</v>
      </c>
      <c r="J441" s="84">
        <f>SUMIFS(trimestre!$D$18:$L$18,trimestre!$D$3:$L$3,data!$B441,trimestre!$D$2:$L$2,data!$A441)</f>
        <v>95.199999999999989</v>
      </c>
      <c r="K441" s="84">
        <f>SUMIFS(trimestre!$D$20:$L$20,trimestre!$D$3:$L$3,data!$B441,trimestre!$D$2:$L$2,data!$A441)</f>
        <v>86.8</v>
      </c>
      <c r="L441" s="84">
        <f>SUMIFS(trimestre!$D$22:$L$22,trimestre!$D$3:$L$3,data!$B441,trimestre!$D$2:$L$2,data!$A441)</f>
        <v>94.6</v>
      </c>
      <c r="M441" s="84">
        <f>SUMIFS(trimestre!$D$27:$L$27,trimestre!$D$3:$L$3,data!$B441,trimestre!$D$2:$L$2,data!$A441)</f>
        <v>87.4</v>
      </c>
      <c r="N441" s="84">
        <f>SUMIFS(trimestre!$D$29:$L$29,trimestre!$D$3:$L$3,data!$B441,trimestre!$D$2:$L$2,data!$A441)</f>
        <v>92.8</v>
      </c>
      <c r="O441" s="84">
        <f>SUMIFS(trimestre!$D$31:$L$31,trimestre!$D$3:$L$3,data!$B441,trimestre!$D$2:$L$2,data!$A441)</f>
        <v>89.9</v>
      </c>
      <c r="P441" s="84">
        <f>SUMIFS(trimestre!$D$33:$L$33,trimestre!$D$3:$L$3,data!$B441,trimestre!$D$2:$L$2,data!$A441)</f>
        <v>87.1</v>
      </c>
      <c r="Q441" s="84">
        <f>SUMIFS(trimestre!$D$35:$L$35,trimestre!$D$3:$L$3,data!$B441,trimestre!$D$2:$L$2,data!$A441)</f>
        <v>94</v>
      </c>
      <c r="R441" s="84">
        <f>SUMIFS(trimestre!$D$37:$L$37,trimestre!$D$3:$L$3,data!$B441,trimestre!$D$2:$L$2,data!$A441)</f>
        <v>98.7</v>
      </c>
      <c r="S441" s="84">
        <f>SUMIFS(trimestre!$D$39:$L$39,trimestre!$D$3:$L$3,data!$B441,trimestre!$D$2:$L$2,data!$A441)</f>
        <v>99.9</v>
      </c>
      <c r="T441" s="84">
        <f>SUMIFS(trimestre!$D$41:$L$41,trimestre!$D$3:$L$3,data!$B441,trimestre!$D$2:$L$2,data!$A441)</f>
        <v>94.6</v>
      </c>
      <c r="U441" s="84">
        <f>SUMIFS(trimestre!$D$43:$L$43,trimestre!$D$3:$L$3,data!$B441,trimestre!$D$2:$L$2,data!$A441)</f>
        <v>97.899999999999991</v>
      </c>
      <c r="V441" s="84">
        <f>SUMIFS(trimestre!$D$45:$L$45,trimestre!$D$3:$L$3,data!$B441,trimestre!$D$2:$L$2,data!$A441)</f>
        <v>89.1</v>
      </c>
    </row>
    <row r="442" spans="1:22" s="82" customFormat="1" x14ac:dyDescent="0.3">
      <c r="A442" s="82">
        <f t="shared" si="18"/>
        <v>2020</v>
      </c>
      <c r="B442" s="82" t="str">
        <f t="shared" si="19"/>
        <v>T1</v>
      </c>
      <c r="C442" s="82">
        <f t="shared" si="20"/>
        <v>3</v>
      </c>
      <c r="D442" s="83">
        <v>43906</v>
      </c>
      <c r="E442" s="84">
        <f>SUMIFS(trimestre!$D$4:$L$4,trimestre!$D$3:$L$3,data!$B442,trimestre!$D$2:$L$2,data!$A442)</f>
        <v>94.199999999999989</v>
      </c>
      <c r="F442" s="84">
        <f>SUMIFS(trimestre!$D$8:$L$8,trimestre!$D$3:$L$3,data!$B442,trimestre!$D$2:$L$2,data!$A442)</f>
        <v>99</v>
      </c>
      <c r="G442" s="84">
        <f>SUMIFS(trimestre!$D$10:$L$10,trimestre!$D$3:$L$3,data!$B442,trimestre!$D$2:$L$2,data!$A442)</f>
        <v>97.7</v>
      </c>
      <c r="H442" s="84">
        <f>SUMIFS(trimestre!$D$14:$L$14,trimestre!$D$3:$L$3,data!$B442,trimestre!$D$2:$L$2,data!$A442)</f>
        <v>99.8</v>
      </c>
      <c r="I442" s="84">
        <f>SUMIFS(trimestre!$D$16:$L$16,trimestre!$D$3:$L$3,data!$B442,trimestre!$D$2:$L$2,data!$A442)</f>
        <v>93.6</v>
      </c>
      <c r="J442" s="84">
        <f>SUMIFS(trimestre!$D$18:$L$18,trimestre!$D$3:$L$3,data!$B442,trimestre!$D$2:$L$2,data!$A442)</f>
        <v>95.199999999999989</v>
      </c>
      <c r="K442" s="84">
        <f>SUMIFS(trimestre!$D$20:$L$20,trimestre!$D$3:$L$3,data!$B442,trimestre!$D$2:$L$2,data!$A442)</f>
        <v>86.8</v>
      </c>
      <c r="L442" s="84">
        <f>SUMIFS(trimestre!$D$22:$L$22,trimestre!$D$3:$L$3,data!$B442,trimestre!$D$2:$L$2,data!$A442)</f>
        <v>94.6</v>
      </c>
      <c r="M442" s="84">
        <f>SUMIFS(trimestre!$D$27:$L$27,trimestre!$D$3:$L$3,data!$B442,trimestre!$D$2:$L$2,data!$A442)</f>
        <v>87.4</v>
      </c>
      <c r="N442" s="84">
        <f>SUMIFS(trimestre!$D$29:$L$29,trimestre!$D$3:$L$3,data!$B442,trimestre!$D$2:$L$2,data!$A442)</f>
        <v>92.8</v>
      </c>
      <c r="O442" s="84">
        <f>SUMIFS(trimestre!$D$31:$L$31,trimestre!$D$3:$L$3,data!$B442,trimestre!$D$2:$L$2,data!$A442)</f>
        <v>89.9</v>
      </c>
      <c r="P442" s="84">
        <f>SUMIFS(trimestre!$D$33:$L$33,trimestre!$D$3:$L$3,data!$B442,trimestre!$D$2:$L$2,data!$A442)</f>
        <v>87.1</v>
      </c>
      <c r="Q442" s="84">
        <f>SUMIFS(trimestre!$D$35:$L$35,trimestre!$D$3:$L$3,data!$B442,trimestre!$D$2:$L$2,data!$A442)</f>
        <v>94</v>
      </c>
      <c r="R442" s="84">
        <f>SUMIFS(trimestre!$D$37:$L$37,trimestre!$D$3:$L$3,data!$B442,trimestre!$D$2:$L$2,data!$A442)</f>
        <v>98.7</v>
      </c>
      <c r="S442" s="84">
        <f>SUMIFS(trimestre!$D$39:$L$39,trimestre!$D$3:$L$3,data!$B442,trimestre!$D$2:$L$2,data!$A442)</f>
        <v>99.9</v>
      </c>
      <c r="T442" s="84">
        <f>SUMIFS(trimestre!$D$41:$L$41,trimestre!$D$3:$L$3,data!$B442,trimestre!$D$2:$L$2,data!$A442)</f>
        <v>94.6</v>
      </c>
      <c r="U442" s="84">
        <f>SUMIFS(trimestre!$D$43:$L$43,trimestre!$D$3:$L$3,data!$B442,trimestre!$D$2:$L$2,data!$A442)</f>
        <v>97.899999999999991</v>
      </c>
      <c r="V442" s="84">
        <f>SUMIFS(trimestre!$D$45:$L$45,trimestre!$D$3:$L$3,data!$B442,trimestre!$D$2:$L$2,data!$A442)</f>
        <v>89.1</v>
      </c>
    </row>
    <row r="443" spans="1:22" s="7" customFormat="1" x14ac:dyDescent="0.3">
      <c r="A443" s="7">
        <f t="shared" si="18"/>
        <v>2020</v>
      </c>
      <c r="B443" s="7" t="str">
        <f t="shared" si="19"/>
        <v>T1</v>
      </c>
      <c r="C443" s="7">
        <f t="shared" si="20"/>
        <v>3</v>
      </c>
      <c r="D443" s="65">
        <v>43907</v>
      </c>
      <c r="E443" s="66">
        <f>SUMIFS(trimestre!$D$4:$L$4,trimestre!$D$3:$L$3,data!$B443,trimestre!$D$2:$L$2,data!$A443)</f>
        <v>94.199999999999989</v>
      </c>
      <c r="F443" s="66">
        <f>SUMIFS(trimestre!$D$8:$L$8,trimestre!$D$3:$L$3,data!$B443,trimestre!$D$2:$L$2,data!$A443)</f>
        <v>99</v>
      </c>
      <c r="G443" s="66">
        <f>SUMIFS(trimestre!$D$10:$L$10,trimestre!$D$3:$L$3,data!$B443,trimestre!$D$2:$L$2,data!$A443)</f>
        <v>97.7</v>
      </c>
      <c r="H443" s="66">
        <f>SUMIFS(trimestre!$D$14:$L$14,trimestre!$D$3:$L$3,data!$B443,trimestre!$D$2:$L$2,data!$A443)</f>
        <v>99.8</v>
      </c>
      <c r="I443" s="66">
        <f>SUMIFS(trimestre!$D$16:$L$16,trimestre!$D$3:$L$3,data!$B443,trimestre!$D$2:$L$2,data!$A443)</f>
        <v>93.6</v>
      </c>
      <c r="J443" s="66">
        <f>SUMIFS(trimestre!$D$18:$L$18,trimestre!$D$3:$L$3,data!$B443,trimestre!$D$2:$L$2,data!$A443)</f>
        <v>95.199999999999989</v>
      </c>
      <c r="K443" s="66">
        <f>SUMIFS(trimestre!$D$20:$L$20,trimestre!$D$3:$L$3,data!$B443,trimestre!$D$2:$L$2,data!$A443)</f>
        <v>86.8</v>
      </c>
      <c r="L443" s="66">
        <f>SUMIFS(trimestre!$D$22:$L$22,trimestre!$D$3:$L$3,data!$B443,trimestre!$D$2:$L$2,data!$A443)</f>
        <v>94.6</v>
      </c>
      <c r="M443" s="66">
        <f>SUMIFS(trimestre!$D$27:$L$27,trimestre!$D$3:$L$3,data!$B443,trimestre!$D$2:$L$2,data!$A443)</f>
        <v>87.4</v>
      </c>
      <c r="N443" s="66">
        <f>SUMIFS(trimestre!$D$29:$L$29,trimestre!$D$3:$L$3,data!$B443,trimestre!$D$2:$L$2,data!$A443)</f>
        <v>92.8</v>
      </c>
      <c r="O443" s="66">
        <f>SUMIFS(trimestre!$D$31:$L$31,trimestre!$D$3:$L$3,data!$B443,trimestre!$D$2:$L$2,data!$A443)</f>
        <v>89.9</v>
      </c>
      <c r="P443" s="66">
        <f>SUMIFS(trimestre!$D$33:$L$33,trimestre!$D$3:$L$3,data!$B443,trimestre!$D$2:$L$2,data!$A443)</f>
        <v>87.1</v>
      </c>
      <c r="Q443" s="66">
        <f>SUMIFS(trimestre!$D$35:$L$35,trimestre!$D$3:$L$3,data!$B443,trimestre!$D$2:$L$2,data!$A443)</f>
        <v>94</v>
      </c>
      <c r="R443" s="66">
        <f>SUMIFS(trimestre!$D$37:$L$37,trimestre!$D$3:$L$3,data!$B443,trimestre!$D$2:$L$2,data!$A443)</f>
        <v>98.7</v>
      </c>
      <c r="S443" s="66">
        <f>SUMIFS(trimestre!$D$39:$L$39,trimestre!$D$3:$L$3,data!$B443,trimestre!$D$2:$L$2,data!$A443)</f>
        <v>99.9</v>
      </c>
      <c r="T443" s="66">
        <f>SUMIFS(trimestre!$D$41:$L$41,trimestre!$D$3:$L$3,data!$B443,trimestre!$D$2:$L$2,data!$A443)</f>
        <v>94.6</v>
      </c>
      <c r="U443" s="66">
        <f>SUMIFS(trimestre!$D$43:$L$43,trimestre!$D$3:$L$3,data!$B443,trimestre!$D$2:$L$2,data!$A443)</f>
        <v>97.899999999999991</v>
      </c>
      <c r="V443" s="66">
        <f>SUMIFS(trimestre!$D$45:$L$45,trimestre!$D$3:$L$3,data!$B443,trimestre!$D$2:$L$2,data!$A443)</f>
        <v>89.1</v>
      </c>
    </row>
    <row r="444" spans="1:22" s="7" customFormat="1" x14ac:dyDescent="0.3">
      <c r="A444" s="7">
        <f t="shared" si="18"/>
        <v>2020</v>
      </c>
      <c r="B444" s="7" t="str">
        <f t="shared" si="19"/>
        <v>T1</v>
      </c>
      <c r="C444" s="7">
        <f t="shared" si="20"/>
        <v>3</v>
      </c>
      <c r="D444" s="65">
        <v>43908</v>
      </c>
      <c r="E444" s="66">
        <f>SUMIFS(trimestre!$D$4:$L$4,trimestre!$D$3:$L$3,data!$B444,trimestre!$D$2:$L$2,data!$A444)</f>
        <v>94.199999999999989</v>
      </c>
      <c r="F444" s="66">
        <f>SUMIFS(trimestre!$D$8:$L$8,trimestre!$D$3:$L$3,data!$B444,trimestre!$D$2:$L$2,data!$A444)</f>
        <v>99</v>
      </c>
      <c r="G444" s="66">
        <f>SUMIFS(trimestre!$D$10:$L$10,trimestre!$D$3:$L$3,data!$B444,trimestre!$D$2:$L$2,data!$A444)</f>
        <v>97.7</v>
      </c>
      <c r="H444" s="66">
        <f>SUMIFS(trimestre!$D$14:$L$14,trimestre!$D$3:$L$3,data!$B444,trimestre!$D$2:$L$2,data!$A444)</f>
        <v>99.8</v>
      </c>
      <c r="I444" s="66">
        <f>SUMIFS(trimestre!$D$16:$L$16,trimestre!$D$3:$L$3,data!$B444,trimestre!$D$2:$L$2,data!$A444)</f>
        <v>93.6</v>
      </c>
      <c r="J444" s="66">
        <f>SUMIFS(trimestre!$D$18:$L$18,trimestre!$D$3:$L$3,data!$B444,trimestre!$D$2:$L$2,data!$A444)</f>
        <v>95.199999999999989</v>
      </c>
      <c r="K444" s="66">
        <f>SUMIFS(trimestre!$D$20:$L$20,trimestre!$D$3:$L$3,data!$B444,trimestre!$D$2:$L$2,data!$A444)</f>
        <v>86.8</v>
      </c>
      <c r="L444" s="66">
        <f>SUMIFS(trimestre!$D$22:$L$22,trimestre!$D$3:$L$3,data!$B444,trimestre!$D$2:$L$2,data!$A444)</f>
        <v>94.6</v>
      </c>
      <c r="M444" s="66">
        <f>SUMIFS(trimestre!$D$27:$L$27,trimestre!$D$3:$L$3,data!$B444,trimestre!$D$2:$L$2,data!$A444)</f>
        <v>87.4</v>
      </c>
      <c r="N444" s="66">
        <f>SUMIFS(trimestre!$D$29:$L$29,trimestre!$D$3:$L$3,data!$B444,trimestre!$D$2:$L$2,data!$A444)</f>
        <v>92.8</v>
      </c>
      <c r="O444" s="66">
        <f>SUMIFS(trimestre!$D$31:$L$31,trimestre!$D$3:$L$3,data!$B444,trimestre!$D$2:$L$2,data!$A444)</f>
        <v>89.9</v>
      </c>
      <c r="P444" s="66">
        <f>SUMIFS(trimestre!$D$33:$L$33,trimestre!$D$3:$L$3,data!$B444,trimestre!$D$2:$L$2,data!$A444)</f>
        <v>87.1</v>
      </c>
      <c r="Q444" s="66">
        <f>SUMIFS(trimestre!$D$35:$L$35,trimestre!$D$3:$L$3,data!$B444,trimestre!$D$2:$L$2,data!$A444)</f>
        <v>94</v>
      </c>
      <c r="R444" s="66">
        <f>SUMIFS(trimestre!$D$37:$L$37,trimestre!$D$3:$L$3,data!$B444,trimestre!$D$2:$L$2,data!$A444)</f>
        <v>98.7</v>
      </c>
      <c r="S444" s="66">
        <f>SUMIFS(trimestre!$D$39:$L$39,trimestre!$D$3:$L$3,data!$B444,trimestre!$D$2:$L$2,data!$A444)</f>
        <v>99.9</v>
      </c>
      <c r="T444" s="66">
        <f>SUMIFS(trimestre!$D$41:$L$41,trimestre!$D$3:$L$3,data!$B444,trimestre!$D$2:$L$2,data!$A444)</f>
        <v>94.6</v>
      </c>
      <c r="U444" s="66">
        <f>SUMIFS(trimestre!$D$43:$L$43,trimestre!$D$3:$L$3,data!$B444,trimestre!$D$2:$L$2,data!$A444)</f>
        <v>97.899999999999991</v>
      </c>
      <c r="V444" s="66">
        <f>SUMIFS(trimestre!$D$45:$L$45,trimestre!$D$3:$L$3,data!$B444,trimestre!$D$2:$L$2,data!$A444)</f>
        <v>89.1</v>
      </c>
    </row>
    <row r="445" spans="1:22" s="7" customFormat="1" x14ac:dyDescent="0.3">
      <c r="A445" s="7">
        <f t="shared" si="18"/>
        <v>2020</v>
      </c>
      <c r="B445" s="7" t="str">
        <f t="shared" si="19"/>
        <v>T1</v>
      </c>
      <c r="C445" s="7">
        <f t="shared" si="20"/>
        <v>3</v>
      </c>
      <c r="D445" s="65">
        <v>43909</v>
      </c>
      <c r="E445" s="66">
        <f>SUMIFS(trimestre!$D$4:$L$4,trimestre!$D$3:$L$3,data!$B445,trimestre!$D$2:$L$2,data!$A445)</f>
        <v>94.199999999999989</v>
      </c>
      <c r="F445" s="66">
        <f>SUMIFS(trimestre!$D$8:$L$8,trimestre!$D$3:$L$3,data!$B445,trimestre!$D$2:$L$2,data!$A445)</f>
        <v>99</v>
      </c>
      <c r="G445" s="66">
        <f>SUMIFS(trimestre!$D$10:$L$10,trimestre!$D$3:$L$3,data!$B445,trimestre!$D$2:$L$2,data!$A445)</f>
        <v>97.7</v>
      </c>
      <c r="H445" s="66">
        <f>SUMIFS(trimestre!$D$14:$L$14,trimestre!$D$3:$L$3,data!$B445,trimestre!$D$2:$L$2,data!$A445)</f>
        <v>99.8</v>
      </c>
      <c r="I445" s="66">
        <f>SUMIFS(trimestre!$D$16:$L$16,trimestre!$D$3:$L$3,data!$B445,trimestre!$D$2:$L$2,data!$A445)</f>
        <v>93.6</v>
      </c>
      <c r="J445" s="66">
        <f>SUMIFS(trimestre!$D$18:$L$18,trimestre!$D$3:$L$3,data!$B445,trimestre!$D$2:$L$2,data!$A445)</f>
        <v>95.199999999999989</v>
      </c>
      <c r="K445" s="66">
        <f>SUMIFS(trimestre!$D$20:$L$20,trimestre!$D$3:$L$3,data!$B445,trimestre!$D$2:$L$2,data!$A445)</f>
        <v>86.8</v>
      </c>
      <c r="L445" s="66">
        <f>SUMIFS(trimestre!$D$22:$L$22,trimestre!$D$3:$L$3,data!$B445,trimestre!$D$2:$L$2,data!$A445)</f>
        <v>94.6</v>
      </c>
      <c r="M445" s="66">
        <f>SUMIFS(trimestre!$D$27:$L$27,trimestre!$D$3:$L$3,data!$B445,trimestre!$D$2:$L$2,data!$A445)</f>
        <v>87.4</v>
      </c>
      <c r="N445" s="66">
        <f>SUMIFS(trimestre!$D$29:$L$29,trimestre!$D$3:$L$3,data!$B445,trimestre!$D$2:$L$2,data!$A445)</f>
        <v>92.8</v>
      </c>
      <c r="O445" s="66">
        <f>SUMIFS(trimestre!$D$31:$L$31,trimestre!$D$3:$L$3,data!$B445,trimestre!$D$2:$L$2,data!$A445)</f>
        <v>89.9</v>
      </c>
      <c r="P445" s="66">
        <f>SUMIFS(trimestre!$D$33:$L$33,trimestre!$D$3:$L$3,data!$B445,trimestre!$D$2:$L$2,data!$A445)</f>
        <v>87.1</v>
      </c>
      <c r="Q445" s="66">
        <f>SUMIFS(trimestre!$D$35:$L$35,trimestre!$D$3:$L$3,data!$B445,trimestre!$D$2:$L$2,data!$A445)</f>
        <v>94</v>
      </c>
      <c r="R445" s="66">
        <f>SUMIFS(trimestre!$D$37:$L$37,trimestre!$D$3:$L$3,data!$B445,trimestre!$D$2:$L$2,data!$A445)</f>
        <v>98.7</v>
      </c>
      <c r="S445" s="66">
        <f>SUMIFS(trimestre!$D$39:$L$39,trimestre!$D$3:$L$3,data!$B445,trimestre!$D$2:$L$2,data!$A445)</f>
        <v>99.9</v>
      </c>
      <c r="T445" s="66">
        <f>SUMIFS(trimestre!$D$41:$L$41,trimestre!$D$3:$L$3,data!$B445,trimestre!$D$2:$L$2,data!$A445)</f>
        <v>94.6</v>
      </c>
      <c r="U445" s="66">
        <f>SUMIFS(trimestre!$D$43:$L$43,trimestre!$D$3:$L$3,data!$B445,trimestre!$D$2:$L$2,data!$A445)</f>
        <v>97.899999999999991</v>
      </c>
      <c r="V445" s="66">
        <f>SUMIFS(trimestre!$D$45:$L$45,trimestre!$D$3:$L$3,data!$B445,trimestre!$D$2:$L$2,data!$A445)</f>
        <v>89.1</v>
      </c>
    </row>
    <row r="446" spans="1:22" s="7" customFormat="1" x14ac:dyDescent="0.3">
      <c r="A446" s="7">
        <f t="shared" si="18"/>
        <v>2020</v>
      </c>
      <c r="B446" s="7" t="str">
        <f t="shared" si="19"/>
        <v>T1</v>
      </c>
      <c r="C446" s="7">
        <f t="shared" si="20"/>
        <v>3</v>
      </c>
      <c r="D446" s="65">
        <v>43910</v>
      </c>
      <c r="E446" s="66">
        <f>SUMIFS(trimestre!$D$4:$L$4,trimestre!$D$3:$L$3,data!$B446,trimestre!$D$2:$L$2,data!$A446)</f>
        <v>94.199999999999989</v>
      </c>
      <c r="F446" s="66">
        <f>SUMIFS(trimestre!$D$8:$L$8,trimestre!$D$3:$L$3,data!$B446,trimestre!$D$2:$L$2,data!$A446)</f>
        <v>99</v>
      </c>
      <c r="G446" s="66">
        <f>SUMIFS(trimestre!$D$10:$L$10,trimestre!$D$3:$L$3,data!$B446,trimestre!$D$2:$L$2,data!$A446)</f>
        <v>97.7</v>
      </c>
      <c r="H446" s="66">
        <f>SUMIFS(trimestre!$D$14:$L$14,trimestre!$D$3:$L$3,data!$B446,trimestre!$D$2:$L$2,data!$A446)</f>
        <v>99.8</v>
      </c>
      <c r="I446" s="66">
        <f>SUMIFS(trimestre!$D$16:$L$16,trimestre!$D$3:$L$3,data!$B446,trimestre!$D$2:$L$2,data!$A446)</f>
        <v>93.6</v>
      </c>
      <c r="J446" s="66">
        <f>SUMIFS(trimestre!$D$18:$L$18,trimestre!$D$3:$L$3,data!$B446,trimestre!$D$2:$L$2,data!$A446)</f>
        <v>95.199999999999989</v>
      </c>
      <c r="K446" s="66">
        <f>SUMIFS(trimestre!$D$20:$L$20,trimestre!$D$3:$L$3,data!$B446,trimestre!$D$2:$L$2,data!$A446)</f>
        <v>86.8</v>
      </c>
      <c r="L446" s="66">
        <f>SUMIFS(trimestre!$D$22:$L$22,trimestre!$D$3:$L$3,data!$B446,trimestre!$D$2:$L$2,data!$A446)</f>
        <v>94.6</v>
      </c>
      <c r="M446" s="66">
        <f>SUMIFS(trimestre!$D$27:$L$27,trimestre!$D$3:$L$3,data!$B446,trimestre!$D$2:$L$2,data!$A446)</f>
        <v>87.4</v>
      </c>
      <c r="N446" s="66">
        <f>SUMIFS(trimestre!$D$29:$L$29,trimestre!$D$3:$L$3,data!$B446,trimestre!$D$2:$L$2,data!$A446)</f>
        <v>92.8</v>
      </c>
      <c r="O446" s="66">
        <f>SUMIFS(trimestre!$D$31:$L$31,trimestre!$D$3:$L$3,data!$B446,trimestre!$D$2:$L$2,data!$A446)</f>
        <v>89.9</v>
      </c>
      <c r="P446" s="66">
        <f>SUMIFS(trimestre!$D$33:$L$33,trimestre!$D$3:$L$3,data!$B446,trimestre!$D$2:$L$2,data!$A446)</f>
        <v>87.1</v>
      </c>
      <c r="Q446" s="66">
        <f>SUMIFS(trimestre!$D$35:$L$35,trimestre!$D$3:$L$3,data!$B446,trimestre!$D$2:$L$2,data!$A446)</f>
        <v>94</v>
      </c>
      <c r="R446" s="66">
        <f>SUMIFS(trimestre!$D$37:$L$37,trimestre!$D$3:$L$3,data!$B446,trimestre!$D$2:$L$2,data!$A446)</f>
        <v>98.7</v>
      </c>
      <c r="S446" s="66">
        <f>SUMIFS(trimestre!$D$39:$L$39,trimestre!$D$3:$L$3,data!$B446,trimestre!$D$2:$L$2,data!$A446)</f>
        <v>99.9</v>
      </c>
      <c r="T446" s="66">
        <f>SUMIFS(trimestre!$D$41:$L$41,trimestre!$D$3:$L$3,data!$B446,trimestre!$D$2:$L$2,data!$A446)</f>
        <v>94.6</v>
      </c>
      <c r="U446" s="66">
        <f>SUMIFS(trimestre!$D$43:$L$43,trimestre!$D$3:$L$3,data!$B446,trimestre!$D$2:$L$2,data!$A446)</f>
        <v>97.899999999999991</v>
      </c>
      <c r="V446" s="66">
        <f>SUMIFS(trimestre!$D$45:$L$45,trimestre!$D$3:$L$3,data!$B446,trimestre!$D$2:$L$2,data!$A446)</f>
        <v>89.1</v>
      </c>
    </row>
    <row r="447" spans="1:22" s="7" customFormat="1" x14ac:dyDescent="0.3">
      <c r="A447" s="7">
        <f t="shared" si="18"/>
        <v>2020</v>
      </c>
      <c r="B447" s="7" t="str">
        <f t="shared" si="19"/>
        <v>T1</v>
      </c>
      <c r="C447" s="7">
        <f t="shared" si="20"/>
        <v>3</v>
      </c>
      <c r="D447" s="65">
        <v>43911</v>
      </c>
      <c r="E447" s="66">
        <f>SUMIFS(trimestre!$D$4:$L$4,trimestre!$D$3:$L$3,data!$B447,trimestre!$D$2:$L$2,data!$A447)</f>
        <v>94.199999999999989</v>
      </c>
      <c r="F447" s="66">
        <f>SUMIFS(trimestre!$D$8:$L$8,trimestre!$D$3:$L$3,data!$B447,trimestre!$D$2:$L$2,data!$A447)</f>
        <v>99</v>
      </c>
      <c r="G447" s="66">
        <f>SUMIFS(trimestre!$D$10:$L$10,trimestre!$D$3:$L$3,data!$B447,trimestre!$D$2:$L$2,data!$A447)</f>
        <v>97.7</v>
      </c>
      <c r="H447" s="66">
        <f>SUMIFS(trimestre!$D$14:$L$14,trimestre!$D$3:$L$3,data!$B447,trimestre!$D$2:$L$2,data!$A447)</f>
        <v>99.8</v>
      </c>
      <c r="I447" s="66">
        <f>SUMIFS(trimestre!$D$16:$L$16,trimestre!$D$3:$L$3,data!$B447,trimestre!$D$2:$L$2,data!$A447)</f>
        <v>93.6</v>
      </c>
      <c r="J447" s="66">
        <f>SUMIFS(trimestre!$D$18:$L$18,trimestre!$D$3:$L$3,data!$B447,trimestre!$D$2:$L$2,data!$A447)</f>
        <v>95.199999999999989</v>
      </c>
      <c r="K447" s="66">
        <f>SUMIFS(trimestre!$D$20:$L$20,trimestre!$D$3:$L$3,data!$B447,trimestre!$D$2:$L$2,data!$A447)</f>
        <v>86.8</v>
      </c>
      <c r="L447" s="66">
        <f>SUMIFS(trimestre!$D$22:$L$22,trimestre!$D$3:$L$3,data!$B447,trimestre!$D$2:$L$2,data!$A447)</f>
        <v>94.6</v>
      </c>
      <c r="M447" s="66">
        <f>SUMIFS(trimestre!$D$27:$L$27,trimestre!$D$3:$L$3,data!$B447,trimestre!$D$2:$L$2,data!$A447)</f>
        <v>87.4</v>
      </c>
      <c r="N447" s="66">
        <f>SUMIFS(trimestre!$D$29:$L$29,trimestre!$D$3:$L$3,data!$B447,trimestre!$D$2:$L$2,data!$A447)</f>
        <v>92.8</v>
      </c>
      <c r="O447" s="66">
        <f>SUMIFS(trimestre!$D$31:$L$31,trimestre!$D$3:$L$3,data!$B447,trimestre!$D$2:$L$2,data!$A447)</f>
        <v>89.9</v>
      </c>
      <c r="P447" s="66">
        <f>SUMIFS(trimestre!$D$33:$L$33,trimestre!$D$3:$L$3,data!$B447,trimestre!$D$2:$L$2,data!$A447)</f>
        <v>87.1</v>
      </c>
      <c r="Q447" s="66">
        <f>SUMIFS(trimestre!$D$35:$L$35,trimestre!$D$3:$L$3,data!$B447,trimestre!$D$2:$L$2,data!$A447)</f>
        <v>94</v>
      </c>
      <c r="R447" s="66">
        <f>SUMIFS(trimestre!$D$37:$L$37,trimestre!$D$3:$L$3,data!$B447,trimestre!$D$2:$L$2,data!$A447)</f>
        <v>98.7</v>
      </c>
      <c r="S447" s="66">
        <f>SUMIFS(trimestre!$D$39:$L$39,trimestre!$D$3:$L$3,data!$B447,trimestre!$D$2:$L$2,data!$A447)</f>
        <v>99.9</v>
      </c>
      <c r="T447" s="66">
        <f>SUMIFS(trimestre!$D$41:$L$41,trimestre!$D$3:$L$3,data!$B447,trimestre!$D$2:$L$2,data!$A447)</f>
        <v>94.6</v>
      </c>
      <c r="U447" s="66">
        <f>SUMIFS(trimestre!$D$43:$L$43,trimestre!$D$3:$L$3,data!$B447,trimestre!$D$2:$L$2,data!$A447)</f>
        <v>97.899999999999991</v>
      </c>
      <c r="V447" s="66">
        <f>SUMIFS(trimestre!$D$45:$L$45,trimestre!$D$3:$L$3,data!$B447,trimestre!$D$2:$L$2,data!$A447)</f>
        <v>89.1</v>
      </c>
    </row>
    <row r="448" spans="1:22" s="7" customFormat="1" x14ac:dyDescent="0.3">
      <c r="A448" s="7">
        <f t="shared" si="18"/>
        <v>2020</v>
      </c>
      <c r="B448" s="7" t="str">
        <f t="shared" si="19"/>
        <v>T1</v>
      </c>
      <c r="C448" s="7">
        <f t="shared" si="20"/>
        <v>3</v>
      </c>
      <c r="D448" s="65">
        <v>43912</v>
      </c>
      <c r="E448" s="66">
        <f>SUMIFS(trimestre!$D$4:$L$4,trimestre!$D$3:$L$3,data!$B448,trimestre!$D$2:$L$2,data!$A448)</f>
        <v>94.199999999999989</v>
      </c>
      <c r="F448" s="66">
        <f>SUMIFS(trimestre!$D$8:$L$8,trimestre!$D$3:$L$3,data!$B448,trimestre!$D$2:$L$2,data!$A448)</f>
        <v>99</v>
      </c>
      <c r="G448" s="66">
        <f>SUMIFS(trimestre!$D$10:$L$10,trimestre!$D$3:$L$3,data!$B448,trimestre!$D$2:$L$2,data!$A448)</f>
        <v>97.7</v>
      </c>
      <c r="H448" s="66">
        <f>SUMIFS(trimestre!$D$14:$L$14,trimestre!$D$3:$L$3,data!$B448,trimestre!$D$2:$L$2,data!$A448)</f>
        <v>99.8</v>
      </c>
      <c r="I448" s="66">
        <f>SUMIFS(trimestre!$D$16:$L$16,trimestre!$D$3:$L$3,data!$B448,trimestre!$D$2:$L$2,data!$A448)</f>
        <v>93.6</v>
      </c>
      <c r="J448" s="66">
        <f>SUMIFS(trimestre!$D$18:$L$18,trimestre!$D$3:$L$3,data!$B448,trimestre!$D$2:$L$2,data!$A448)</f>
        <v>95.199999999999989</v>
      </c>
      <c r="K448" s="66">
        <f>SUMIFS(trimestre!$D$20:$L$20,trimestre!$D$3:$L$3,data!$B448,trimestre!$D$2:$L$2,data!$A448)</f>
        <v>86.8</v>
      </c>
      <c r="L448" s="66">
        <f>SUMIFS(trimestre!$D$22:$L$22,trimestre!$D$3:$L$3,data!$B448,trimestre!$D$2:$L$2,data!$A448)</f>
        <v>94.6</v>
      </c>
      <c r="M448" s="66">
        <f>SUMIFS(trimestre!$D$27:$L$27,trimestre!$D$3:$L$3,data!$B448,trimestre!$D$2:$L$2,data!$A448)</f>
        <v>87.4</v>
      </c>
      <c r="N448" s="66">
        <f>SUMIFS(trimestre!$D$29:$L$29,trimestre!$D$3:$L$3,data!$B448,trimestre!$D$2:$L$2,data!$A448)</f>
        <v>92.8</v>
      </c>
      <c r="O448" s="66">
        <f>SUMIFS(trimestre!$D$31:$L$31,trimestre!$D$3:$L$3,data!$B448,trimestre!$D$2:$L$2,data!$A448)</f>
        <v>89.9</v>
      </c>
      <c r="P448" s="66">
        <f>SUMIFS(trimestre!$D$33:$L$33,trimestre!$D$3:$L$3,data!$B448,trimestre!$D$2:$L$2,data!$A448)</f>
        <v>87.1</v>
      </c>
      <c r="Q448" s="66">
        <f>SUMIFS(trimestre!$D$35:$L$35,trimestre!$D$3:$L$3,data!$B448,trimestre!$D$2:$L$2,data!$A448)</f>
        <v>94</v>
      </c>
      <c r="R448" s="66">
        <f>SUMIFS(trimestre!$D$37:$L$37,trimestre!$D$3:$L$3,data!$B448,trimestre!$D$2:$L$2,data!$A448)</f>
        <v>98.7</v>
      </c>
      <c r="S448" s="66">
        <f>SUMIFS(trimestre!$D$39:$L$39,trimestre!$D$3:$L$3,data!$B448,trimestre!$D$2:$L$2,data!$A448)</f>
        <v>99.9</v>
      </c>
      <c r="T448" s="66">
        <f>SUMIFS(trimestre!$D$41:$L$41,trimestre!$D$3:$L$3,data!$B448,trimestre!$D$2:$L$2,data!$A448)</f>
        <v>94.6</v>
      </c>
      <c r="U448" s="66">
        <f>SUMIFS(trimestre!$D$43:$L$43,trimestre!$D$3:$L$3,data!$B448,trimestre!$D$2:$L$2,data!$A448)</f>
        <v>97.899999999999991</v>
      </c>
      <c r="V448" s="66">
        <f>SUMIFS(trimestre!$D$45:$L$45,trimestre!$D$3:$L$3,data!$B448,trimestre!$D$2:$L$2,data!$A448)</f>
        <v>89.1</v>
      </c>
    </row>
    <row r="449" spans="1:22" s="7" customFormat="1" x14ac:dyDescent="0.3">
      <c r="A449" s="7">
        <f t="shared" si="18"/>
        <v>2020</v>
      </c>
      <c r="B449" s="7" t="str">
        <f t="shared" si="19"/>
        <v>T1</v>
      </c>
      <c r="C449" s="7">
        <f t="shared" si="20"/>
        <v>3</v>
      </c>
      <c r="D449" s="65">
        <v>43913</v>
      </c>
      <c r="E449" s="66">
        <f>SUMIFS(trimestre!$D$4:$L$4,trimestre!$D$3:$L$3,data!$B449,trimestre!$D$2:$L$2,data!$A449)</f>
        <v>94.199999999999989</v>
      </c>
      <c r="F449" s="66">
        <f>SUMIFS(trimestre!$D$8:$L$8,trimestre!$D$3:$L$3,data!$B449,trimestre!$D$2:$L$2,data!$A449)</f>
        <v>99</v>
      </c>
      <c r="G449" s="66">
        <f>SUMIFS(trimestre!$D$10:$L$10,trimestre!$D$3:$L$3,data!$B449,trimestre!$D$2:$L$2,data!$A449)</f>
        <v>97.7</v>
      </c>
      <c r="H449" s="66">
        <f>SUMIFS(trimestre!$D$14:$L$14,trimestre!$D$3:$L$3,data!$B449,trimestre!$D$2:$L$2,data!$A449)</f>
        <v>99.8</v>
      </c>
      <c r="I449" s="66">
        <f>SUMIFS(trimestre!$D$16:$L$16,trimestre!$D$3:$L$3,data!$B449,trimestre!$D$2:$L$2,data!$A449)</f>
        <v>93.6</v>
      </c>
      <c r="J449" s="66">
        <f>SUMIFS(trimestre!$D$18:$L$18,trimestre!$D$3:$L$3,data!$B449,trimestre!$D$2:$L$2,data!$A449)</f>
        <v>95.199999999999989</v>
      </c>
      <c r="K449" s="66">
        <f>SUMIFS(trimestre!$D$20:$L$20,trimestre!$D$3:$L$3,data!$B449,trimestre!$D$2:$L$2,data!$A449)</f>
        <v>86.8</v>
      </c>
      <c r="L449" s="66">
        <f>SUMIFS(trimestre!$D$22:$L$22,trimestre!$D$3:$L$3,data!$B449,trimestre!$D$2:$L$2,data!$A449)</f>
        <v>94.6</v>
      </c>
      <c r="M449" s="66">
        <f>SUMIFS(trimestre!$D$27:$L$27,trimestre!$D$3:$L$3,data!$B449,trimestre!$D$2:$L$2,data!$A449)</f>
        <v>87.4</v>
      </c>
      <c r="N449" s="66">
        <f>SUMIFS(trimestre!$D$29:$L$29,trimestre!$D$3:$L$3,data!$B449,trimestre!$D$2:$L$2,data!$A449)</f>
        <v>92.8</v>
      </c>
      <c r="O449" s="66">
        <f>SUMIFS(trimestre!$D$31:$L$31,trimestre!$D$3:$L$3,data!$B449,trimestre!$D$2:$L$2,data!$A449)</f>
        <v>89.9</v>
      </c>
      <c r="P449" s="66">
        <f>SUMIFS(trimestre!$D$33:$L$33,trimestre!$D$3:$L$3,data!$B449,trimestre!$D$2:$L$2,data!$A449)</f>
        <v>87.1</v>
      </c>
      <c r="Q449" s="66">
        <f>SUMIFS(trimestre!$D$35:$L$35,trimestre!$D$3:$L$3,data!$B449,trimestre!$D$2:$L$2,data!$A449)</f>
        <v>94</v>
      </c>
      <c r="R449" s="66">
        <f>SUMIFS(trimestre!$D$37:$L$37,trimestre!$D$3:$L$3,data!$B449,trimestre!$D$2:$L$2,data!$A449)</f>
        <v>98.7</v>
      </c>
      <c r="S449" s="66">
        <f>SUMIFS(trimestre!$D$39:$L$39,trimestre!$D$3:$L$3,data!$B449,trimestre!$D$2:$L$2,data!$A449)</f>
        <v>99.9</v>
      </c>
      <c r="T449" s="66">
        <f>SUMIFS(trimestre!$D$41:$L$41,trimestre!$D$3:$L$3,data!$B449,trimestre!$D$2:$L$2,data!$A449)</f>
        <v>94.6</v>
      </c>
      <c r="U449" s="66">
        <f>SUMIFS(trimestre!$D$43:$L$43,trimestre!$D$3:$L$3,data!$B449,trimestre!$D$2:$L$2,data!$A449)</f>
        <v>97.899999999999991</v>
      </c>
      <c r="V449" s="66">
        <f>SUMIFS(trimestre!$D$45:$L$45,trimestre!$D$3:$L$3,data!$B449,trimestre!$D$2:$L$2,data!$A449)</f>
        <v>89.1</v>
      </c>
    </row>
    <row r="450" spans="1:22" s="7" customFormat="1" x14ac:dyDescent="0.3">
      <c r="A450" s="7">
        <f t="shared" ref="A450:A455" si="21">YEAR(D450)</f>
        <v>2020</v>
      </c>
      <c r="B450" s="7" t="str">
        <f t="shared" ref="B450:B455" si="22">_xlfn.IFS(  C450&lt;4, "T1", C450&lt;7, "T2", C450&lt;10, "T3", C450&gt;9, "T4")</f>
        <v>T1</v>
      </c>
      <c r="C450" s="7">
        <f t="shared" ref="C450:C455" si="23">MONTH(D450)</f>
        <v>3</v>
      </c>
      <c r="D450" s="65">
        <v>43914</v>
      </c>
      <c r="E450" s="66">
        <f>SUMIFS(trimestre!$D$4:$L$4,trimestre!$D$3:$L$3,data!$B450,trimestre!$D$2:$L$2,data!$A450)</f>
        <v>94.199999999999989</v>
      </c>
      <c r="F450" s="66">
        <f>SUMIFS(trimestre!$D$8:$L$8,trimestre!$D$3:$L$3,data!$B450,trimestre!$D$2:$L$2,data!$A450)</f>
        <v>99</v>
      </c>
      <c r="G450" s="66">
        <f>SUMIFS(trimestre!$D$10:$L$10,trimestre!$D$3:$L$3,data!$B450,trimestre!$D$2:$L$2,data!$A450)</f>
        <v>97.7</v>
      </c>
      <c r="H450" s="66">
        <f>SUMIFS(trimestre!$D$14:$L$14,trimestre!$D$3:$L$3,data!$B450,trimestre!$D$2:$L$2,data!$A450)</f>
        <v>99.8</v>
      </c>
      <c r="I450" s="66">
        <f>SUMIFS(trimestre!$D$16:$L$16,trimestre!$D$3:$L$3,data!$B450,trimestre!$D$2:$L$2,data!$A450)</f>
        <v>93.6</v>
      </c>
      <c r="J450" s="66">
        <f>SUMIFS(trimestre!$D$18:$L$18,trimestre!$D$3:$L$3,data!$B450,trimestre!$D$2:$L$2,data!$A450)</f>
        <v>95.199999999999989</v>
      </c>
      <c r="K450" s="66">
        <f>SUMIFS(trimestre!$D$20:$L$20,trimestre!$D$3:$L$3,data!$B450,trimestre!$D$2:$L$2,data!$A450)</f>
        <v>86.8</v>
      </c>
      <c r="L450" s="66">
        <f>SUMIFS(trimestre!$D$22:$L$22,trimestre!$D$3:$L$3,data!$B450,trimestre!$D$2:$L$2,data!$A450)</f>
        <v>94.6</v>
      </c>
      <c r="M450" s="66">
        <f>SUMIFS(trimestre!$D$27:$L$27,trimestre!$D$3:$L$3,data!$B450,trimestre!$D$2:$L$2,data!$A450)</f>
        <v>87.4</v>
      </c>
      <c r="N450" s="66">
        <f>SUMIFS(trimestre!$D$29:$L$29,trimestre!$D$3:$L$3,data!$B450,trimestre!$D$2:$L$2,data!$A450)</f>
        <v>92.8</v>
      </c>
      <c r="O450" s="66">
        <f>SUMIFS(trimestre!$D$31:$L$31,trimestre!$D$3:$L$3,data!$B450,trimestre!$D$2:$L$2,data!$A450)</f>
        <v>89.9</v>
      </c>
      <c r="P450" s="66">
        <f>SUMIFS(trimestre!$D$33:$L$33,trimestre!$D$3:$L$3,data!$B450,trimestre!$D$2:$L$2,data!$A450)</f>
        <v>87.1</v>
      </c>
      <c r="Q450" s="66">
        <f>SUMIFS(trimestre!$D$35:$L$35,trimestre!$D$3:$L$3,data!$B450,trimestre!$D$2:$L$2,data!$A450)</f>
        <v>94</v>
      </c>
      <c r="R450" s="66">
        <f>SUMIFS(trimestre!$D$37:$L$37,trimestre!$D$3:$L$3,data!$B450,trimestre!$D$2:$L$2,data!$A450)</f>
        <v>98.7</v>
      </c>
      <c r="S450" s="66">
        <f>SUMIFS(trimestre!$D$39:$L$39,trimestre!$D$3:$L$3,data!$B450,trimestre!$D$2:$L$2,data!$A450)</f>
        <v>99.9</v>
      </c>
      <c r="T450" s="66">
        <f>SUMIFS(trimestre!$D$41:$L$41,trimestre!$D$3:$L$3,data!$B450,trimestre!$D$2:$L$2,data!$A450)</f>
        <v>94.6</v>
      </c>
      <c r="U450" s="66">
        <f>SUMIFS(trimestre!$D$43:$L$43,trimestre!$D$3:$L$3,data!$B450,trimestre!$D$2:$L$2,data!$A450)</f>
        <v>97.899999999999991</v>
      </c>
      <c r="V450" s="66">
        <f>SUMIFS(trimestre!$D$45:$L$45,trimestre!$D$3:$L$3,data!$B450,trimestre!$D$2:$L$2,data!$A450)</f>
        <v>89.1</v>
      </c>
    </row>
    <row r="451" spans="1:22" s="7" customFormat="1" x14ac:dyDescent="0.3">
      <c r="A451" s="7">
        <f t="shared" si="21"/>
        <v>2020</v>
      </c>
      <c r="B451" s="7" t="str">
        <f t="shared" si="22"/>
        <v>T1</v>
      </c>
      <c r="C451" s="7">
        <f t="shared" si="23"/>
        <v>3</v>
      </c>
      <c r="D451" s="65">
        <v>43915</v>
      </c>
      <c r="E451" s="66">
        <f>SUMIFS(trimestre!$D$4:$L$4,trimestre!$D$3:$L$3,data!$B451,trimestre!$D$2:$L$2,data!$A451)</f>
        <v>94.199999999999989</v>
      </c>
      <c r="F451" s="66">
        <f>SUMIFS(trimestre!$D$8:$L$8,trimestre!$D$3:$L$3,data!$B451,trimestre!$D$2:$L$2,data!$A451)</f>
        <v>99</v>
      </c>
      <c r="G451" s="66">
        <f>SUMIFS(trimestre!$D$10:$L$10,trimestre!$D$3:$L$3,data!$B451,trimestre!$D$2:$L$2,data!$A451)</f>
        <v>97.7</v>
      </c>
      <c r="H451" s="66">
        <f>SUMIFS(trimestre!$D$14:$L$14,trimestre!$D$3:$L$3,data!$B451,trimestre!$D$2:$L$2,data!$A451)</f>
        <v>99.8</v>
      </c>
      <c r="I451" s="66">
        <f>SUMIFS(trimestre!$D$16:$L$16,trimestre!$D$3:$L$3,data!$B451,trimestre!$D$2:$L$2,data!$A451)</f>
        <v>93.6</v>
      </c>
      <c r="J451" s="66">
        <f>SUMIFS(trimestre!$D$18:$L$18,trimestre!$D$3:$L$3,data!$B451,trimestre!$D$2:$L$2,data!$A451)</f>
        <v>95.199999999999989</v>
      </c>
      <c r="K451" s="66">
        <f>SUMIFS(trimestre!$D$20:$L$20,trimestre!$D$3:$L$3,data!$B451,trimestre!$D$2:$L$2,data!$A451)</f>
        <v>86.8</v>
      </c>
      <c r="L451" s="66">
        <f>SUMIFS(trimestre!$D$22:$L$22,trimestre!$D$3:$L$3,data!$B451,trimestre!$D$2:$L$2,data!$A451)</f>
        <v>94.6</v>
      </c>
      <c r="M451" s="66">
        <f>SUMIFS(trimestre!$D$27:$L$27,trimestre!$D$3:$L$3,data!$B451,trimestre!$D$2:$L$2,data!$A451)</f>
        <v>87.4</v>
      </c>
      <c r="N451" s="66">
        <f>SUMIFS(trimestre!$D$29:$L$29,trimestre!$D$3:$L$3,data!$B451,trimestre!$D$2:$L$2,data!$A451)</f>
        <v>92.8</v>
      </c>
      <c r="O451" s="66">
        <f>SUMIFS(trimestre!$D$31:$L$31,trimestre!$D$3:$L$3,data!$B451,trimestre!$D$2:$L$2,data!$A451)</f>
        <v>89.9</v>
      </c>
      <c r="P451" s="66">
        <f>SUMIFS(trimestre!$D$33:$L$33,trimestre!$D$3:$L$3,data!$B451,trimestre!$D$2:$L$2,data!$A451)</f>
        <v>87.1</v>
      </c>
      <c r="Q451" s="66">
        <f>SUMIFS(trimestre!$D$35:$L$35,trimestre!$D$3:$L$3,data!$B451,trimestre!$D$2:$L$2,data!$A451)</f>
        <v>94</v>
      </c>
      <c r="R451" s="66">
        <f>SUMIFS(trimestre!$D$37:$L$37,trimestre!$D$3:$L$3,data!$B451,trimestre!$D$2:$L$2,data!$A451)</f>
        <v>98.7</v>
      </c>
      <c r="S451" s="66">
        <f>SUMIFS(trimestre!$D$39:$L$39,trimestre!$D$3:$L$3,data!$B451,trimestre!$D$2:$L$2,data!$A451)</f>
        <v>99.9</v>
      </c>
      <c r="T451" s="66">
        <f>SUMIFS(trimestre!$D$41:$L$41,trimestre!$D$3:$L$3,data!$B451,trimestre!$D$2:$L$2,data!$A451)</f>
        <v>94.6</v>
      </c>
      <c r="U451" s="66">
        <f>SUMIFS(trimestre!$D$43:$L$43,trimestre!$D$3:$L$3,data!$B451,trimestre!$D$2:$L$2,data!$A451)</f>
        <v>97.899999999999991</v>
      </c>
      <c r="V451" s="66">
        <f>SUMIFS(trimestre!$D$45:$L$45,trimestre!$D$3:$L$3,data!$B451,trimestre!$D$2:$L$2,data!$A451)</f>
        <v>89.1</v>
      </c>
    </row>
    <row r="452" spans="1:22" s="7" customFormat="1" x14ac:dyDescent="0.3">
      <c r="A452" s="7">
        <f t="shared" si="21"/>
        <v>2020</v>
      </c>
      <c r="B452" s="7" t="str">
        <f t="shared" si="22"/>
        <v>T1</v>
      </c>
      <c r="C452" s="7">
        <f t="shared" si="23"/>
        <v>3</v>
      </c>
      <c r="D452" s="65">
        <v>43916</v>
      </c>
      <c r="E452" s="66">
        <f>SUMIFS(trimestre!$D$4:$L$4,trimestre!$D$3:$L$3,data!$B452,trimestre!$D$2:$L$2,data!$A452)</f>
        <v>94.199999999999989</v>
      </c>
      <c r="F452" s="66">
        <f>SUMIFS(trimestre!$D$8:$L$8,trimestre!$D$3:$L$3,data!$B452,trimestre!$D$2:$L$2,data!$A452)</f>
        <v>99</v>
      </c>
      <c r="G452" s="66">
        <f>SUMIFS(trimestre!$D$10:$L$10,trimestre!$D$3:$L$3,data!$B452,trimestre!$D$2:$L$2,data!$A452)</f>
        <v>97.7</v>
      </c>
      <c r="H452" s="66">
        <f>SUMIFS(trimestre!$D$14:$L$14,trimestre!$D$3:$L$3,data!$B452,trimestre!$D$2:$L$2,data!$A452)</f>
        <v>99.8</v>
      </c>
      <c r="I452" s="66">
        <f>SUMIFS(trimestre!$D$16:$L$16,trimestre!$D$3:$L$3,data!$B452,trimestre!$D$2:$L$2,data!$A452)</f>
        <v>93.6</v>
      </c>
      <c r="J452" s="66">
        <f>SUMIFS(trimestre!$D$18:$L$18,trimestre!$D$3:$L$3,data!$B452,trimestre!$D$2:$L$2,data!$A452)</f>
        <v>95.199999999999989</v>
      </c>
      <c r="K452" s="66">
        <f>SUMIFS(trimestre!$D$20:$L$20,trimestre!$D$3:$L$3,data!$B452,trimestre!$D$2:$L$2,data!$A452)</f>
        <v>86.8</v>
      </c>
      <c r="L452" s="66">
        <f>SUMIFS(trimestre!$D$22:$L$22,trimestre!$D$3:$L$3,data!$B452,trimestre!$D$2:$L$2,data!$A452)</f>
        <v>94.6</v>
      </c>
      <c r="M452" s="66">
        <f>SUMIFS(trimestre!$D$27:$L$27,trimestre!$D$3:$L$3,data!$B452,trimestre!$D$2:$L$2,data!$A452)</f>
        <v>87.4</v>
      </c>
      <c r="N452" s="66">
        <f>SUMIFS(trimestre!$D$29:$L$29,trimestre!$D$3:$L$3,data!$B452,trimestre!$D$2:$L$2,data!$A452)</f>
        <v>92.8</v>
      </c>
      <c r="O452" s="66">
        <f>SUMIFS(trimestre!$D$31:$L$31,trimestre!$D$3:$L$3,data!$B452,trimestre!$D$2:$L$2,data!$A452)</f>
        <v>89.9</v>
      </c>
      <c r="P452" s="66">
        <f>SUMIFS(trimestre!$D$33:$L$33,trimestre!$D$3:$L$3,data!$B452,trimestre!$D$2:$L$2,data!$A452)</f>
        <v>87.1</v>
      </c>
      <c r="Q452" s="66">
        <f>SUMIFS(trimestre!$D$35:$L$35,trimestre!$D$3:$L$3,data!$B452,trimestre!$D$2:$L$2,data!$A452)</f>
        <v>94</v>
      </c>
      <c r="R452" s="66">
        <f>SUMIFS(trimestre!$D$37:$L$37,trimestre!$D$3:$L$3,data!$B452,trimestre!$D$2:$L$2,data!$A452)</f>
        <v>98.7</v>
      </c>
      <c r="S452" s="66">
        <f>SUMIFS(trimestre!$D$39:$L$39,trimestre!$D$3:$L$3,data!$B452,trimestre!$D$2:$L$2,data!$A452)</f>
        <v>99.9</v>
      </c>
      <c r="T452" s="66">
        <f>SUMIFS(trimestre!$D$41:$L$41,trimestre!$D$3:$L$3,data!$B452,trimestre!$D$2:$L$2,data!$A452)</f>
        <v>94.6</v>
      </c>
      <c r="U452" s="66">
        <f>SUMIFS(trimestre!$D$43:$L$43,trimestre!$D$3:$L$3,data!$B452,trimestre!$D$2:$L$2,data!$A452)</f>
        <v>97.899999999999991</v>
      </c>
      <c r="V452" s="66">
        <f>SUMIFS(trimestre!$D$45:$L$45,trimestre!$D$3:$L$3,data!$B452,trimestre!$D$2:$L$2,data!$A452)</f>
        <v>89.1</v>
      </c>
    </row>
    <row r="453" spans="1:22" s="7" customFormat="1" x14ac:dyDescent="0.3">
      <c r="A453" s="7">
        <f t="shared" si="21"/>
        <v>2020</v>
      </c>
      <c r="B453" s="7" t="str">
        <f t="shared" si="22"/>
        <v>T1</v>
      </c>
      <c r="C453" s="7">
        <f t="shared" si="23"/>
        <v>3</v>
      </c>
      <c r="D453" s="65">
        <v>43917</v>
      </c>
      <c r="E453" s="66">
        <f>SUMIFS(trimestre!$D$4:$L$4,trimestre!$D$3:$L$3,data!$B453,trimestre!$D$2:$L$2,data!$A453)</f>
        <v>94.199999999999989</v>
      </c>
      <c r="F453" s="66">
        <f>SUMIFS(trimestre!$D$8:$L$8,trimestre!$D$3:$L$3,data!$B453,trimestre!$D$2:$L$2,data!$A453)</f>
        <v>99</v>
      </c>
      <c r="G453" s="66">
        <f>SUMIFS(trimestre!$D$10:$L$10,trimestre!$D$3:$L$3,data!$B453,trimestre!$D$2:$L$2,data!$A453)</f>
        <v>97.7</v>
      </c>
      <c r="H453" s="66">
        <f>SUMIFS(trimestre!$D$14:$L$14,trimestre!$D$3:$L$3,data!$B453,trimestre!$D$2:$L$2,data!$A453)</f>
        <v>99.8</v>
      </c>
      <c r="I453" s="66">
        <f>SUMIFS(trimestre!$D$16:$L$16,trimestre!$D$3:$L$3,data!$B453,trimestre!$D$2:$L$2,data!$A453)</f>
        <v>93.6</v>
      </c>
      <c r="J453" s="66">
        <f>SUMIFS(trimestre!$D$18:$L$18,trimestre!$D$3:$L$3,data!$B453,trimestre!$D$2:$L$2,data!$A453)</f>
        <v>95.199999999999989</v>
      </c>
      <c r="K453" s="66">
        <f>SUMIFS(trimestre!$D$20:$L$20,trimestre!$D$3:$L$3,data!$B453,trimestre!$D$2:$L$2,data!$A453)</f>
        <v>86.8</v>
      </c>
      <c r="L453" s="66">
        <f>SUMIFS(trimestre!$D$22:$L$22,trimestre!$D$3:$L$3,data!$B453,trimestre!$D$2:$L$2,data!$A453)</f>
        <v>94.6</v>
      </c>
      <c r="M453" s="66">
        <f>SUMIFS(trimestre!$D$27:$L$27,trimestre!$D$3:$L$3,data!$B453,trimestre!$D$2:$L$2,data!$A453)</f>
        <v>87.4</v>
      </c>
      <c r="N453" s="66">
        <f>SUMIFS(trimestre!$D$29:$L$29,trimestre!$D$3:$L$3,data!$B453,trimestre!$D$2:$L$2,data!$A453)</f>
        <v>92.8</v>
      </c>
      <c r="O453" s="66">
        <f>SUMIFS(trimestre!$D$31:$L$31,trimestre!$D$3:$L$3,data!$B453,trimestre!$D$2:$L$2,data!$A453)</f>
        <v>89.9</v>
      </c>
      <c r="P453" s="66">
        <f>SUMIFS(trimestre!$D$33:$L$33,trimestre!$D$3:$L$3,data!$B453,trimestre!$D$2:$L$2,data!$A453)</f>
        <v>87.1</v>
      </c>
      <c r="Q453" s="66">
        <f>SUMIFS(trimestre!$D$35:$L$35,trimestre!$D$3:$L$3,data!$B453,trimestre!$D$2:$L$2,data!$A453)</f>
        <v>94</v>
      </c>
      <c r="R453" s="66">
        <f>SUMIFS(trimestre!$D$37:$L$37,trimestre!$D$3:$L$3,data!$B453,trimestre!$D$2:$L$2,data!$A453)</f>
        <v>98.7</v>
      </c>
      <c r="S453" s="66">
        <f>SUMIFS(trimestre!$D$39:$L$39,trimestre!$D$3:$L$3,data!$B453,trimestre!$D$2:$L$2,data!$A453)</f>
        <v>99.9</v>
      </c>
      <c r="T453" s="66">
        <f>SUMIFS(trimestre!$D$41:$L$41,trimestre!$D$3:$L$3,data!$B453,trimestre!$D$2:$L$2,data!$A453)</f>
        <v>94.6</v>
      </c>
      <c r="U453" s="66">
        <f>SUMIFS(trimestre!$D$43:$L$43,trimestre!$D$3:$L$3,data!$B453,trimestre!$D$2:$L$2,data!$A453)</f>
        <v>97.899999999999991</v>
      </c>
      <c r="V453" s="66">
        <f>SUMIFS(trimestre!$D$45:$L$45,trimestre!$D$3:$L$3,data!$B453,trimestre!$D$2:$L$2,data!$A453)</f>
        <v>89.1</v>
      </c>
    </row>
    <row r="454" spans="1:22" s="7" customFormat="1" x14ac:dyDescent="0.3">
      <c r="A454" s="7">
        <f t="shared" si="21"/>
        <v>2020</v>
      </c>
      <c r="B454" s="7" t="str">
        <f t="shared" si="22"/>
        <v>T1</v>
      </c>
      <c r="C454" s="7">
        <f t="shared" si="23"/>
        <v>3</v>
      </c>
      <c r="D454" s="65">
        <v>43918</v>
      </c>
      <c r="E454" s="66">
        <f>SUMIFS(trimestre!$D$4:$L$4,trimestre!$D$3:$L$3,data!$B454,trimestre!$D$2:$L$2,data!$A454)</f>
        <v>94.199999999999989</v>
      </c>
      <c r="F454" s="66">
        <f>SUMIFS(trimestre!$D$8:$L$8,trimestre!$D$3:$L$3,data!$B454,trimestre!$D$2:$L$2,data!$A454)</f>
        <v>99</v>
      </c>
      <c r="G454" s="66">
        <f>SUMIFS(trimestre!$D$10:$L$10,trimestre!$D$3:$L$3,data!$B454,trimestre!$D$2:$L$2,data!$A454)</f>
        <v>97.7</v>
      </c>
      <c r="H454" s="66">
        <f>SUMIFS(trimestre!$D$14:$L$14,trimestre!$D$3:$L$3,data!$B454,trimestre!$D$2:$L$2,data!$A454)</f>
        <v>99.8</v>
      </c>
      <c r="I454" s="66">
        <f>SUMIFS(trimestre!$D$16:$L$16,trimestre!$D$3:$L$3,data!$B454,trimestre!$D$2:$L$2,data!$A454)</f>
        <v>93.6</v>
      </c>
      <c r="J454" s="66">
        <f>SUMIFS(trimestre!$D$18:$L$18,trimestre!$D$3:$L$3,data!$B454,trimestre!$D$2:$L$2,data!$A454)</f>
        <v>95.199999999999989</v>
      </c>
      <c r="K454" s="66">
        <f>SUMIFS(trimestre!$D$20:$L$20,trimestre!$D$3:$L$3,data!$B454,trimestre!$D$2:$L$2,data!$A454)</f>
        <v>86.8</v>
      </c>
      <c r="L454" s="66">
        <f>SUMIFS(trimestre!$D$22:$L$22,trimestre!$D$3:$L$3,data!$B454,trimestre!$D$2:$L$2,data!$A454)</f>
        <v>94.6</v>
      </c>
      <c r="M454" s="66">
        <f>SUMIFS(trimestre!$D$27:$L$27,trimestre!$D$3:$L$3,data!$B454,trimestre!$D$2:$L$2,data!$A454)</f>
        <v>87.4</v>
      </c>
      <c r="N454" s="66">
        <f>SUMIFS(trimestre!$D$29:$L$29,trimestre!$D$3:$L$3,data!$B454,trimestre!$D$2:$L$2,data!$A454)</f>
        <v>92.8</v>
      </c>
      <c r="O454" s="66">
        <f>SUMIFS(trimestre!$D$31:$L$31,trimestre!$D$3:$L$3,data!$B454,trimestre!$D$2:$L$2,data!$A454)</f>
        <v>89.9</v>
      </c>
      <c r="P454" s="66">
        <f>SUMIFS(trimestre!$D$33:$L$33,trimestre!$D$3:$L$3,data!$B454,trimestre!$D$2:$L$2,data!$A454)</f>
        <v>87.1</v>
      </c>
      <c r="Q454" s="66">
        <f>SUMIFS(trimestre!$D$35:$L$35,trimestre!$D$3:$L$3,data!$B454,trimestre!$D$2:$L$2,data!$A454)</f>
        <v>94</v>
      </c>
      <c r="R454" s="66">
        <f>SUMIFS(trimestre!$D$37:$L$37,trimestre!$D$3:$L$3,data!$B454,trimestre!$D$2:$L$2,data!$A454)</f>
        <v>98.7</v>
      </c>
      <c r="S454" s="66">
        <f>SUMIFS(trimestre!$D$39:$L$39,trimestre!$D$3:$L$3,data!$B454,trimestre!$D$2:$L$2,data!$A454)</f>
        <v>99.9</v>
      </c>
      <c r="T454" s="66">
        <f>SUMIFS(trimestre!$D$41:$L$41,trimestre!$D$3:$L$3,data!$B454,trimestre!$D$2:$L$2,data!$A454)</f>
        <v>94.6</v>
      </c>
      <c r="U454" s="66">
        <f>SUMIFS(trimestre!$D$43:$L$43,trimestre!$D$3:$L$3,data!$B454,trimestre!$D$2:$L$2,data!$A454)</f>
        <v>97.899999999999991</v>
      </c>
      <c r="V454" s="66">
        <f>SUMIFS(trimestre!$D$45:$L$45,trimestre!$D$3:$L$3,data!$B454,trimestre!$D$2:$L$2,data!$A454)</f>
        <v>89.1</v>
      </c>
    </row>
    <row r="455" spans="1:22" s="7" customFormat="1" x14ac:dyDescent="0.3">
      <c r="A455" s="7">
        <f t="shared" si="21"/>
        <v>2020</v>
      </c>
      <c r="B455" s="7" t="str">
        <f t="shared" si="22"/>
        <v>T1</v>
      </c>
      <c r="C455" s="7">
        <f t="shared" si="23"/>
        <v>3</v>
      </c>
      <c r="D455" s="65">
        <v>43919</v>
      </c>
      <c r="E455" s="66">
        <f>SUMIFS(trimestre!$D$4:$L$4,trimestre!$D$3:$L$3,data!$B455,trimestre!$D$2:$L$2,data!$A455)</f>
        <v>94.199999999999989</v>
      </c>
      <c r="F455" s="66">
        <f>SUMIFS(trimestre!$D$8:$L$8,trimestre!$D$3:$L$3,data!$B455,trimestre!$D$2:$L$2,data!$A455)</f>
        <v>99</v>
      </c>
      <c r="G455" s="66">
        <f>SUMIFS(trimestre!$D$10:$L$10,trimestre!$D$3:$L$3,data!$B455,trimestre!$D$2:$L$2,data!$A455)</f>
        <v>97.7</v>
      </c>
      <c r="H455" s="66">
        <f>SUMIFS(trimestre!$D$14:$L$14,trimestre!$D$3:$L$3,data!$B455,trimestre!$D$2:$L$2,data!$A455)</f>
        <v>99.8</v>
      </c>
      <c r="I455" s="66">
        <f>SUMIFS(trimestre!$D$16:$L$16,trimestre!$D$3:$L$3,data!$B455,trimestre!$D$2:$L$2,data!$A455)</f>
        <v>93.6</v>
      </c>
      <c r="J455" s="66">
        <f>SUMIFS(trimestre!$D$18:$L$18,trimestre!$D$3:$L$3,data!$B455,trimestre!$D$2:$L$2,data!$A455)</f>
        <v>95.199999999999989</v>
      </c>
      <c r="K455" s="66">
        <f>SUMIFS(trimestre!$D$20:$L$20,trimestre!$D$3:$L$3,data!$B455,trimestre!$D$2:$L$2,data!$A455)</f>
        <v>86.8</v>
      </c>
      <c r="L455" s="66">
        <f>SUMIFS(trimestre!$D$22:$L$22,trimestre!$D$3:$L$3,data!$B455,trimestre!$D$2:$L$2,data!$A455)</f>
        <v>94.6</v>
      </c>
      <c r="M455" s="66">
        <f>SUMIFS(trimestre!$D$27:$L$27,trimestre!$D$3:$L$3,data!$B455,trimestre!$D$2:$L$2,data!$A455)</f>
        <v>87.4</v>
      </c>
      <c r="N455" s="66">
        <f>SUMIFS(trimestre!$D$29:$L$29,trimestre!$D$3:$L$3,data!$B455,trimestre!$D$2:$L$2,data!$A455)</f>
        <v>92.8</v>
      </c>
      <c r="O455" s="66">
        <f>SUMIFS(trimestre!$D$31:$L$31,trimestre!$D$3:$L$3,data!$B455,trimestre!$D$2:$L$2,data!$A455)</f>
        <v>89.9</v>
      </c>
      <c r="P455" s="66">
        <f>SUMIFS(trimestre!$D$33:$L$33,trimestre!$D$3:$L$3,data!$B455,trimestre!$D$2:$L$2,data!$A455)</f>
        <v>87.1</v>
      </c>
      <c r="Q455" s="66">
        <f>SUMIFS(trimestre!$D$35:$L$35,trimestre!$D$3:$L$3,data!$B455,trimestre!$D$2:$L$2,data!$A455)</f>
        <v>94</v>
      </c>
      <c r="R455" s="66">
        <f>SUMIFS(trimestre!$D$37:$L$37,trimestre!$D$3:$L$3,data!$B455,trimestre!$D$2:$L$2,data!$A455)</f>
        <v>98.7</v>
      </c>
      <c r="S455" s="66">
        <f>SUMIFS(trimestre!$D$39:$L$39,trimestre!$D$3:$L$3,data!$B455,trimestre!$D$2:$L$2,data!$A455)</f>
        <v>99.9</v>
      </c>
      <c r="T455" s="66">
        <f>SUMIFS(trimestre!$D$41:$L$41,trimestre!$D$3:$L$3,data!$B455,trimestre!$D$2:$L$2,data!$A455)</f>
        <v>94.6</v>
      </c>
      <c r="U455" s="66">
        <f>SUMIFS(trimestre!$D$43:$L$43,trimestre!$D$3:$L$3,data!$B455,trimestre!$D$2:$L$2,data!$A455)</f>
        <v>97.899999999999991</v>
      </c>
      <c r="V455" s="66">
        <f>SUMIFS(trimestre!$D$45:$L$45,trimestre!$D$3:$L$3,data!$B455,trimestre!$D$2:$L$2,data!$A455)</f>
        <v>89.1</v>
      </c>
    </row>
    <row r="456" spans="1:22" s="7" customFormat="1" x14ac:dyDescent="0.3">
      <c r="A456" s="7">
        <f t="shared" ref="A456:A519" si="24">YEAR(D456)</f>
        <v>2020</v>
      </c>
      <c r="B456" s="7" t="str">
        <f t="shared" ref="B456:B519" si="25">_xlfn.IFS(  C456&lt;4, "T1", C456&lt;7, "T2", C456&lt;10, "T3", C456&gt;9, "T4")</f>
        <v>T1</v>
      </c>
      <c r="C456" s="7">
        <f t="shared" ref="C456:C519" si="26">MONTH(D456)</f>
        <v>3</v>
      </c>
      <c r="D456" s="65">
        <v>43920</v>
      </c>
      <c r="E456" s="66">
        <f>SUMIFS(trimestre!$D$4:$L$4,trimestre!$D$3:$L$3,data!$B456,trimestre!$D$2:$L$2,data!$A456)</f>
        <v>94.199999999999989</v>
      </c>
      <c r="F456" s="66">
        <f>SUMIFS(trimestre!$D$8:$L$8,trimestre!$D$3:$L$3,data!$B456,trimestre!$D$2:$L$2,data!$A456)</f>
        <v>99</v>
      </c>
      <c r="G456" s="66">
        <f>SUMIFS(trimestre!$D$10:$L$10,trimestre!$D$3:$L$3,data!$B456,trimestre!$D$2:$L$2,data!$A456)</f>
        <v>97.7</v>
      </c>
      <c r="H456" s="66">
        <f>SUMIFS(trimestre!$D$14:$L$14,trimestre!$D$3:$L$3,data!$B456,trimestre!$D$2:$L$2,data!$A456)</f>
        <v>99.8</v>
      </c>
      <c r="I456" s="66">
        <f>SUMIFS(trimestre!$D$16:$L$16,trimestre!$D$3:$L$3,data!$B456,trimestre!$D$2:$L$2,data!$A456)</f>
        <v>93.6</v>
      </c>
      <c r="J456" s="66">
        <f>SUMIFS(trimestre!$D$18:$L$18,trimestre!$D$3:$L$3,data!$B456,trimestre!$D$2:$L$2,data!$A456)</f>
        <v>95.199999999999989</v>
      </c>
      <c r="K456" s="66">
        <f>SUMIFS(trimestre!$D$20:$L$20,trimestre!$D$3:$L$3,data!$B456,trimestre!$D$2:$L$2,data!$A456)</f>
        <v>86.8</v>
      </c>
      <c r="L456" s="66">
        <f>SUMIFS(trimestre!$D$22:$L$22,trimestre!$D$3:$L$3,data!$B456,trimestre!$D$2:$L$2,data!$A456)</f>
        <v>94.6</v>
      </c>
      <c r="M456" s="66">
        <f>SUMIFS(trimestre!$D$27:$L$27,trimestre!$D$3:$L$3,data!$B456,trimestre!$D$2:$L$2,data!$A456)</f>
        <v>87.4</v>
      </c>
      <c r="N456" s="66">
        <f>SUMIFS(trimestre!$D$29:$L$29,trimestre!$D$3:$L$3,data!$B456,trimestre!$D$2:$L$2,data!$A456)</f>
        <v>92.8</v>
      </c>
      <c r="O456" s="66">
        <f>SUMIFS(trimestre!$D$31:$L$31,trimestre!$D$3:$L$3,data!$B456,trimestre!$D$2:$L$2,data!$A456)</f>
        <v>89.9</v>
      </c>
      <c r="P456" s="66">
        <f>SUMIFS(trimestre!$D$33:$L$33,trimestre!$D$3:$L$3,data!$B456,trimestre!$D$2:$L$2,data!$A456)</f>
        <v>87.1</v>
      </c>
      <c r="Q456" s="66">
        <f>SUMIFS(trimestre!$D$35:$L$35,trimestre!$D$3:$L$3,data!$B456,trimestre!$D$2:$L$2,data!$A456)</f>
        <v>94</v>
      </c>
      <c r="R456" s="66">
        <f>SUMIFS(trimestre!$D$37:$L$37,trimestre!$D$3:$L$3,data!$B456,trimestre!$D$2:$L$2,data!$A456)</f>
        <v>98.7</v>
      </c>
      <c r="S456" s="66">
        <f>SUMIFS(trimestre!$D$39:$L$39,trimestre!$D$3:$L$3,data!$B456,trimestre!$D$2:$L$2,data!$A456)</f>
        <v>99.9</v>
      </c>
      <c r="T456" s="66">
        <f>SUMIFS(trimestre!$D$41:$L$41,trimestre!$D$3:$L$3,data!$B456,trimestre!$D$2:$L$2,data!$A456)</f>
        <v>94.6</v>
      </c>
      <c r="U456" s="66">
        <f>SUMIFS(trimestre!$D$43:$L$43,trimestre!$D$3:$L$3,data!$B456,trimestre!$D$2:$L$2,data!$A456)</f>
        <v>97.899999999999991</v>
      </c>
      <c r="V456" s="66">
        <f>SUMIFS(trimestre!$D$45:$L$45,trimestre!$D$3:$L$3,data!$B456,trimestre!$D$2:$L$2,data!$A456)</f>
        <v>89.1</v>
      </c>
    </row>
    <row r="457" spans="1:22" s="7" customFormat="1" x14ac:dyDescent="0.3">
      <c r="A457" s="7">
        <f t="shared" si="24"/>
        <v>2020</v>
      </c>
      <c r="B457" s="7" t="str">
        <f t="shared" si="25"/>
        <v>T1</v>
      </c>
      <c r="C457" s="7">
        <f t="shared" si="26"/>
        <v>3</v>
      </c>
      <c r="D457" s="65">
        <v>43921</v>
      </c>
      <c r="E457" s="66">
        <f>SUMIFS(trimestre!$D$4:$L$4,trimestre!$D$3:$L$3,data!$B457,trimestre!$D$2:$L$2,data!$A457)</f>
        <v>94.199999999999989</v>
      </c>
      <c r="F457" s="66">
        <f>SUMIFS(trimestre!$D$8:$L$8,trimestre!$D$3:$L$3,data!$B457,trimestre!$D$2:$L$2,data!$A457)</f>
        <v>99</v>
      </c>
      <c r="G457" s="66">
        <f>SUMIFS(trimestre!$D$10:$L$10,trimestre!$D$3:$L$3,data!$B457,trimestre!$D$2:$L$2,data!$A457)</f>
        <v>97.7</v>
      </c>
      <c r="H457" s="66">
        <f>SUMIFS(trimestre!$D$14:$L$14,trimestre!$D$3:$L$3,data!$B457,trimestre!$D$2:$L$2,data!$A457)</f>
        <v>99.8</v>
      </c>
      <c r="I457" s="66">
        <f>SUMIFS(trimestre!$D$16:$L$16,trimestre!$D$3:$L$3,data!$B457,trimestre!$D$2:$L$2,data!$A457)</f>
        <v>93.6</v>
      </c>
      <c r="J457" s="66">
        <f>SUMIFS(trimestre!$D$18:$L$18,trimestre!$D$3:$L$3,data!$B457,trimestre!$D$2:$L$2,data!$A457)</f>
        <v>95.199999999999989</v>
      </c>
      <c r="K457" s="66">
        <f>SUMIFS(trimestre!$D$20:$L$20,trimestre!$D$3:$L$3,data!$B457,trimestre!$D$2:$L$2,data!$A457)</f>
        <v>86.8</v>
      </c>
      <c r="L457" s="66">
        <f>SUMIFS(trimestre!$D$22:$L$22,trimestre!$D$3:$L$3,data!$B457,trimestre!$D$2:$L$2,data!$A457)</f>
        <v>94.6</v>
      </c>
      <c r="M457" s="66">
        <f>SUMIFS(trimestre!$D$27:$L$27,trimestre!$D$3:$L$3,data!$B457,trimestre!$D$2:$L$2,data!$A457)</f>
        <v>87.4</v>
      </c>
      <c r="N457" s="66">
        <f>SUMIFS(trimestre!$D$29:$L$29,trimestre!$D$3:$L$3,data!$B457,trimestre!$D$2:$L$2,data!$A457)</f>
        <v>92.8</v>
      </c>
      <c r="O457" s="66">
        <f>SUMIFS(trimestre!$D$31:$L$31,trimestre!$D$3:$L$3,data!$B457,trimestre!$D$2:$L$2,data!$A457)</f>
        <v>89.9</v>
      </c>
      <c r="P457" s="66">
        <f>SUMIFS(trimestre!$D$33:$L$33,trimestre!$D$3:$L$3,data!$B457,trimestre!$D$2:$L$2,data!$A457)</f>
        <v>87.1</v>
      </c>
      <c r="Q457" s="66">
        <f>SUMIFS(trimestre!$D$35:$L$35,trimestre!$D$3:$L$3,data!$B457,trimestre!$D$2:$L$2,data!$A457)</f>
        <v>94</v>
      </c>
      <c r="R457" s="66">
        <f>SUMIFS(trimestre!$D$37:$L$37,trimestre!$D$3:$L$3,data!$B457,trimestre!$D$2:$L$2,data!$A457)</f>
        <v>98.7</v>
      </c>
      <c r="S457" s="66">
        <f>SUMIFS(trimestre!$D$39:$L$39,trimestre!$D$3:$L$3,data!$B457,trimestre!$D$2:$L$2,data!$A457)</f>
        <v>99.9</v>
      </c>
      <c r="T457" s="66">
        <f>SUMIFS(trimestre!$D$41:$L$41,trimestre!$D$3:$L$3,data!$B457,trimestre!$D$2:$L$2,data!$A457)</f>
        <v>94.6</v>
      </c>
      <c r="U457" s="66">
        <f>SUMIFS(trimestre!$D$43:$L$43,trimestre!$D$3:$L$3,data!$B457,trimestre!$D$2:$L$2,data!$A457)</f>
        <v>97.899999999999991</v>
      </c>
      <c r="V457" s="66">
        <f>SUMIFS(trimestre!$D$45:$L$45,trimestre!$D$3:$L$3,data!$B457,trimestre!$D$2:$L$2,data!$A457)</f>
        <v>89.1</v>
      </c>
    </row>
    <row r="458" spans="1:22" s="8" customFormat="1" x14ac:dyDescent="0.3">
      <c r="A458" s="8">
        <f t="shared" si="24"/>
        <v>2020</v>
      </c>
      <c r="B458" s="8" t="str">
        <f t="shared" si="25"/>
        <v>T2</v>
      </c>
      <c r="C458" s="8">
        <f t="shared" si="26"/>
        <v>4</v>
      </c>
      <c r="D458" s="67">
        <v>43922</v>
      </c>
      <c r="F458" s="70"/>
    </row>
    <row r="459" spans="1:22" s="8" customFormat="1" x14ac:dyDescent="0.3">
      <c r="A459" s="8">
        <f t="shared" si="24"/>
        <v>2020</v>
      </c>
      <c r="B459" s="8" t="str">
        <f t="shared" si="25"/>
        <v>T2</v>
      </c>
      <c r="C459" s="8">
        <f t="shared" si="26"/>
        <v>4</v>
      </c>
      <c r="D459" s="67">
        <v>43923</v>
      </c>
    </row>
    <row r="460" spans="1:22" s="8" customFormat="1" x14ac:dyDescent="0.3">
      <c r="A460" s="8">
        <f t="shared" si="24"/>
        <v>2020</v>
      </c>
      <c r="B460" s="8" t="str">
        <f t="shared" si="25"/>
        <v>T2</v>
      </c>
      <c r="C460" s="8">
        <f t="shared" si="26"/>
        <v>4</v>
      </c>
      <c r="D460" s="67">
        <v>43924</v>
      </c>
    </row>
    <row r="461" spans="1:22" s="8" customFormat="1" x14ac:dyDescent="0.3">
      <c r="A461" s="8">
        <f t="shared" si="24"/>
        <v>2020</v>
      </c>
      <c r="B461" s="8" t="str">
        <f t="shared" si="25"/>
        <v>T2</v>
      </c>
      <c r="C461" s="8">
        <f t="shared" si="26"/>
        <v>4</v>
      </c>
      <c r="D461" s="67">
        <v>43925</v>
      </c>
    </row>
    <row r="462" spans="1:22" s="8" customFormat="1" x14ac:dyDescent="0.3">
      <c r="A462" s="8">
        <f t="shared" si="24"/>
        <v>2020</v>
      </c>
      <c r="B462" s="8" t="str">
        <f t="shared" si="25"/>
        <v>T2</v>
      </c>
      <c r="C462" s="8">
        <f t="shared" si="26"/>
        <v>4</v>
      </c>
      <c r="D462" s="67">
        <v>43926</v>
      </c>
    </row>
    <row r="463" spans="1:22" s="8" customFormat="1" x14ac:dyDescent="0.3">
      <c r="A463" s="8">
        <f t="shared" si="24"/>
        <v>2020</v>
      </c>
      <c r="B463" s="8" t="str">
        <f t="shared" si="25"/>
        <v>T2</v>
      </c>
      <c r="C463" s="8">
        <f t="shared" si="26"/>
        <v>4</v>
      </c>
      <c r="D463" s="67">
        <v>43927</v>
      </c>
    </row>
    <row r="464" spans="1:22" s="8" customFormat="1" x14ac:dyDescent="0.3">
      <c r="A464" s="8">
        <f t="shared" si="24"/>
        <v>2020</v>
      </c>
      <c r="B464" s="8" t="str">
        <f t="shared" si="25"/>
        <v>T2</v>
      </c>
      <c r="C464" s="8">
        <f t="shared" si="26"/>
        <v>4</v>
      </c>
      <c r="D464" s="67">
        <v>43928</v>
      </c>
    </row>
    <row r="465" spans="1:4" s="8" customFormat="1" x14ac:dyDescent="0.3">
      <c r="A465" s="8">
        <f t="shared" si="24"/>
        <v>2020</v>
      </c>
      <c r="B465" s="8" t="str">
        <f t="shared" si="25"/>
        <v>T2</v>
      </c>
      <c r="C465" s="8">
        <f t="shared" si="26"/>
        <v>4</v>
      </c>
      <c r="D465" s="67">
        <v>43929</v>
      </c>
    </row>
    <row r="466" spans="1:4" s="8" customFormat="1" x14ac:dyDescent="0.3">
      <c r="A466" s="8">
        <f t="shared" si="24"/>
        <v>2020</v>
      </c>
      <c r="B466" s="8" t="str">
        <f t="shared" si="25"/>
        <v>T2</v>
      </c>
      <c r="C466" s="8">
        <f t="shared" si="26"/>
        <v>4</v>
      </c>
      <c r="D466" s="67">
        <v>43930</v>
      </c>
    </row>
    <row r="467" spans="1:4" s="8" customFormat="1" x14ac:dyDescent="0.3">
      <c r="A467" s="8">
        <f t="shared" si="24"/>
        <v>2020</v>
      </c>
      <c r="B467" s="8" t="str">
        <f t="shared" si="25"/>
        <v>T2</v>
      </c>
      <c r="C467" s="8">
        <f t="shared" si="26"/>
        <v>4</v>
      </c>
      <c r="D467" s="67">
        <v>43931</v>
      </c>
    </row>
    <row r="468" spans="1:4" s="8" customFormat="1" x14ac:dyDescent="0.3">
      <c r="A468" s="8">
        <f t="shared" si="24"/>
        <v>2020</v>
      </c>
      <c r="B468" s="8" t="str">
        <f t="shared" si="25"/>
        <v>T2</v>
      </c>
      <c r="C468" s="8">
        <f t="shared" si="26"/>
        <v>4</v>
      </c>
      <c r="D468" s="67">
        <v>43932</v>
      </c>
    </row>
    <row r="469" spans="1:4" s="8" customFormat="1" x14ac:dyDescent="0.3">
      <c r="A469" s="8">
        <f t="shared" si="24"/>
        <v>2020</v>
      </c>
      <c r="B469" s="8" t="str">
        <f t="shared" si="25"/>
        <v>T2</v>
      </c>
      <c r="C469" s="8">
        <f t="shared" si="26"/>
        <v>4</v>
      </c>
      <c r="D469" s="67">
        <v>43933</v>
      </c>
    </row>
    <row r="470" spans="1:4" s="8" customFormat="1" x14ac:dyDescent="0.3">
      <c r="A470" s="8">
        <f t="shared" si="24"/>
        <v>2020</v>
      </c>
      <c r="B470" s="8" t="str">
        <f t="shared" si="25"/>
        <v>T2</v>
      </c>
      <c r="C470" s="8">
        <f t="shared" si="26"/>
        <v>4</v>
      </c>
      <c r="D470" s="67">
        <v>43934</v>
      </c>
    </row>
    <row r="471" spans="1:4" s="8" customFormat="1" x14ac:dyDescent="0.3">
      <c r="A471" s="8">
        <f t="shared" si="24"/>
        <v>2020</v>
      </c>
      <c r="B471" s="8" t="str">
        <f t="shared" si="25"/>
        <v>T2</v>
      </c>
      <c r="C471" s="8">
        <f t="shared" si="26"/>
        <v>4</v>
      </c>
      <c r="D471" s="67">
        <v>43935</v>
      </c>
    </row>
    <row r="472" spans="1:4" s="8" customFormat="1" x14ac:dyDescent="0.3">
      <c r="A472" s="8">
        <f t="shared" si="24"/>
        <v>2020</v>
      </c>
      <c r="B472" s="8" t="str">
        <f t="shared" si="25"/>
        <v>T2</v>
      </c>
      <c r="C472" s="8">
        <f t="shared" si="26"/>
        <v>4</v>
      </c>
      <c r="D472" s="67">
        <v>43936</v>
      </c>
    </row>
    <row r="473" spans="1:4" s="8" customFormat="1" x14ac:dyDescent="0.3">
      <c r="A473" s="8">
        <f t="shared" si="24"/>
        <v>2020</v>
      </c>
      <c r="B473" s="8" t="str">
        <f t="shared" si="25"/>
        <v>T2</v>
      </c>
      <c r="C473" s="8">
        <f t="shared" si="26"/>
        <v>4</v>
      </c>
      <c r="D473" s="67">
        <v>43937</v>
      </c>
    </row>
    <row r="474" spans="1:4" s="8" customFormat="1" x14ac:dyDescent="0.3">
      <c r="A474" s="8">
        <f t="shared" si="24"/>
        <v>2020</v>
      </c>
      <c r="B474" s="8" t="str">
        <f t="shared" si="25"/>
        <v>T2</v>
      </c>
      <c r="C474" s="8">
        <f t="shared" si="26"/>
        <v>4</v>
      </c>
      <c r="D474" s="67">
        <v>43938</v>
      </c>
    </row>
    <row r="475" spans="1:4" s="8" customFormat="1" x14ac:dyDescent="0.3">
      <c r="A475" s="8">
        <f t="shared" si="24"/>
        <v>2020</v>
      </c>
      <c r="B475" s="8" t="str">
        <f t="shared" si="25"/>
        <v>T2</v>
      </c>
      <c r="C475" s="8">
        <f t="shared" si="26"/>
        <v>4</v>
      </c>
      <c r="D475" s="67">
        <v>43939</v>
      </c>
    </row>
    <row r="476" spans="1:4" s="8" customFormat="1" x14ac:dyDescent="0.3">
      <c r="A476" s="8">
        <f t="shared" si="24"/>
        <v>2020</v>
      </c>
      <c r="B476" s="8" t="str">
        <f t="shared" si="25"/>
        <v>T2</v>
      </c>
      <c r="C476" s="8">
        <f t="shared" si="26"/>
        <v>4</v>
      </c>
      <c r="D476" s="67">
        <v>43940</v>
      </c>
    </row>
    <row r="477" spans="1:4" s="8" customFormat="1" x14ac:dyDescent="0.3">
      <c r="A477" s="8">
        <f t="shared" si="24"/>
        <v>2020</v>
      </c>
      <c r="B477" s="8" t="str">
        <f t="shared" si="25"/>
        <v>T2</v>
      </c>
      <c r="C477" s="8">
        <f t="shared" si="26"/>
        <v>4</v>
      </c>
      <c r="D477" s="67">
        <v>43941</v>
      </c>
    </row>
    <row r="478" spans="1:4" s="8" customFormat="1" x14ac:dyDescent="0.3">
      <c r="A478" s="8">
        <f t="shared" si="24"/>
        <v>2020</v>
      </c>
      <c r="B478" s="8" t="str">
        <f t="shared" si="25"/>
        <v>T2</v>
      </c>
      <c r="C478" s="8">
        <f t="shared" si="26"/>
        <v>4</v>
      </c>
      <c r="D478" s="67">
        <v>43942</v>
      </c>
    </row>
    <row r="479" spans="1:4" s="8" customFormat="1" x14ac:dyDescent="0.3">
      <c r="A479" s="8">
        <f t="shared" si="24"/>
        <v>2020</v>
      </c>
      <c r="B479" s="8" t="str">
        <f t="shared" si="25"/>
        <v>T2</v>
      </c>
      <c r="C479" s="8">
        <f t="shared" si="26"/>
        <v>4</v>
      </c>
      <c r="D479" s="67">
        <v>43943</v>
      </c>
    </row>
    <row r="480" spans="1:4" s="8" customFormat="1" x14ac:dyDescent="0.3">
      <c r="A480" s="8">
        <f t="shared" si="24"/>
        <v>2020</v>
      </c>
      <c r="B480" s="8" t="str">
        <f t="shared" si="25"/>
        <v>T2</v>
      </c>
      <c r="C480" s="8">
        <f t="shared" si="26"/>
        <v>4</v>
      </c>
      <c r="D480" s="67">
        <v>43944</v>
      </c>
    </row>
    <row r="481" spans="1:4" s="8" customFormat="1" x14ac:dyDescent="0.3">
      <c r="A481" s="8">
        <f t="shared" si="24"/>
        <v>2020</v>
      </c>
      <c r="B481" s="8" t="str">
        <f t="shared" si="25"/>
        <v>T2</v>
      </c>
      <c r="C481" s="8">
        <f t="shared" si="26"/>
        <v>4</v>
      </c>
      <c r="D481" s="67">
        <v>43945</v>
      </c>
    </row>
    <row r="482" spans="1:4" s="8" customFormat="1" x14ac:dyDescent="0.3">
      <c r="A482" s="8">
        <f t="shared" si="24"/>
        <v>2020</v>
      </c>
      <c r="B482" s="8" t="str">
        <f t="shared" si="25"/>
        <v>T2</v>
      </c>
      <c r="C482" s="8">
        <f t="shared" si="26"/>
        <v>4</v>
      </c>
      <c r="D482" s="67">
        <v>43946</v>
      </c>
    </row>
    <row r="483" spans="1:4" s="8" customFormat="1" x14ac:dyDescent="0.3">
      <c r="A483" s="8">
        <f t="shared" si="24"/>
        <v>2020</v>
      </c>
      <c r="B483" s="8" t="str">
        <f t="shared" si="25"/>
        <v>T2</v>
      </c>
      <c r="C483" s="8">
        <f t="shared" si="26"/>
        <v>4</v>
      </c>
      <c r="D483" s="67">
        <v>43947</v>
      </c>
    </row>
    <row r="484" spans="1:4" s="8" customFormat="1" x14ac:dyDescent="0.3">
      <c r="A484" s="8">
        <f t="shared" si="24"/>
        <v>2020</v>
      </c>
      <c r="B484" s="8" t="str">
        <f t="shared" si="25"/>
        <v>T2</v>
      </c>
      <c r="C484" s="8">
        <f t="shared" si="26"/>
        <v>4</v>
      </c>
      <c r="D484" s="67">
        <v>43948</v>
      </c>
    </row>
    <row r="485" spans="1:4" s="8" customFormat="1" x14ac:dyDescent="0.3">
      <c r="A485" s="8">
        <f t="shared" si="24"/>
        <v>2020</v>
      </c>
      <c r="B485" s="8" t="str">
        <f t="shared" si="25"/>
        <v>T2</v>
      </c>
      <c r="C485" s="8">
        <f t="shared" si="26"/>
        <v>4</v>
      </c>
      <c r="D485" s="67">
        <v>43949</v>
      </c>
    </row>
    <row r="486" spans="1:4" s="8" customFormat="1" x14ac:dyDescent="0.3">
      <c r="A486" s="8">
        <f t="shared" si="24"/>
        <v>2020</v>
      </c>
      <c r="B486" s="8" t="str">
        <f t="shared" si="25"/>
        <v>T2</v>
      </c>
      <c r="C486" s="8">
        <f t="shared" si="26"/>
        <v>4</v>
      </c>
      <c r="D486" s="67">
        <v>43950</v>
      </c>
    </row>
    <row r="487" spans="1:4" s="8" customFormat="1" x14ac:dyDescent="0.3">
      <c r="A487" s="8">
        <f t="shared" si="24"/>
        <v>2020</v>
      </c>
      <c r="B487" s="8" t="str">
        <f t="shared" si="25"/>
        <v>T2</v>
      </c>
      <c r="C487" s="8">
        <f t="shared" si="26"/>
        <v>4</v>
      </c>
      <c r="D487" s="67">
        <v>43951</v>
      </c>
    </row>
    <row r="488" spans="1:4" s="8" customFormat="1" x14ac:dyDescent="0.3">
      <c r="A488" s="8">
        <f t="shared" si="24"/>
        <v>2020</v>
      </c>
      <c r="B488" s="8" t="str">
        <f t="shared" si="25"/>
        <v>T2</v>
      </c>
      <c r="C488" s="8">
        <f t="shared" si="26"/>
        <v>5</v>
      </c>
      <c r="D488" s="67">
        <v>43952</v>
      </c>
    </row>
    <row r="489" spans="1:4" s="8" customFormat="1" x14ac:dyDescent="0.3">
      <c r="A489" s="8">
        <f t="shared" si="24"/>
        <v>2020</v>
      </c>
      <c r="B489" s="8" t="str">
        <f t="shared" si="25"/>
        <v>T2</v>
      </c>
      <c r="C489" s="8">
        <f t="shared" si="26"/>
        <v>5</v>
      </c>
      <c r="D489" s="67">
        <v>43953</v>
      </c>
    </row>
    <row r="490" spans="1:4" s="8" customFormat="1" x14ac:dyDescent="0.3">
      <c r="A490" s="8">
        <f t="shared" si="24"/>
        <v>2020</v>
      </c>
      <c r="B490" s="8" t="str">
        <f t="shared" si="25"/>
        <v>T2</v>
      </c>
      <c r="C490" s="8">
        <f t="shared" si="26"/>
        <v>5</v>
      </c>
      <c r="D490" s="67">
        <v>43954</v>
      </c>
    </row>
    <row r="491" spans="1:4" s="8" customFormat="1" x14ac:dyDescent="0.3">
      <c r="A491" s="8">
        <f t="shared" si="24"/>
        <v>2020</v>
      </c>
      <c r="B491" s="8" t="str">
        <f t="shared" si="25"/>
        <v>T2</v>
      </c>
      <c r="C491" s="8">
        <f t="shared" si="26"/>
        <v>5</v>
      </c>
      <c r="D491" s="67">
        <v>43955</v>
      </c>
    </row>
    <row r="492" spans="1:4" s="8" customFormat="1" x14ac:dyDescent="0.3">
      <c r="A492" s="8">
        <f t="shared" si="24"/>
        <v>2020</v>
      </c>
      <c r="B492" s="8" t="str">
        <f t="shared" si="25"/>
        <v>T2</v>
      </c>
      <c r="C492" s="8">
        <f t="shared" si="26"/>
        <v>5</v>
      </c>
      <c r="D492" s="67">
        <v>43956</v>
      </c>
    </row>
    <row r="493" spans="1:4" s="8" customFormat="1" x14ac:dyDescent="0.3">
      <c r="A493" s="8">
        <f t="shared" si="24"/>
        <v>2020</v>
      </c>
      <c r="B493" s="8" t="str">
        <f t="shared" si="25"/>
        <v>T2</v>
      </c>
      <c r="C493" s="8">
        <f t="shared" si="26"/>
        <v>5</v>
      </c>
      <c r="D493" s="67">
        <v>43957</v>
      </c>
    </row>
    <row r="494" spans="1:4" s="8" customFormat="1" x14ac:dyDescent="0.3">
      <c r="A494" s="8">
        <f t="shared" si="24"/>
        <v>2020</v>
      </c>
      <c r="B494" s="8" t="str">
        <f t="shared" si="25"/>
        <v>T2</v>
      </c>
      <c r="C494" s="8">
        <f t="shared" si="26"/>
        <v>5</v>
      </c>
      <c r="D494" s="67">
        <v>43958</v>
      </c>
    </row>
    <row r="495" spans="1:4" s="8" customFormat="1" x14ac:dyDescent="0.3">
      <c r="A495" s="8">
        <f t="shared" si="24"/>
        <v>2020</v>
      </c>
      <c r="B495" s="8" t="str">
        <f t="shared" si="25"/>
        <v>T2</v>
      </c>
      <c r="C495" s="8">
        <f t="shared" si="26"/>
        <v>5</v>
      </c>
      <c r="D495" s="67">
        <v>43959</v>
      </c>
    </row>
    <row r="496" spans="1:4" s="8" customFormat="1" x14ac:dyDescent="0.3">
      <c r="A496" s="8">
        <f t="shared" si="24"/>
        <v>2020</v>
      </c>
      <c r="B496" s="8" t="str">
        <f t="shared" si="25"/>
        <v>T2</v>
      </c>
      <c r="C496" s="8">
        <f t="shared" si="26"/>
        <v>5</v>
      </c>
      <c r="D496" s="67">
        <v>43960</v>
      </c>
    </row>
    <row r="497" spans="1:4" s="8" customFormat="1" x14ac:dyDescent="0.3">
      <c r="A497" s="8">
        <f t="shared" si="24"/>
        <v>2020</v>
      </c>
      <c r="B497" s="8" t="str">
        <f t="shared" si="25"/>
        <v>T2</v>
      </c>
      <c r="C497" s="8">
        <f t="shared" si="26"/>
        <v>5</v>
      </c>
      <c r="D497" s="67">
        <v>43961</v>
      </c>
    </row>
    <row r="498" spans="1:4" s="8" customFormat="1" x14ac:dyDescent="0.3">
      <c r="A498" s="8">
        <f t="shared" si="24"/>
        <v>2020</v>
      </c>
      <c r="B498" s="8" t="str">
        <f t="shared" si="25"/>
        <v>T2</v>
      </c>
      <c r="C498" s="8">
        <f t="shared" si="26"/>
        <v>5</v>
      </c>
      <c r="D498" s="67">
        <v>43962</v>
      </c>
    </row>
    <row r="499" spans="1:4" x14ac:dyDescent="0.3">
      <c r="A499">
        <f t="shared" si="24"/>
        <v>2020</v>
      </c>
      <c r="B499" t="str">
        <f t="shared" si="25"/>
        <v>T2</v>
      </c>
      <c r="C499">
        <f t="shared" si="26"/>
        <v>5</v>
      </c>
      <c r="D499" s="59">
        <v>43963</v>
      </c>
    </row>
    <row r="500" spans="1:4" x14ac:dyDescent="0.3">
      <c r="A500">
        <f t="shared" si="24"/>
        <v>2020</v>
      </c>
      <c r="B500" t="str">
        <f t="shared" si="25"/>
        <v>T2</v>
      </c>
      <c r="C500">
        <f t="shared" si="26"/>
        <v>5</v>
      </c>
      <c r="D500" s="59">
        <v>43964</v>
      </c>
    </row>
    <row r="501" spans="1:4" x14ac:dyDescent="0.3">
      <c r="A501">
        <f t="shared" si="24"/>
        <v>2020</v>
      </c>
      <c r="B501" t="str">
        <f t="shared" si="25"/>
        <v>T2</v>
      </c>
      <c r="C501">
        <f t="shared" si="26"/>
        <v>5</v>
      </c>
      <c r="D501" s="59">
        <v>43965</v>
      </c>
    </row>
    <row r="502" spans="1:4" x14ac:dyDescent="0.3">
      <c r="A502">
        <f t="shared" si="24"/>
        <v>2020</v>
      </c>
      <c r="B502" t="str">
        <f t="shared" si="25"/>
        <v>T2</v>
      </c>
      <c r="C502">
        <f t="shared" si="26"/>
        <v>5</v>
      </c>
      <c r="D502" s="59">
        <v>43966</v>
      </c>
    </row>
    <row r="503" spans="1:4" x14ac:dyDescent="0.3">
      <c r="A503">
        <f t="shared" si="24"/>
        <v>2020</v>
      </c>
      <c r="B503" t="str">
        <f t="shared" si="25"/>
        <v>T2</v>
      </c>
      <c r="C503">
        <f t="shared" si="26"/>
        <v>5</v>
      </c>
      <c r="D503" s="59">
        <v>43967</v>
      </c>
    </row>
    <row r="504" spans="1:4" x14ac:dyDescent="0.3">
      <c r="A504">
        <f t="shared" si="24"/>
        <v>2020</v>
      </c>
      <c r="B504" t="str">
        <f t="shared" si="25"/>
        <v>T2</v>
      </c>
      <c r="C504">
        <f t="shared" si="26"/>
        <v>5</v>
      </c>
      <c r="D504" s="59">
        <v>43968</v>
      </c>
    </row>
    <row r="505" spans="1:4" x14ac:dyDescent="0.3">
      <c r="A505">
        <f t="shared" si="24"/>
        <v>2020</v>
      </c>
      <c r="B505" t="str">
        <f t="shared" si="25"/>
        <v>T2</v>
      </c>
      <c r="C505">
        <f t="shared" si="26"/>
        <v>5</v>
      </c>
      <c r="D505" s="59">
        <v>43969</v>
      </c>
    </row>
    <row r="506" spans="1:4" x14ac:dyDescent="0.3">
      <c r="A506">
        <f t="shared" si="24"/>
        <v>2020</v>
      </c>
      <c r="B506" t="str">
        <f t="shared" si="25"/>
        <v>T2</v>
      </c>
      <c r="C506">
        <f t="shared" si="26"/>
        <v>5</v>
      </c>
      <c r="D506" s="59">
        <v>43970</v>
      </c>
    </row>
    <row r="507" spans="1:4" x14ac:dyDescent="0.3">
      <c r="A507">
        <f t="shared" si="24"/>
        <v>2020</v>
      </c>
      <c r="B507" t="str">
        <f t="shared" si="25"/>
        <v>T2</v>
      </c>
      <c r="C507">
        <f t="shared" si="26"/>
        <v>5</v>
      </c>
      <c r="D507" s="59">
        <v>43971</v>
      </c>
    </row>
    <row r="508" spans="1:4" x14ac:dyDescent="0.3">
      <c r="A508">
        <f t="shared" si="24"/>
        <v>2020</v>
      </c>
      <c r="B508" t="str">
        <f t="shared" si="25"/>
        <v>T2</v>
      </c>
      <c r="C508">
        <f t="shared" si="26"/>
        <v>5</v>
      </c>
      <c r="D508" s="59">
        <v>43972</v>
      </c>
    </row>
    <row r="509" spans="1:4" x14ac:dyDescent="0.3">
      <c r="A509">
        <f t="shared" si="24"/>
        <v>2020</v>
      </c>
      <c r="B509" t="str">
        <f t="shared" si="25"/>
        <v>T2</v>
      </c>
      <c r="C509">
        <f t="shared" si="26"/>
        <v>5</v>
      </c>
      <c r="D509" s="59">
        <v>43973</v>
      </c>
    </row>
    <row r="510" spans="1:4" x14ac:dyDescent="0.3">
      <c r="A510">
        <f t="shared" si="24"/>
        <v>2020</v>
      </c>
      <c r="B510" t="str">
        <f t="shared" si="25"/>
        <v>T2</v>
      </c>
      <c r="C510">
        <f t="shared" si="26"/>
        <v>5</v>
      </c>
      <c r="D510" s="59">
        <v>43974</v>
      </c>
    </row>
    <row r="511" spans="1:4" x14ac:dyDescent="0.3">
      <c r="A511">
        <f t="shared" si="24"/>
        <v>2020</v>
      </c>
      <c r="B511" t="str">
        <f t="shared" si="25"/>
        <v>T2</v>
      </c>
      <c r="C511">
        <f t="shared" si="26"/>
        <v>5</v>
      </c>
      <c r="D511" s="59">
        <v>43975</v>
      </c>
    </row>
    <row r="512" spans="1:4" x14ac:dyDescent="0.3">
      <c r="A512">
        <f t="shared" si="24"/>
        <v>2020</v>
      </c>
      <c r="B512" t="str">
        <f t="shared" si="25"/>
        <v>T2</v>
      </c>
      <c r="C512">
        <f t="shared" si="26"/>
        <v>5</v>
      </c>
      <c r="D512" s="59">
        <v>43976</v>
      </c>
    </row>
    <row r="513" spans="1:4" x14ac:dyDescent="0.3">
      <c r="A513">
        <f t="shared" si="24"/>
        <v>2020</v>
      </c>
      <c r="B513" t="str">
        <f t="shared" si="25"/>
        <v>T2</v>
      </c>
      <c r="C513">
        <f t="shared" si="26"/>
        <v>5</v>
      </c>
      <c r="D513" s="59">
        <v>43977</v>
      </c>
    </row>
    <row r="514" spans="1:4" x14ac:dyDescent="0.3">
      <c r="A514">
        <f t="shared" si="24"/>
        <v>2020</v>
      </c>
      <c r="B514" t="str">
        <f t="shared" si="25"/>
        <v>T2</v>
      </c>
      <c r="C514">
        <f t="shared" si="26"/>
        <v>5</v>
      </c>
      <c r="D514" s="59">
        <v>43978</v>
      </c>
    </row>
    <row r="515" spans="1:4" x14ac:dyDescent="0.3">
      <c r="A515">
        <f t="shared" si="24"/>
        <v>2020</v>
      </c>
      <c r="B515" t="str">
        <f t="shared" si="25"/>
        <v>T2</v>
      </c>
      <c r="C515">
        <f t="shared" si="26"/>
        <v>5</v>
      </c>
      <c r="D515" s="59">
        <v>43979</v>
      </c>
    </row>
    <row r="516" spans="1:4" x14ac:dyDescent="0.3">
      <c r="A516">
        <f t="shared" si="24"/>
        <v>2020</v>
      </c>
      <c r="B516" t="str">
        <f t="shared" si="25"/>
        <v>T2</v>
      </c>
      <c r="C516">
        <f t="shared" si="26"/>
        <v>5</v>
      </c>
      <c r="D516" s="59">
        <v>43980</v>
      </c>
    </row>
    <row r="517" spans="1:4" x14ac:dyDescent="0.3">
      <c r="A517">
        <f t="shared" si="24"/>
        <v>2020</v>
      </c>
      <c r="B517" t="str">
        <f t="shared" si="25"/>
        <v>T2</v>
      </c>
      <c r="C517">
        <f t="shared" si="26"/>
        <v>5</v>
      </c>
      <c r="D517" s="59">
        <v>43981</v>
      </c>
    </row>
    <row r="518" spans="1:4" x14ac:dyDescent="0.3">
      <c r="A518">
        <f t="shared" si="24"/>
        <v>2020</v>
      </c>
      <c r="B518" t="str">
        <f t="shared" si="25"/>
        <v>T2</v>
      </c>
      <c r="C518">
        <f t="shared" si="26"/>
        <v>5</v>
      </c>
      <c r="D518" s="59">
        <v>43982</v>
      </c>
    </row>
    <row r="519" spans="1:4" x14ac:dyDescent="0.3">
      <c r="A519">
        <f t="shared" si="24"/>
        <v>2020</v>
      </c>
      <c r="B519" t="str">
        <f t="shared" si="25"/>
        <v>T2</v>
      </c>
      <c r="C519">
        <f t="shared" si="26"/>
        <v>6</v>
      </c>
      <c r="D519" s="59">
        <v>43983</v>
      </c>
    </row>
    <row r="520" spans="1:4" x14ac:dyDescent="0.3">
      <c r="A520">
        <f t="shared" ref="A520:A583" si="27">YEAR(D520)</f>
        <v>2020</v>
      </c>
      <c r="B520" t="str">
        <f t="shared" ref="B520:B583" si="28">_xlfn.IFS(  C520&lt;4, "T1", C520&lt;7, "T2", C520&lt;10, "T3", C520&gt;9, "T4")</f>
        <v>T2</v>
      </c>
      <c r="C520">
        <f t="shared" ref="C520:C583" si="29">MONTH(D520)</f>
        <v>6</v>
      </c>
      <c r="D520" s="59">
        <v>43984</v>
      </c>
    </row>
    <row r="521" spans="1:4" x14ac:dyDescent="0.3">
      <c r="A521">
        <f t="shared" si="27"/>
        <v>2020</v>
      </c>
      <c r="B521" t="str">
        <f t="shared" si="28"/>
        <v>T2</v>
      </c>
      <c r="C521">
        <f t="shared" si="29"/>
        <v>6</v>
      </c>
      <c r="D521" s="59">
        <v>43985</v>
      </c>
    </row>
    <row r="522" spans="1:4" x14ac:dyDescent="0.3">
      <c r="A522">
        <f t="shared" si="27"/>
        <v>2020</v>
      </c>
      <c r="B522" t="str">
        <f t="shared" si="28"/>
        <v>T2</v>
      </c>
      <c r="C522">
        <f t="shared" si="29"/>
        <v>6</v>
      </c>
      <c r="D522" s="59">
        <v>43986</v>
      </c>
    </row>
    <row r="523" spans="1:4" x14ac:dyDescent="0.3">
      <c r="A523">
        <f t="shared" si="27"/>
        <v>2020</v>
      </c>
      <c r="B523" t="str">
        <f t="shared" si="28"/>
        <v>T2</v>
      </c>
      <c r="C523">
        <f t="shared" si="29"/>
        <v>6</v>
      </c>
      <c r="D523" s="59">
        <v>43987</v>
      </c>
    </row>
    <row r="524" spans="1:4" x14ac:dyDescent="0.3">
      <c r="A524">
        <f t="shared" si="27"/>
        <v>2020</v>
      </c>
      <c r="B524" t="str">
        <f t="shared" si="28"/>
        <v>T2</v>
      </c>
      <c r="C524">
        <f t="shared" si="29"/>
        <v>6</v>
      </c>
      <c r="D524" s="59">
        <v>43988</v>
      </c>
    </row>
    <row r="525" spans="1:4" x14ac:dyDescent="0.3">
      <c r="A525">
        <f t="shared" si="27"/>
        <v>2020</v>
      </c>
      <c r="B525" t="str">
        <f t="shared" si="28"/>
        <v>T2</v>
      </c>
      <c r="C525">
        <f t="shared" si="29"/>
        <v>6</v>
      </c>
      <c r="D525" s="59">
        <v>43989</v>
      </c>
    </row>
    <row r="526" spans="1:4" x14ac:dyDescent="0.3">
      <c r="A526">
        <f t="shared" si="27"/>
        <v>2020</v>
      </c>
      <c r="B526" t="str">
        <f t="shared" si="28"/>
        <v>T2</v>
      </c>
      <c r="C526">
        <f t="shared" si="29"/>
        <v>6</v>
      </c>
      <c r="D526" s="59">
        <v>43990</v>
      </c>
    </row>
    <row r="527" spans="1:4" x14ac:dyDescent="0.3">
      <c r="A527">
        <f t="shared" si="27"/>
        <v>2020</v>
      </c>
      <c r="B527" t="str">
        <f t="shared" si="28"/>
        <v>T2</v>
      </c>
      <c r="C527">
        <f t="shared" si="29"/>
        <v>6</v>
      </c>
      <c r="D527" s="59">
        <v>43991</v>
      </c>
    </row>
    <row r="528" spans="1:4" x14ac:dyDescent="0.3">
      <c r="A528">
        <f t="shared" si="27"/>
        <v>2020</v>
      </c>
      <c r="B528" t="str">
        <f t="shared" si="28"/>
        <v>T2</v>
      </c>
      <c r="C528">
        <f t="shared" si="29"/>
        <v>6</v>
      </c>
      <c r="D528" s="59">
        <v>43992</v>
      </c>
    </row>
    <row r="529" spans="1:4" x14ac:dyDescent="0.3">
      <c r="A529">
        <f t="shared" si="27"/>
        <v>2020</v>
      </c>
      <c r="B529" t="str">
        <f t="shared" si="28"/>
        <v>T2</v>
      </c>
      <c r="C529">
        <f t="shared" si="29"/>
        <v>6</v>
      </c>
      <c r="D529" s="59">
        <v>43993</v>
      </c>
    </row>
    <row r="530" spans="1:4" x14ac:dyDescent="0.3">
      <c r="A530">
        <f t="shared" si="27"/>
        <v>2020</v>
      </c>
      <c r="B530" t="str">
        <f t="shared" si="28"/>
        <v>T2</v>
      </c>
      <c r="C530">
        <f t="shared" si="29"/>
        <v>6</v>
      </c>
      <c r="D530" s="59">
        <v>43994</v>
      </c>
    </row>
    <row r="531" spans="1:4" x14ac:dyDescent="0.3">
      <c r="A531">
        <f t="shared" si="27"/>
        <v>2020</v>
      </c>
      <c r="B531" t="str">
        <f t="shared" si="28"/>
        <v>T2</v>
      </c>
      <c r="C531">
        <f t="shared" si="29"/>
        <v>6</v>
      </c>
      <c r="D531" s="59">
        <v>43995</v>
      </c>
    </row>
    <row r="532" spans="1:4" x14ac:dyDescent="0.3">
      <c r="A532">
        <f t="shared" si="27"/>
        <v>2020</v>
      </c>
      <c r="B532" t="str">
        <f t="shared" si="28"/>
        <v>T2</v>
      </c>
      <c r="C532">
        <f t="shared" si="29"/>
        <v>6</v>
      </c>
      <c r="D532" s="59">
        <v>43996</v>
      </c>
    </row>
    <row r="533" spans="1:4" x14ac:dyDescent="0.3">
      <c r="A533">
        <f t="shared" si="27"/>
        <v>2020</v>
      </c>
      <c r="B533" t="str">
        <f t="shared" si="28"/>
        <v>T2</v>
      </c>
      <c r="C533">
        <f t="shared" si="29"/>
        <v>6</v>
      </c>
      <c r="D533" s="59">
        <v>43997</v>
      </c>
    </row>
    <row r="534" spans="1:4" x14ac:dyDescent="0.3">
      <c r="A534">
        <f t="shared" si="27"/>
        <v>2020</v>
      </c>
      <c r="B534" t="str">
        <f t="shared" si="28"/>
        <v>T2</v>
      </c>
      <c r="C534">
        <f t="shared" si="29"/>
        <v>6</v>
      </c>
      <c r="D534" s="59">
        <v>43998</v>
      </c>
    </row>
    <row r="535" spans="1:4" x14ac:dyDescent="0.3">
      <c r="A535">
        <f t="shared" si="27"/>
        <v>2020</v>
      </c>
      <c r="B535" t="str">
        <f t="shared" si="28"/>
        <v>T2</v>
      </c>
      <c r="C535">
        <f t="shared" si="29"/>
        <v>6</v>
      </c>
      <c r="D535" s="59">
        <v>43999</v>
      </c>
    </row>
    <row r="536" spans="1:4" x14ac:dyDescent="0.3">
      <c r="A536">
        <f t="shared" si="27"/>
        <v>2020</v>
      </c>
      <c r="B536" t="str">
        <f t="shared" si="28"/>
        <v>T2</v>
      </c>
      <c r="C536">
        <f t="shared" si="29"/>
        <v>6</v>
      </c>
      <c r="D536" s="59">
        <v>44000</v>
      </c>
    </row>
    <row r="537" spans="1:4" x14ac:dyDescent="0.3">
      <c r="A537">
        <f t="shared" si="27"/>
        <v>2020</v>
      </c>
      <c r="B537" t="str">
        <f t="shared" si="28"/>
        <v>T2</v>
      </c>
      <c r="C537">
        <f t="shared" si="29"/>
        <v>6</v>
      </c>
      <c r="D537" s="59">
        <v>44001</v>
      </c>
    </row>
    <row r="538" spans="1:4" x14ac:dyDescent="0.3">
      <c r="A538">
        <f t="shared" si="27"/>
        <v>2020</v>
      </c>
      <c r="B538" t="str">
        <f t="shared" si="28"/>
        <v>T2</v>
      </c>
      <c r="C538">
        <f t="shared" si="29"/>
        <v>6</v>
      </c>
      <c r="D538" s="59">
        <v>44002</v>
      </c>
    </row>
    <row r="539" spans="1:4" x14ac:dyDescent="0.3">
      <c r="A539">
        <f t="shared" si="27"/>
        <v>2020</v>
      </c>
      <c r="B539" t="str">
        <f t="shared" si="28"/>
        <v>T2</v>
      </c>
      <c r="C539">
        <f t="shared" si="29"/>
        <v>6</v>
      </c>
      <c r="D539" s="59">
        <v>44003</v>
      </c>
    </row>
    <row r="540" spans="1:4" x14ac:dyDescent="0.3">
      <c r="A540">
        <f t="shared" si="27"/>
        <v>2020</v>
      </c>
      <c r="B540" t="str">
        <f t="shared" si="28"/>
        <v>T2</v>
      </c>
      <c r="C540">
        <f t="shared" si="29"/>
        <v>6</v>
      </c>
      <c r="D540" s="59">
        <v>44004</v>
      </c>
    </row>
    <row r="541" spans="1:4" x14ac:dyDescent="0.3">
      <c r="A541">
        <f t="shared" si="27"/>
        <v>2020</v>
      </c>
      <c r="B541" t="str">
        <f t="shared" si="28"/>
        <v>T2</v>
      </c>
      <c r="C541">
        <f t="shared" si="29"/>
        <v>6</v>
      </c>
      <c r="D541" s="59">
        <v>44005</v>
      </c>
    </row>
    <row r="542" spans="1:4" x14ac:dyDescent="0.3">
      <c r="A542">
        <f t="shared" si="27"/>
        <v>2020</v>
      </c>
      <c r="B542" t="str">
        <f t="shared" si="28"/>
        <v>T2</v>
      </c>
      <c r="C542">
        <f t="shared" si="29"/>
        <v>6</v>
      </c>
      <c r="D542" s="59">
        <v>44006</v>
      </c>
    </row>
    <row r="543" spans="1:4" x14ac:dyDescent="0.3">
      <c r="A543">
        <f t="shared" si="27"/>
        <v>2020</v>
      </c>
      <c r="B543" t="str">
        <f t="shared" si="28"/>
        <v>T2</v>
      </c>
      <c r="C543">
        <f t="shared" si="29"/>
        <v>6</v>
      </c>
      <c r="D543" s="59">
        <v>44007</v>
      </c>
    </row>
    <row r="544" spans="1:4" x14ac:dyDescent="0.3">
      <c r="A544">
        <f t="shared" si="27"/>
        <v>2020</v>
      </c>
      <c r="B544" t="str">
        <f t="shared" si="28"/>
        <v>T2</v>
      </c>
      <c r="C544">
        <f t="shared" si="29"/>
        <v>6</v>
      </c>
      <c r="D544" s="59">
        <v>44008</v>
      </c>
    </row>
    <row r="545" spans="1:4" x14ac:dyDescent="0.3">
      <c r="A545">
        <f t="shared" si="27"/>
        <v>2020</v>
      </c>
      <c r="B545" t="str">
        <f t="shared" si="28"/>
        <v>T2</v>
      </c>
      <c r="C545">
        <f t="shared" si="29"/>
        <v>6</v>
      </c>
      <c r="D545" s="59">
        <v>44009</v>
      </c>
    </row>
    <row r="546" spans="1:4" x14ac:dyDescent="0.3">
      <c r="A546">
        <f t="shared" si="27"/>
        <v>2020</v>
      </c>
      <c r="B546" t="str">
        <f t="shared" si="28"/>
        <v>T2</v>
      </c>
      <c r="C546">
        <f t="shared" si="29"/>
        <v>6</v>
      </c>
      <c r="D546" s="59">
        <v>44010</v>
      </c>
    </row>
    <row r="547" spans="1:4" x14ac:dyDescent="0.3">
      <c r="A547">
        <f t="shared" si="27"/>
        <v>2020</v>
      </c>
      <c r="B547" t="str">
        <f t="shared" si="28"/>
        <v>T2</v>
      </c>
      <c r="C547">
        <f t="shared" si="29"/>
        <v>6</v>
      </c>
      <c r="D547" s="59">
        <v>44011</v>
      </c>
    </row>
    <row r="548" spans="1:4" x14ac:dyDescent="0.3">
      <c r="A548">
        <f t="shared" si="27"/>
        <v>2020</v>
      </c>
      <c r="B548" t="str">
        <f t="shared" si="28"/>
        <v>T2</v>
      </c>
      <c r="C548">
        <f t="shared" si="29"/>
        <v>6</v>
      </c>
      <c r="D548" s="59">
        <v>44012</v>
      </c>
    </row>
    <row r="549" spans="1:4" x14ac:dyDescent="0.3">
      <c r="A549">
        <f t="shared" si="27"/>
        <v>2020</v>
      </c>
      <c r="B549" t="str">
        <f t="shared" si="28"/>
        <v>T3</v>
      </c>
      <c r="C549">
        <f t="shared" si="29"/>
        <v>7</v>
      </c>
      <c r="D549" s="59">
        <v>44013</v>
      </c>
    </row>
    <row r="550" spans="1:4" x14ac:dyDescent="0.3">
      <c r="A550">
        <f t="shared" si="27"/>
        <v>2020</v>
      </c>
      <c r="B550" t="str">
        <f t="shared" si="28"/>
        <v>T3</v>
      </c>
      <c r="C550">
        <f t="shared" si="29"/>
        <v>7</v>
      </c>
      <c r="D550" s="59">
        <v>44014</v>
      </c>
    </row>
    <row r="551" spans="1:4" x14ac:dyDescent="0.3">
      <c r="A551">
        <f t="shared" si="27"/>
        <v>2020</v>
      </c>
      <c r="B551" t="str">
        <f t="shared" si="28"/>
        <v>T3</v>
      </c>
      <c r="C551">
        <f t="shared" si="29"/>
        <v>7</v>
      </c>
      <c r="D551" s="59">
        <v>44015</v>
      </c>
    </row>
    <row r="552" spans="1:4" x14ac:dyDescent="0.3">
      <c r="A552">
        <f t="shared" si="27"/>
        <v>2020</v>
      </c>
      <c r="B552" t="str">
        <f t="shared" si="28"/>
        <v>T3</v>
      </c>
      <c r="C552">
        <f t="shared" si="29"/>
        <v>7</v>
      </c>
      <c r="D552" s="59">
        <v>44016</v>
      </c>
    </row>
    <row r="553" spans="1:4" x14ac:dyDescent="0.3">
      <c r="A553">
        <f t="shared" si="27"/>
        <v>2020</v>
      </c>
      <c r="B553" t="str">
        <f t="shared" si="28"/>
        <v>T3</v>
      </c>
      <c r="C553">
        <f t="shared" si="29"/>
        <v>7</v>
      </c>
      <c r="D553" s="59">
        <v>44017</v>
      </c>
    </row>
    <row r="554" spans="1:4" x14ac:dyDescent="0.3">
      <c r="A554">
        <f t="shared" si="27"/>
        <v>2020</v>
      </c>
      <c r="B554" t="str">
        <f t="shared" si="28"/>
        <v>T3</v>
      </c>
      <c r="C554">
        <f t="shared" si="29"/>
        <v>7</v>
      </c>
      <c r="D554" s="59">
        <v>44018</v>
      </c>
    </row>
    <row r="555" spans="1:4" x14ac:dyDescent="0.3">
      <c r="A555">
        <f t="shared" si="27"/>
        <v>2020</v>
      </c>
      <c r="B555" t="str">
        <f t="shared" si="28"/>
        <v>T3</v>
      </c>
      <c r="C555">
        <f t="shared" si="29"/>
        <v>7</v>
      </c>
      <c r="D555" s="59">
        <v>44019</v>
      </c>
    </row>
    <row r="556" spans="1:4" x14ac:dyDescent="0.3">
      <c r="A556">
        <f t="shared" si="27"/>
        <v>2020</v>
      </c>
      <c r="B556" t="str">
        <f t="shared" si="28"/>
        <v>T3</v>
      </c>
      <c r="C556">
        <f t="shared" si="29"/>
        <v>7</v>
      </c>
      <c r="D556" s="59">
        <v>44020</v>
      </c>
    </row>
    <row r="557" spans="1:4" x14ac:dyDescent="0.3">
      <c r="A557">
        <f t="shared" si="27"/>
        <v>2020</v>
      </c>
      <c r="B557" t="str">
        <f t="shared" si="28"/>
        <v>T3</v>
      </c>
      <c r="C557">
        <f t="shared" si="29"/>
        <v>7</v>
      </c>
      <c r="D557" s="59">
        <v>44021</v>
      </c>
    </row>
    <row r="558" spans="1:4" x14ac:dyDescent="0.3">
      <c r="A558">
        <f t="shared" si="27"/>
        <v>2020</v>
      </c>
      <c r="B558" t="str">
        <f t="shared" si="28"/>
        <v>T3</v>
      </c>
      <c r="C558">
        <f t="shared" si="29"/>
        <v>7</v>
      </c>
      <c r="D558" s="59">
        <v>44022</v>
      </c>
    </row>
    <row r="559" spans="1:4" x14ac:dyDescent="0.3">
      <c r="A559">
        <f t="shared" si="27"/>
        <v>2020</v>
      </c>
      <c r="B559" t="str">
        <f t="shared" si="28"/>
        <v>T3</v>
      </c>
      <c r="C559">
        <f t="shared" si="29"/>
        <v>7</v>
      </c>
      <c r="D559" s="59">
        <v>44023</v>
      </c>
    </row>
    <row r="560" spans="1:4" x14ac:dyDescent="0.3">
      <c r="A560">
        <f t="shared" si="27"/>
        <v>2020</v>
      </c>
      <c r="B560" t="str">
        <f t="shared" si="28"/>
        <v>T3</v>
      </c>
      <c r="C560">
        <f t="shared" si="29"/>
        <v>7</v>
      </c>
      <c r="D560" s="59">
        <v>44024</v>
      </c>
    </row>
    <row r="561" spans="1:4" x14ac:dyDescent="0.3">
      <c r="A561">
        <f t="shared" si="27"/>
        <v>2020</v>
      </c>
      <c r="B561" t="str">
        <f t="shared" si="28"/>
        <v>T3</v>
      </c>
      <c r="C561">
        <f t="shared" si="29"/>
        <v>7</v>
      </c>
      <c r="D561" s="59">
        <v>44025</v>
      </c>
    </row>
    <row r="562" spans="1:4" x14ac:dyDescent="0.3">
      <c r="A562">
        <f t="shared" si="27"/>
        <v>2020</v>
      </c>
      <c r="B562" t="str">
        <f t="shared" si="28"/>
        <v>T3</v>
      </c>
      <c r="C562">
        <f t="shared" si="29"/>
        <v>7</v>
      </c>
      <c r="D562" s="59">
        <v>44026</v>
      </c>
    </row>
    <row r="563" spans="1:4" x14ac:dyDescent="0.3">
      <c r="A563">
        <f t="shared" si="27"/>
        <v>2020</v>
      </c>
      <c r="B563" t="str">
        <f t="shared" si="28"/>
        <v>T3</v>
      </c>
      <c r="C563">
        <f t="shared" si="29"/>
        <v>7</v>
      </c>
      <c r="D563" s="59">
        <v>44027</v>
      </c>
    </row>
    <row r="564" spans="1:4" x14ac:dyDescent="0.3">
      <c r="A564">
        <f t="shared" si="27"/>
        <v>2020</v>
      </c>
      <c r="B564" t="str">
        <f t="shared" si="28"/>
        <v>T3</v>
      </c>
      <c r="C564">
        <f t="shared" si="29"/>
        <v>7</v>
      </c>
      <c r="D564" s="59">
        <v>44028</v>
      </c>
    </row>
    <row r="565" spans="1:4" x14ac:dyDescent="0.3">
      <c r="A565">
        <f t="shared" si="27"/>
        <v>2020</v>
      </c>
      <c r="B565" t="str">
        <f t="shared" si="28"/>
        <v>T3</v>
      </c>
      <c r="C565">
        <f t="shared" si="29"/>
        <v>7</v>
      </c>
      <c r="D565" s="59">
        <v>44029</v>
      </c>
    </row>
    <row r="566" spans="1:4" x14ac:dyDescent="0.3">
      <c r="A566">
        <f t="shared" si="27"/>
        <v>2020</v>
      </c>
      <c r="B566" t="str">
        <f t="shared" si="28"/>
        <v>T3</v>
      </c>
      <c r="C566">
        <f t="shared" si="29"/>
        <v>7</v>
      </c>
      <c r="D566" s="59">
        <v>44030</v>
      </c>
    </row>
    <row r="567" spans="1:4" x14ac:dyDescent="0.3">
      <c r="A567">
        <f t="shared" si="27"/>
        <v>2020</v>
      </c>
      <c r="B567" t="str">
        <f t="shared" si="28"/>
        <v>T3</v>
      </c>
      <c r="C567">
        <f t="shared" si="29"/>
        <v>7</v>
      </c>
      <c r="D567" s="59">
        <v>44031</v>
      </c>
    </row>
    <row r="568" spans="1:4" x14ac:dyDescent="0.3">
      <c r="A568">
        <f t="shared" si="27"/>
        <v>2020</v>
      </c>
      <c r="B568" t="str">
        <f t="shared" si="28"/>
        <v>T3</v>
      </c>
      <c r="C568">
        <f t="shared" si="29"/>
        <v>7</v>
      </c>
      <c r="D568" s="59">
        <v>44032</v>
      </c>
    </row>
    <row r="569" spans="1:4" x14ac:dyDescent="0.3">
      <c r="A569">
        <f t="shared" si="27"/>
        <v>2020</v>
      </c>
      <c r="B569" t="str">
        <f t="shared" si="28"/>
        <v>T3</v>
      </c>
      <c r="C569">
        <f t="shared" si="29"/>
        <v>7</v>
      </c>
      <c r="D569" s="59">
        <v>44033</v>
      </c>
    </row>
    <row r="570" spans="1:4" x14ac:dyDescent="0.3">
      <c r="A570">
        <f t="shared" si="27"/>
        <v>2020</v>
      </c>
      <c r="B570" t="str">
        <f t="shared" si="28"/>
        <v>T3</v>
      </c>
      <c r="C570">
        <f t="shared" si="29"/>
        <v>7</v>
      </c>
      <c r="D570" s="59">
        <v>44034</v>
      </c>
    </row>
    <row r="571" spans="1:4" x14ac:dyDescent="0.3">
      <c r="A571">
        <f t="shared" si="27"/>
        <v>2020</v>
      </c>
      <c r="B571" t="str">
        <f t="shared" si="28"/>
        <v>T3</v>
      </c>
      <c r="C571">
        <f t="shared" si="29"/>
        <v>7</v>
      </c>
      <c r="D571" s="59">
        <v>44035</v>
      </c>
    </row>
    <row r="572" spans="1:4" x14ac:dyDescent="0.3">
      <c r="A572">
        <f t="shared" si="27"/>
        <v>2020</v>
      </c>
      <c r="B572" t="str">
        <f t="shared" si="28"/>
        <v>T3</v>
      </c>
      <c r="C572">
        <f t="shared" si="29"/>
        <v>7</v>
      </c>
      <c r="D572" s="59">
        <v>44036</v>
      </c>
    </row>
    <row r="573" spans="1:4" x14ac:dyDescent="0.3">
      <c r="A573">
        <f t="shared" si="27"/>
        <v>2020</v>
      </c>
      <c r="B573" t="str">
        <f t="shared" si="28"/>
        <v>T3</v>
      </c>
      <c r="C573">
        <f t="shared" si="29"/>
        <v>7</v>
      </c>
      <c r="D573" s="59">
        <v>44037</v>
      </c>
    </row>
    <row r="574" spans="1:4" x14ac:dyDescent="0.3">
      <c r="A574">
        <f t="shared" si="27"/>
        <v>2020</v>
      </c>
      <c r="B574" t="str">
        <f t="shared" si="28"/>
        <v>T3</v>
      </c>
      <c r="C574">
        <f t="shared" si="29"/>
        <v>7</v>
      </c>
      <c r="D574" s="59">
        <v>44038</v>
      </c>
    </row>
    <row r="575" spans="1:4" x14ac:dyDescent="0.3">
      <c r="A575">
        <f t="shared" si="27"/>
        <v>2020</v>
      </c>
      <c r="B575" t="str">
        <f t="shared" si="28"/>
        <v>T3</v>
      </c>
      <c r="C575">
        <f t="shared" si="29"/>
        <v>7</v>
      </c>
      <c r="D575" s="59">
        <v>44039</v>
      </c>
    </row>
    <row r="576" spans="1:4" x14ac:dyDescent="0.3">
      <c r="A576">
        <f t="shared" si="27"/>
        <v>2020</v>
      </c>
      <c r="B576" t="str">
        <f t="shared" si="28"/>
        <v>T3</v>
      </c>
      <c r="C576">
        <f t="shared" si="29"/>
        <v>7</v>
      </c>
      <c r="D576" s="59">
        <v>44040</v>
      </c>
    </row>
    <row r="577" spans="1:4" x14ac:dyDescent="0.3">
      <c r="A577">
        <f t="shared" si="27"/>
        <v>2020</v>
      </c>
      <c r="B577" t="str">
        <f t="shared" si="28"/>
        <v>T3</v>
      </c>
      <c r="C577">
        <f t="shared" si="29"/>
        <v>7</v>
      </c>
      <c r="D577" s="59">
        <v>44041</v>
      </c>
    </row>
    <row r="578" spans="1:4" x14ac:dyDescent="0.3">
      <c r="A578">
        <f t="shared" si="27"/>
        <v>2020</v>
      </c>
      <c r="B578" t="str">
        <f t="shared" si="28"/>
        <v>T3</v>
      </c>
      <c r="C578">
        <f t="shared" si="29"/>
        <v>7</v>
      </c>
      <c r="D578" s="59">
        <v>44042</v>
      </c>
    </row>
    <row r="579" spans="1:4" x14ac:dyDescent="0.3">
      <c r="A579">
        <f t="shared" si="27"/>
        <v>2020</v>
      </c>
      <c r="B579" t="str">
        <f t="shared" si="28"/>
        <v>T3</v>
      </c>
      <c r="C579">
        <f t="shared" si="29"/>
        <v>7</v>
      </c>
      <c r="D579" s="59">
        <v>44043</v>
      </c>
    </row>
    <row r="580" spans="1:4" x14ac:dyDescent="0.3">
      <c r="A580">
        <f t="shared" si="27"/>
        <v>2020</v>
      </c>
      <c r="B580" t="str">
        <f t="shared" si="28"/>
        <v>T3</v>
      </c>
      <c r="C580">
        <f t="shared" si="29"/>
        <v>8</v>
      </c>
      <c r="D580" s="59">
        <v>44044</v>
      </c>
    </row>
    <row r="581" spans="1:4" x14ac:dyDescent="0.3">
      <c r="A581">
        <f t="shared" si="27"/>
        <v>2020</v>
      </c>
      <c r="B581" t="str">
        <f t="shared" si="28"/>
        <v>T3</v>
      </c>
      <c r="C581">
        <f t="shared" si="29"/>
        <v>8</v>
      </c>
      <c r="D581" s="59">
        <v>44045</v>
      </c>
    </row>
    <row r="582" spans="1:4" x14ac:dyDescent="0.3">
      <c r="A582">
        <f t="shared" si="27"/>
        <v>2020</v>
      </c>
      <c r="B582" t="str">
        <f t="shared" si="28"/>
        <v>T3</v>
      </c>
      <c r="C582">
        <f t="shared" si="29"/>
        <v>8</v>
      </c>
      <c r="D582" s="59">
        <v>44046</v>
      </c>
    </row>
    <row r="583" spans="1:4" x14ac:dyDescent="0.3">
      <c r="A583">
        <f t="shared" si="27"/>
        <v>2020</v>
      </c>
      <c r="B583" t="str">
        <f t="shared" si="28"/>
        <v>T3</v>
      </c>
      <c r="C583">
        <f t="shared" si="29"/>
        <v>8</v>
      </c>
      <c r="D583" s="59">
        <v>44047</v>
      </c>
    </row>
    <row r="584" spans="1:4" x14ac:dyDescent="0.3">
      <c r="A584">
        <f t="shared" ref="A584:A647" si="30">YEAR(D584)</f>
        <v>2020</v>
      </c>
      <c r="B584" t="str">
        <f t="shared" ref="B584:B647" si="31">_xlfn.IFS(  C584&lt;4, "T1", C584&lt;7, "T2", C584&lt;10, "T3", C584&gt;9, "T4")</f>
        <v>T3</v>
      </c>
      <c r="C584">
        <f t="shared" ref="C584:C647" si="32">MONTH(D584)</f>
        <v>8</v>
      </c>
      <c r="D584" s="59">
        <v>44048</v>
      </c>
    </row>
    <row r="585" spans="1:4" x14ac:dyDescent="0.3">
      <c r="A585">
        <f t="shared" si="30"/>
        <v>2020</v>
      </c>
      <c r="B585" t="str">
        <f t="shared" si="31"/>
        <v>T3</v>
      </c>
      <c r="C585">
        <f t="shared" si="32"/>
        <v>8</v>
      </c>
      <c r="D585" s="59">
        <v>44049</v>
      </c>
    </row>
    <row r="586" spans="1:4" x14ac:dyDescent="0.3">
      <c r="A586">
        <f t="shared" si="30"/>
        <v>2020</v>
      </c>
      <c r="B586" t="str">
        <f t="shared" si="31"/>
        <v>T3</v>
      </c>
      <c r="C586">
        <f t="shared" si="32"/>
        <v>8</v>
      </c>
      <c r="D586" s="59">
        <v>44050</v>
      </c>
    </row>
    <row r="587" spans="1:4" x14ac:dyDescent="0.3">
      <c r="A587">
        <f t="shared" si="30"/>
        <v>2020</v>
      </c>
      <c r="B587" t="str">
        <f t="shared" si="31"/>
        <v>T3</v>
      </c>
      <c r="C587">
        <f t="shared" si="32"/>
        <v>8</v>
      </c>
      <c r="D587" s="59">
        <v>44051</v>
      </c>
    </row>
    <row r="588" spans="1:4" x14ac:dyDescent="0.3">
      <c r="A588">
        <f t="shared" si="30"/>
        <v>2020</v>
      </c>
      <c r="B588" t="str">
        <f t="shared" si="31"/>
        <v>T3</v>
      </c>
      <c r="C588">
        <f t="shared" si="32"/>
        <v>8</v>
      </c>
      <c r="D588" s="59">
        <v>44052</v>
      </c>
    </row>
    <row r="589" spans="1:4" x14ac:dyDescent="0.3">
      <c r="A589">
        <f t="shared" si="30"/>
        <v>2020</v>
      </c>
      <c r="B589" t="str">
        <f t="shared" si="31"/>
        <v>T3</v>
      </c>
      <c r="C589">
        <f t="shared" si="32"/>
        <v>8</v>
      </c>
      <c r="D589" s="59">
        <v>44053</v>
      </c>
    </row>
    <row r="590" spans="1:4" x14ac:dyDescent="0.3">
      <c r="A590">
        <f t="shared" si="30"/>
        <v>2020</v>
      </c>
      <c r="B590" t="str">
        <f t="shared" si="31"/>
        <v>T3</v>
      </c>
      <c r="C590">
        <f t="shared" si="32"/>
        <v>8</v>
      </c>
      <c r="D590" s="59">
        <v>44054</v>
      </c>
    </row>
    <row r="591" spans="1:4" x14ac:dyDescent="0.3">
      <c r="A591">
        <f t="shared" si="30"/>
        <v>2020</v>
      </c>
      <c r="B591" t="str">
        <f t="shared" si="31"/>
        <v>T3</v>
      </c>
      <c r="C591">
        <f t="shared" si="32"/>
        <v>8</v>
      </c>
      <c r="D591" s="59">
        <v>44055</v>
      </c>
    </row>
    <row r="592" spans="1:4" x14ac:dyDescent="0.3">
      <c r="A592">
        <f t="shared" si="30"/>
        <v>2020</v>
      </c>
      <c r="B592" t="str">
        <f t="shared" si="31"/>
        <v>T3</v>
      </c>
      <c r="C592">
        <f t="shared" si="32"/>
        <v>8</v>
      </c>
      <c r="D592" s="59">
        <v>44056</v>
      </c>
    </row>
    <row r="593" spans="1:4" x14ac:dyDescent="0.3">
      <c r="A593">
        <f t="shared" si="30"/>
        <v>2020</v>
      </c>
      <c r="B593" t="str">
        <f t="shared" si="31"/>
        <v>T3</v>
      </c>
      <c r="C593">
        <f t="shared" si="32"/>
        <v>8</v>
      </c>
      <c r="D593" s="59">
        <v>44057</v>
      </c>
    </row>
    <row r="594" spans="1:4" x14ac:dyDescent="0.3">
      <c r="A594">
        <f t="shared" si="30"/>
        <v>2020</v>
      </c>
      <c r="B594" t="str">
        <f t="shared" si="31"/>
        <v>T3</v>
      </c>
      <c r="C594">
        <f t="shared" si="32"/>
        <v>8</v>
      </c>
      <c r="D594" s="59">
        <v>44058</v>
      </c>
    </row>
    <row r="595" spans="1:4" x14ac:dyDescent="0.3">
      <c r="A595">
        <f t="shared" si="30"/>
        <v>2020</v>
      </c>
      <c r="B595" t="str">
        <f t="shared" si="31"/>
        <v>T3</v>
      </c>
      <c r="C595">
        <f t="shared" si="32"/>
        <v>8</v>
      </c>
      <c r="D595" s="59">
        <v>44059</v>
      </c>
    </row>
    <row r="596" spans="1:4" x14ac:dyDescent="0.3">
      <c r="A596">
        <f t="shared" si="30"/>
        <v>2020</v>
      </c>
      <c r="B596" t="str">
        <f t="shared" si="31"/>
        <v>T3</v>
      </c>
      <c r="C596">
        <f t="shared" si="32"/>
        <v>8</v>
      </c>
      <c r="D596" s="59">
        <v>44060</v>
      </c>
    </row>
    <row r="597" spans="1:4" x14ac:dyDescent="0.3">
      <c r="A597">
        <f t="shared" si="30"/>
        <v>2020</v>
      </c>
      <c r="B597" t="str">
        <f t="shared" si="31"/>
        <v>T3</v>
      </c>
      <c r="C597">
        <f t="shared" si="32"/>
        <v>8</v>
      </c>
      <c r="D597" s="59">
        <v>44061</v>
      </c>
    </row>
    <row r="598" spans="1:4" x14ac:dyDescent="0.3">
      <c r="A598">
        <f t="shared" si="30"/>
        <v>2020</v>
      </c>
      <c r="B598" t="str">
        <f t="shared" si="31"/>
        <v>T3</v>
      </c>
      <c r="C598">
        <f t="shared" si="32"/>
        <v>8</v>
      </c>
      <c r="D598" s="59">
        <v>44062</v>
      </c>
    </row>
    <row r="599" spans="1:4" x14ac:dyDescent="0.3">
      <c r="A599">
        <f t="shared" si="30"/>
        <v>2020</v>
      </c>
      <c r="B599" t="str">
        <f t="shared" si="31"/>
        <v>T3</v>
      </c>
      <c r="C599">
        <f t="shared" si="32"/>
        <v>8</v>
      </c>
      <c r="D599" s="59">
        <v>44063</v>
      </c>
    </row>
    <row r="600" spans="1:4" x14ac:dyDescent="0.3">
      <c r="A600">
        <f t="shared" si="30"/>
        <v>2020</v>
      </c>
      <c r="B600" t="str">
        <f t="shared" si="31"/>
        <v>T3</v>
      </c>
      <c r="C600">
        <f t="shared" si="32"/>
        <v>8</v>
      </c>
      <c r="D600" s="59">
        <v>44064</v>
      </c>
    </row>
    <row r="601" spans="1:4" x14ac:dyDescent="0.3">
      <c r="A601">
        <f t="shared" si="30"/>
        <v>2020</v>
      </c>
      <c r="B601" t="str">
        <f t="shared" si="31"/>
        <v>T3</v>
      </c>
      <c r="C601">
        <f t="shared" si="32"/>
        <v>8</v>
      </c>
      <c r="D601" s="59">
        <v>44065</v>
      </c>
    </row>
    <row r="602" spans="1:4" x14ac:dyDescent="0.3">
      <c r="A602">
        <f t="shared" si="30"/>
        <v>2020</v>
      </c>
      <c r="B602" t="str">
        <f t="shared" si="31"/>
        <v>T3</v>
      </c>
      <c r="C602">
        <f t="shared" si="32"/>
        <v>8</v>
      </c>
      <c r="D602" s="59">
        <v>44066</v>
      </c>
    </row>
    <row r="603" spans="1:4" x14ac:dyDescent="0.3">
      <c r="A603">
        <f t="shared" si="30"/>
        <v>2020</v>
      </c>
      <c r="B603" t="str">
        <f t="shared" si="31"/>
        <v>T3</v>
      </c>
      <c r="C603">
        <f t="shared" si="32"/>
        <v>8</v>
      </c>
      <c r="D603" s="59">
        <v>44067</v>
      </c>
    </row>
    <row r="604" spans="1:4" x14ac:dyDescent="0.3">
      <c r="A604">
        <f t="shared" si="30"/>
        <v>2020</v>
      </c>
      <c r="B604" t="str">
        <f t="shared" si="31"/>
        <v>T3</v>
      </c>
      <c r="C604">
        <f t="shared" si="32"/>
        <v>8</v>
      </c>
      <c r="D604" s="59">
        <v>44068</v>
      </c>
    </row>
    <row r="605" spans="1:4" x14ac:dyDescent="0.3">
      <c r="A605">
        <f t="shared" si="30"/>
        <v>2020</v>
      </c>
      <c r="B605" t="str">
        <f t="shared" si="31"/>
        <v>T3</v>
      </c>
      <c r="C605">
        <f t="shared" si="32"/>
        <v>8</v>
      </c>
      <c r="D605" s="59">
        <v>44069</v>
      </c>
    </row>
    <row r="606" spans="1:4" x14ac:dyDescent="0.3">
      <c r="A606">
        <f t="shared" si="30"/>
        <v>2020</v>
      </c>
      <c r="B606" t="str">
        <f t="shared" si="31"/>
        <v>T3</v>
      </c>
      <c r="C606">
        <f t="shared" si="32"/>
        <v>8</v>
      </c>
      <c r="D606" s="59">
        <v>44070</v>
      </c>
    </row>
    <row r="607" spans="1:4" x14ac:dyDescent="0.3">
      <c r="A607">
        <f t="shared" si="30"/>
        <v>2020</v>
      </c>
      <c r="B607" t="str">
        <f t="shared" si="31"/>
        <v>T3</v>
      </c>
      <c r="C607">
        <f t="shared" si="32"/>
        <v>8</v>
      </c>
      <c r="D607" s="59">
        <v>44071</v>
      </c>
    </row>
    <row r="608" spans="1:4" x14ac:dyDescent="0.3">
      <c r="A608">
        <f t="shared" si="30"/>
        <v>2020</v>
      </c>
      <c r="B608" t="str">
        <f t="shared" si="31"/>
        <v>T3</v>
      </c>
      <c r="C608">
        <f t="shared" si="32"/>
        <v>8</v>
      </c>
      <c r="D608" s="59">
        <v>44072</v>
      </c>
    </row>
    <row r="609" spans="1:4" x14ac:dyDescent="0.3">
      <c r="A609">
        <f t="shared" si="30"/>
        <v>2020</v>
      </c>
      <c r="B609" t="str">
        <f t="shared" si="31"/>
        <v>T3</v>
      </c>
      <c r="C609">
        <f t="shared" si="32"/>
        <v>8</v>
      </c>
      <c r="D609" s="59">
        <v>44073</v>
      </c>
    </row>
    <row r="610" spans="1:4" x14ac:dyDescent="0.3">
      <c r="A610">
        <f t="shared" si="30"/>
        <v>2020</v>
      </c>
      <c r="B610" t="str">
        <f t="shared" si="31"/>
        <v>T3</v>
      </c>
      <c r="C610">
        <f t="shared" si="32"/>
        <v>8</v>
      </c>
      <c r="D610" s="59">
        <v>44074</v>
      </c>
    </row>
    <row r="611" spans="1:4" x14ac:dyDescent="0.3">
      <c r="A611">
        <f t="shared" si="30"/>
        <v>2020</v>
      </c>
      <c r="B611" t="str">
        <f t="shared" si="31"/>
        <v>T3</v>
      </c>
      <c r="C611">
        <f t="shared" si="32"/>
        <v>9</v>
      </c>
      <c r="D611" s="59">
        <v>44075</v>
      </c>
    </row>
    <row r="612" spans="1:4" x14ac:dyDescent="0.3">
      <c r="A612">
        <f t="shared" si="30"/>
        <v>2020</v>
      </c>
      <c r="B612" t="str">
        <f t="shared" si="31"/>
        <v>T3</v>
      </c>
      <c r="C612">
        <f t="shared" si="32"/>
        <v>9</v>
      </c>
      <c r="D612" s="59">
        <v>44076</v>
      </c>
    </row>
    <row r="613" spans="1:4" x14ac:dyDescent="0.3">
      <c r="A613">
        <f t="shared" si="30"/>
        <v>2020</v>
      </c>
      <c r="B613" t="str">
        <f t="shared" si="31"/>
        <v>T3</v>
      </c>
      <c r="C613">
        <f t="shared" si="32"/>
        <v>9</v>
      </c>
      <c r="D613" s="59">
        <v>44077</v>
      </c>
    </row>
    <row r="614" spans="1:4" x14ac:dyDescent="0.3">
      <c r="A614">
        <f t="shared" si="30"/>
        <v>2020</v>
      </c>
      <c r="B614" t="str">
        <f t="shared" si="31"/>
        <v>T3</v>
      </c>
      <c r="C614">
        <f t="shared" si="32"/>
        <v>9</v>
      </c>
      <c r="D614" s="59">
        <v>44078</v>
      </c>
    </row>
    <row r="615" spans="1:4" x14ac:dyDescent="0.3">
      <c r="A615">
        <f t="shared" si="30"/>
        <v>2020</v>
      </c>
      <c r="B615" t="str">
        <f t="shared" si="31"/>
        <v>T3</v>
      </c>
      <c r="C615">
        <f t="shared" si="32"/>
        <v>9</v>
      </c>
      <c r="D615" s="59">
        <v>44079</v>
      </c>
    </row>
    <row r="616" spans="1:4" x14ac:dyDescent="0.3">
      <c r="A616">
        <f t="shared" si="30"/>
        <v>2020</v>
      </c>
      <c r="B616" t="str">
        <f t="shared" si="31"/>
        <v>T3</v>
      </c>
      <c r="C616">
        <f t="shared" si="32"/>
        <v>9</v>
      </c>
      <c r="D616" s="59">
        <v>44080</v>
      </c>
    </row>
    <row r="617" spans="1:4" x14ac:dyDescent="0.3">
      <c r="A617">
        <f t="shared" si="30"/>
        <v>2020</v>
      </c>
      <c r="B617" t="str">
        <f t="shared" si="31"/>
        <v>T3</v>
      </c>
      <c r="C617">
        <f t="shared" si="32"/>
        <v>9</v>
      </c>
      <c r="D617" s="59">
        <v>44081</v>
      </c>
    </row>
    <row r="618" spans="1:4" x14ac:dyDescent="0.3">
      <c r="A618">
        <f t="shared" si="30"/>
        <v>2020</v>
      </c>
      <c r="B618" t="str">
        <f t="shared" si="31"/>
        <v>T3</v>
      </c>
      <c r="C618">
        <f t="shared" si="32"/>
        <v>9</v>
      </c>
      <c r="D618" s="59">
        <v>44082</v>
      </c>
    </row>
    <row r="619" spans="1:4" x14ac:dyDescent="0.3">
      <c r="A619">
        <f t="shared" si="30"/>
        <v>2020</v>
      </c>
      <c r="B619" t="str">
        <f t="shared" si="31"/>
        <v>T3</v>
      </c>
      <c r="C619">
        <f t="shared" si="32"/>
        <v>9</v>
      </c>
      <c r="D619" s="59">
        <v>44083</v>
      </c>
    </row>
    <row r="620" spans="1:4" x14ac:dyDescent="0.3">
      <c r="A620">
        <f t="shared" si="30"/>
        <v>2020</v>
      </c>
      <c r="B620" t="str">
        <f t="shared" si="31"/>
        <v>T3</v>
      </c>
      <c r="C620">
        <f t="shared" si="32"/>
        <v>9</v>
      </c>
      <c r="D620" s="59">
        <v>44084</v>
      </c>
    </row>
    <row r="621" spans="1:4" x14ac:dyDescent="0.3">
      <c r="A621">
        <f t="shared" si="30"/>
        <v>2020</v>
      </c>
      <c r="B621" t="str">
        <f t="shared" si="31"/>
        <v>T3</v>
      </c>
      <c r="C621">
        <f t="shared" si="32"/>
        <v>9</v>
      </c>
      <c r="D621" s="59">
        <v>44085</v>
      </c>
    </row>
    <row r="622" spans="1:4" x14ac:dyDescent="0.3">
      <c r="A622">
        <f t="shared" si="30"/>
        <v>2020</v>
      </c>
      <c r="B622" t="str">
        <f t="shared" si="31"/>
        <v>T3</v>
      </c>
      <c r="C622">
        <f t="shared" si="32"/>
        <v>9</v>
      </c>
      <c r="D622" s="59">
        <v>44086</v>
      </c>
    </row>
    <row r="623" spans="1:4" x14ac:dyDescent="0.3">
      <c r="A623">
        <f t="shared" si="30"/>
        <v>2020</v>
      </c>
      <c r="B623" t="str">
        <f t="shared" si="31"/>
        <v>T3</v>
      </c>
      <c r="C623">
        <f t="shared" si="32"/>
        <v>9</v>
      </c>
      <c r="D623" s="59">
        <v>44087</v>
      </c>
    </row>
    <row r="624" spans="1:4" x14ac:dyDescent="0.3">
      <c r="A624">
        <f t="shared" si="30"/>
        <v>2020</v>
      </c>
      <c r="B624" t="str">
        <f t="shared" si="31"/>
        <v>T3</v>
      </c>
      <c r="C624">
        <f t="shared" si="32"/>
        <v>9</v>
      </c>
      <c r="D624" s="59">
        <v>44088</v>
      </c>
    </row>
    <row r="625" spans="1:4" x14ac:dyDescent="0.3">
      <c r="A625">
        <f t="shared" si="30"/>
        <v>2020</v>
      </c>
      <c r="B625" t="str">
        <f t="shared" si="31"/>
        <v>T3</v>
      </c>
      <c r="C625">
        <f t="shared" si="32"/>
        <v>9</v>
      </c>
      <c r="D625" s="59">
        <v>44089</v>
      </c>
    </row>
    <row r="626" spans="1:4" x14ac:dyDescent="0.3">
      <c r="A626">
        <f t="shared" si="30"/>
        <v>2020</v>
      </c>
      <c r="B626" t="str">
        <f t="shared" si="31"/>
        <v>T3</v>
      </c>
      <c r="C626">
        <f t="shared" si="32"/>
        <v>9</v>
      </c>
      <c r="D626" s="59">
        <v>44090</v>
      </c>
    </row>
    <row r="627" spans="1:4" x14ac:dyDescent="0.3">
      <c r="A627">
        <f t="shared" si="30"/>
        <v>2020</v>
      </c>
      <c r="B627" t="str">
        <f t="shared" si="31"/>
        <v>T3</v>
      </c>
      <c r="C627">
        <f t="shared" si="32"/>
        <v>9</v>
      </c>
      <c r="D627" s="59">
        <v>44091</v>
      </c>
    </row>
    <row r="628" spans="1:4" x14ac:dyDescent="0.3">
      <c r="A628">
        <f t="shared" si="30"/>
        <v>2020</v>
      </c>
      <c r="B628" t="str">
        <f t="shared" si="31"/>
        <v>T3</v>
      </c>
      <c r="C628">
        <f t="shared" si="32"/>
        <v>9</v>
      </c>
      <c r="D628" s="59">
        <v>44092</v>
      </c>
    </row>
    <row r="629" spans="1:4" x14ac:dyDescent="0.3">
      <c r="A629">
        <f t="shared" si="30"/>
        <v>2020</v>
      </c>
      <c r="B629" t="str">
        <f t="shared" si="31"/>
        <v>T3</v>
      </c>
      <c r="C629">
        <f t="shared" si="32"/>
        <v>9</v>
      </c>
      <c r="D629" s="59">
        <v>44093</v>
      </c>
    </row>
    <row r="630" spans="1:4" x14ac:dyDescent="0.3">
      <c r="A630">
        <f t="shared" si="30"/>
        <v>2020</v>
      </c>
      <c r="B630" t="str">
        <f t="shared" si="31"/>
        <v>T3</v>
      </c>
      <c r="C630">
        <f t="shared" si="32"/>
        <v>9</v>
      </c>
      <c r="D630" s="59">
        <v>44094</v>
      </c>
    </row>
    <row r="631" spans="1:4" x14ac:dyDescent="0.3">
      <c r="A631">
        <f t="shared" si="30"/>
        <v>2020</v>
      </c>
      <c r="B631" t="str">
        <f t="shared" si="31"/>
        <v>T3</v>
      </c>
      <c r="C631">
        <f t="shared" si="32"/>
        <v>9</v>
      </c>
      <c r="D631" s="59">
        <v>44095</v>
      </c>
    </row>
    <row r="632" spans="1:4" x14ac:dyDescent="0.3">
      <c r="A632">
        <f t="shared" si="30"/>
        <v>2020</v>
      </c>
      <c r="B632" t="str">
        <f t="shared" si="31"/>
        <v>T3</v>
      </c>
      <c r="C632">
        <f t="shared" si="32"/>
        <v>9</v>
      </c>
      <c r="D632" s="59">
        <v>44096</v>
      </c>
    </row>
    <row r="633" spans="1:4" x14ac:dyDescent="0.3">
      <c r="A633">
        <f t="shared" si="30"/>
        <v>2020</v>
      </c>
      <c r="B633" t="str">
        <f t="shared" si="31"/>
        <v>T3</v>
      </c>
      <c r="C633">
        <f t="shared" si="32"/>
        <v>9</v>
      </c>
      <c r="D633" s="59">
        <v>44097</v>
      </c>
    </row>
    <row r="634" spans="1:4" x14ac:dyDescent="0.3">
      <c r="A634">
        <f t="shared" si="30"/>
        <v>2020</v>
      </c>
      <c r="B634" t="str">
        <f t="shared" si="31"/>
        <v>T3</v>
      </c>
      <c r="C634">
        <f t="shared" si="32"/>
        <v>9</v>
      </c>
      <c r="D634" s="59">
        <v>44098</v>
      </c>
    </row>
    <row r="635" spans="1:4" x14ac:dyDescent="0.3">
      <c r="A635">
        <f t="shared" si="30"/>
        <v>2020</v>
      </c>
      <c r="B635" t="str">
        <f t="shared" si="31"/>
        <v>T3</v>
      </c>
      <c r="C635">
        <f t="shared" si="32"/>
        <v>9</v>
      </c>
      <c r="D635" s="59">
        <v>44099</v>
      </c>
    </row>
    <row r="636" spans="1:4" x14ac:dyDescent="0.3">
      <c r="A636">
        <f t="shared" si="30"/>
        <v>2020</v>
      </c>
      <c r="B636" t="str">
        <f t="shared" si="31"/>
        <v>T3</v>
      </c>
      <c r="C636">
        <f t="shared" si="32"/>
        <v>9</v>
      </c>
      <c r="D636" s="59">
        <v>44100</v>
      </c>
    </row>
    <row r="637" spans="1:4" x14ac:dyDescent="0.3">
      <c r="A637">
        <f t="shared" si="30"/>
        <v>2020</v>
      </c>
      <c r="B637" t="str">
        <f t="shared" si="31"/>
        <v>T3</v>
      </c>
      <c r="C637">
        <f t="shared" si="32"/>
        <v>9</v>
      </c>
      <c r="D637" s="59">
        <v>44101</v>
      </c>
    </row>
    <row r="638" spans="1:4" x14ac:dyDescent="0.3">
      <c r="A638">
        <f t="shared" si="30"/>
        <v>2020</v>
      </c>
      <c r="B638" t="str">
        <f t="shared" si="31"/>
        <v>T3</v>
      </c>
      <c r="C638">
        <f t="shared" si="32"/>
        <v>9</v>
      </c>
      <c r="D638" s="59">
        <v>44102</v>
      </c>
    </row>
    <row r="639" spans="1:4" x14ac:dyDescent="0.3">
      <c r="A639">
        <f t="shared" si="30"/>
        <v>2020</v>
      </c>
      <c r="B639" t="str">
        <f t="shared" si="31"/>
        <v>T3</v>
      </c>
      <c r="C639">
        <f t="shared" si="32"/>
        <v>9</v>
      </c>
      <c r="D639" s="59">
        <v>44103</v>
      </c>
    </row>
    <row r="640" spans="1:4" x14ac:dyDescent="0.3">
      <c r="A640">
        <f t="shared" si="30"/>
        <v>2020</v>
      </c>
      <c r="B640" t="str">
        <f t="shared" si="31"/>
        <v>T3</v>
      </c>
      <c r="C640">
        <f t="shared" si="32"/>
        <v>9</v>
      </c>
      <c r="D640" s="59">
        <v>44104</v>
      </c>
    </row>
    <row r="641" spans="1:4" x14ac:dyDescent="0.3">
      <c r="A641">
        <f t="shared" si="30"/>
        <v>2020</v>
      </c>
      <c r="B641" t="str">
        <f t="shared" si="31"/>
        <v>T4</v>
      </c>
      <c r="C641">
        <f t="shared" si="32"/>
        <v>10</v>
      </c>
      <c r="D641" s="59">
        <v>44105</v>
      </c>
    </row>
    <row r="642" spans="1:4" x14ac:dyDescent="0.3">
      <c r="A642">
        <f t="shared" si="30"/>
        <v>2020</v>
      </c>
      <c r="B642" t="str">
        <f t="shared" si="31"/>
        <v>T4</v>
      </c>
      <c r="C642">
        <f t="shared" si="32"/>
        <v>10</v>
      </c>
      <c r="D642" s="59">
        <v>44106</v>
      </c>
    </row>
    <row r="643" spans="1:4" x14ac:dyDescent="0.3">
      <c r="A643">
        <f t="shared" si="30"/>
        <v>2020</v>
      </c>
      <c r="B643" t="str">
        <f t="shared" si="31"/>
        <v>T4</v>
      </c>
      <c r="C643">
        <f t="shared" si="32"/>
        <v>10</v>
      </c>
      <c r="D643" s="59">
        <v>44107</v>
      </c>
    </row>
    <row r="644" spans="1:4" x14ac:dyDescent="0.3">
      <c r="A644">
        <f t="shared" si="30"/>
        <v>2020</v>
      </c>
      <c r="B644" t="str">
        <f t="shared" si="31"/>
        <v>T4</v>
      </c>
      <c r="C644">
        <f t="shared" si="32"/>
        <v>10</v>
      </c>
      <c r="D644" s="59">
        <v>44108</v>
      </c>
    </row>
    <row r="645" spans="1:4" x14ac:dyDescent="0.3">
      <c r="A645">
        <f t="shared" si="30"/>
        <v>2020</v>
      </c>
      <c r="B645" t="str">
        <f t="shared" si="31"/>
        <v>T4</v>
      </c>
      <c r="C645">
        <f t="shared" si="32"/>
        <v>10</v>
      </c>
      <c r="D645" s="59">
        <v>44109</v>
      </c>
    </row>
    <row r="646" spans="1:4" x14ac:dyDescent="0.3">
      <c r="A646">
        <f t="shared" si="30"/>
        <v>2020</v>
      </c>
      <c r="B646" t="str">
        <f t="shared" si="31"/>
        <v>T4</v>
      </c>
      <c r="C646">
        <f t="shared" si="32"/>
        <v>10</v>
      </c>
      <c r="D646" s="59">
        <v>44110</v>
      </c>
    </row>
    <row r="647" spans="1:4" x14ac:dyDescent="0.3">
      <c r="A647">
        <f t="shared" si="30"/>
        <v>2020</v>
      </c>
      <c r="B647" t="str">
        <f t="shared" si="31"/>
        <v>T4</v>
      </c>
      <c r="C647">
        <f t="shared" si="32"/>
        <v>10</v>
      </c>
      <c r="D647" s="59">
        <v>44111</v>
      </c>
    </row>
    <row r="648" spans="1:4" x14ac:dyDescent="0.3">
      <c r="A648">
        <f t="shared" ref="A648:A711" si="33">YEAR(D648)</f>
        <v>2020</v>
      </c>
      <c r="B648" t="str">
        <f t="shared" ref="B648:B711" si="34">_xlfn.IFS(  C648&lt;4, "T1", C648&lt;7, "T2", C648&lt;10, "T3", C648&gt;9, "T4")</f>
        <v>T4</v>
      </c>
      <c r="C648">
        <f t="shared" ref="C648:C711" si="35">MONTH(D648)</f>
        <v>10</v>
      </c>
      <c r="D648" s="59">
        <v>44112</v>
      </c>
    </row>
    <row r="649" spans="1:4" x14ac:dyDescent="0.3">
      <c r="A649">
        <f t="shared" si="33"/>
        <v>2020</v>
      </c>
      <c r="B649" t="str">
        <f t="shared" si="34"/>
        <v>T4</v>
      </c>
      <c r="C649">
        <f t="shared" si="35"/>
        <v>10</v>
      </c>
      <c r="D649" s="59">
        <v>44113</v>
      </c>
    </row>
    <row r="650" spans="1:4" x14ac:dyDescent="0.3">
      <c r="A650">
        <f t="shared" si="33"/>
        <v>2020</v>
      </c>
      <c r="B650" t="str">
        <f t="shared" si="34"/>
        <v>T4</v>
      </c>
      <c r="C650">
        <f t="shared" si="35"/>
        <v>10</v>
      </c>
      <c r="D650" s="59">
        <v>44114</v>
      </c>
    </row>
    <row r="651" spans="1:4" x14ac:dyDescent="0.3">
      <c r="A651">
        <f t="shared" si="33"/>
        <v>2020</v>
      </c>
      <c r="B651" t="str">
        <f t="shared" si="34"/>
        <v>T4</v>
      </c>
      <c r="C651">
        <f t="shared" si="35"/>
        <v>10</v>
      </c>
      <c r="D651" s="59">
        <v>44115</v>
      </c>
    </row>
    <row r="652" spans="1:4" x14ac:dyDescent="0.3">
      <c r="A652">
        <f t="shared" si="33"/>
        <v>2020</v>
      </c>
      <c r="B652" t="str">
        <f t="shared" si="34"/>
        <v>T4</v>
      </c>
      <c r="C652">
        <f t="shared" si="35"/>
        <v>10</v>
      </c>
      <c r="D652" s="59">
        <v>44116</v>
      </c>
    </row>
    <row r="653" spans="1:4" x14ac:dyDescent="0.3">
      <c r="A653">
        <f t="shared" si="33"/>
        <v>2020</v>
      </c>
      <c r="B653" t="str">
        <f t="shared" si="34"/>
        <v>T4</v>
      </c>
      <c r="C653">
        <f t="shared" si="35"/>
        <v>10</v>
      </c>
      <c r="D653" s="59">
        <v>44117</v>
      </c>
    </row>
    <row r="654" spans="1:4" x14ac:dyDescent="0.3">
      <c r="A654">
        <f t="shared" si="33"/>
        <v>2020</v>
      </c>
      <c r="B654" t="str">
        <f t="shared" si="34"/>
        <v>T4</v>
      </c>
      <c r="C654">
        <f t="shared" si="35"/>
        <v>10</v>
      </c>
      <c r="D654" s="59">
        <v>44118</v>
      </c>
    </row>
    <row r="655" spans="1:4" x14ac:dyDescent="0.3">
      <c r="A655">
        <f t="shared" si="33"/>
        <v>2020</v>
      </c>
      <c r="B655" t="str">
        <f t="shared" si="34"/>
        <v>T4</v>
      </c>
      <c r="C655">
        <f t="shared" si="35"/>
        <v>10</v>
      </c>
      <c r="D655" s="59">
        <v>44119</v>
      </c>
    </row>
    <row r="656" spans="1:4" x14ac:dyDescent="0.3">
      <c r="A656">
        <f t="shared" si="33"/>
        <v>2020</v>
      </c>
      <c r="B656" t="str">
        <f t="shared" si="34"/>
        <v>T4</v>
      </c>
      <c r="C656">
        <f t="shared" si="35"/>
        <v>10</v>
      </c>
      <c r="D656" s="59">
        <v>44120</v>
      </c>
    </row>
    <row r="657" spans="1:4" x14ac:dyDescent="0.3">
      <c r="A657">
        <f t="shared" si="33"/>
        <v>2020</v>
      </c>
      <c r="B657" t="str">
        <f t="shared" si="34"/>
        <v>T4</v>
      </c>
      <c r="C657">
        <f t="shared" si="35"/>
        <v>10</v>
      </c>
      <c r="D657" s="59">
        <v>44121</v>
      </c>
    </row>
    <row r="658" spans="1:4" x14ac:dyDescent="0.3">
      <c r="A658">
        <f t="shared" si="33"/>
        <v>2020</v>
      </c>
      <c r="B658" t="str">
        <f t="shared" si="34"/>
        <v>T4</v>
      </c>
      <c r="C658">
        <f t="shared" si="35"/>
        <v>10</v>
      </c>
      <c r="D658" s="59">
        <v>44122</v>
      </c>
    </row>
    <row r="659" spans="1:4" x14ac:dyDescent="0.3">
      <c r="A659">
        <f t="shared" si="33"/>
        <v>2020</v>
      </c>
      <c r="B659" t="str">
        <f t="shared" si="34"/>
        <v>T4</v>
      </c>
      <c r="C659">
        <f t="shared" si="35"/>
        <v>10</v>
      </c>
      <c r="D659" s="59">
        <v>44123</v>
      </c>
    </row>
    <row r="660" spans="1:4" x14ac:dyDescent="0.3">
      <c r="A660">
        <f t="shared" si="33"/>
        <v>2020</v>
      </c>
      <c r="B660" t="str">
        <f t="shared" si="34"/>
        <v>T4</v>
      </c>
      <c r="C660">
        <f t="shared" si="35"/>
        <v>10</v>
      </c>
      <c r="D660" s="59">
        <v>44124</v>
      </c>
    </row>
    <row r="661" spans="1:4" x14ac:dyDescent="0.3">
      <c r="A661">
        <f t="shared" si="33"/>
        <v>2020</v>
      </c>
      <c r="B661" t="str">
        <f t="shared" si="34"/>
        <v>T4</v>
      </c>
      <c r="C661">
        <f t="shared" si="35"/>
        <v>10</v>
      </c>
      <c r="D661" s="59">
        <v>44125</v>
      </c>
    </row>
    <row r="662" spans="1:4" x14ac:dyDescent="0.3">
      <c r="A662">
        <f t="shared" si="33"/>
        <v>2020</v>
      </c>
      <c r="B662" t="str">
        <f t="shared" si="34"/>
        <v>T4</v>
      </c>
      <c r="C662">
        <f t="shared" si="35"/>
        <v>10</v>
      </c>
      <c r="D662" s="59">
        <v>44126</v>
      </c>
    </row>
    <row r="663" spans="1:4" x14ac:dyDescent="0.3">
      <c r="A663">
        <f t="shared" si="33"/>
        <v>2020</v>
      </c>
      <c r="B663" t="str">
        <f t="shared" si="34"/>
        <v>T4</v>
      </c>
      <c r="C663">
        <f t="shared" si="35"/>
        <v>10</v>
      </c>
      <c r="D663" s="59">
        <v>44127</v>
      </c>
    </row>
    <row r="664" spans="1:4" x14ac:dyDescent="0.3">
      <c r="A664">
        <f t="shared" si="33"/>
        <v>2020</v>
      </c>
      <c r="B664" t="str">
        <f t="shared" si="34"/>
        <v>T4</v>
      </c>
      <c r="C664">
        <f t="shared" si="35"/>
        <v>10</v>
      </c>
      <c r="D664" s="59">
        <v>44128</v>
      </c>
    </row>
    <row r="665" spans="1:4" x14ac:dyDescent="0.3">
      <c r="A665">
        <f t="shared" si="33"/>
        <v>2020</v>
      </c>
      <c r="B665" t="str">
        <f t="shared" si="34"/>
        <v>T4</v>
      </c>
      <c r="C665">
        <f t="shared" si="35"/>
        <v>10</v>
      </c>
      <c r="D665" s="59">
        <v>44129</v>
      </c>
    </row>
    <row r="666" spans="1:4" x14ac:dyDescent="0.3">
      <c r="A666">
        <f t="shared" si="33"/>
        <v>2020</v>
      </c>
      <c r="B666" t="str">
        <f t="shared" si="34"/>
        <v>T4</v>
      </c>
      <c r="C666">
        <f t="shared" si="35"/>
        <v>10</v>
      </c>
      <c r="D666" s="59">
        <v>44130</v>
      </c>
    </row>
    <row r="667" spans="1:4" x14ac:dyDescent="0.3">
      <c r="A667">
        <f t="shared" si="33"/>
        <v>2020</v>
      </c>
      <c r="B667" t="str">
        <f t="shared" si="34"/>
        <v>T4</v>
      </c>
      <c r="C667">
        <f t="shared" si="35"/>
        <v>10</v>
      </c>
      <c r="D667" s="59">
        <v>44131</v>
      </c>
    </row>
    <row r="668" spans="1:4" x14ac:dyDescent="0.3">
      <c r="A668">
        <f t="shared" si="33"/>
        <v>2020</v>
      </c>
      <c r="B668" t="str">
        <f t="shared" si="34"/>
        <v>T4</v>
      </c>
      <c r="C668">
        <f t="shared" si="35"/>
        <v>10</v>
      </c>
      <c r="D668" s="59">
        <v>44132</v>
      </c>
    </row>
    <row r="669" spans="1:4" x14ac:dyDescent="0.3">
      <c r="A669">
        <f t="shared" si="33"/>
        <v>2020</v>
      </c>
      <c r="B669" t="str">
        <f t="shared" si="34"/>
        <v>T4</v>
      </c>
      <c r="C669">
        <f t="shared" si="35"/>
        <v>10</v>
      </c>
      <c r="D669" s="59">
        <v>44133</v>
      </c>
    </row>
    <row r="670" spans="1:4" x14ac:dyDescent="0.3">
      <c r="A670">
        <f t="shared" si="33"/>
        <v>2020</v>
      </c>
      <c r="B670" t="str">
        <f t="shared" si="34"/>
        <v>T4</v>
      </c>
      <c r="C670">
        <f t="shared" si="35"/>
        <v>10</v>
      </c>
      <c r="D670" s="59">
        <v>44134</v>
      </c>
    </row>
    <row r="671" spans="1:4" x14ac:dyDescent="0.3">
      <c r="A671">
        <f t="shared" si="33"/>
        <v>2020</v>
      </c>
      <c r="B671" t="str">
        <f t="shared" si="34"/>
        <v>T4</v>
      </c>
      <c r="C671">
        <f t="shared" si="35"/>
        <v>10</v>
      </c>
      <c r="D671" s="59">
        <v>44135</v>
      </c>
    </row>
    <row r="672" spans="1:4" x14ac:dyDescent="0.3">
      <c r="A672">
        <f t="shared" si="33"/>
        <v>2020</v>
      </c>
      <c r="B672" t="str">
        <f t="shared" si="34"/>
        <v>T4</v>
      </c>
      <c r="C672">
        <f t="shared" si="35"/>
        <v>11</v>
      </c>
      <c r="D672" s="59">
        <v>44136</v>
      </c>
    </row>
    <row r="673" spans="1:4" x14ac:dyDescent="0.3">
      <c r="A673">
        <f t="shared" si="33"/>
        <v>2020</v>
      </c>
      <c r="B673" t="str">
        <f t="shared" si="34"/>
        <v>T4</v>
      </c>
      <c r="C673">
        <f t="shared" si="35"/>
        <v>11</v>
      </c>
      <c r="D673" s="59">
        <v>44137</v>
      </c>
    </row>
    <row r="674" spans="1:4" x14ac:dyDescent="0.3">
      <c r="A674">
        <f t="shared" si="33"/>
        <v>2020</v>
      </c>
      <c r="B674" t="str">
        <f t="shared" si="34"/>
        <v>T4</v>
      </c>
      <c r="C674">
        <f t="shared" si="35"/>
        <v>11</v>
      </c>
      <c r="D674" s="59">
        <v>44138</v>
      </c>
    </row>
    <row r="675" spans="1:4" x14ac:dyDescent="0.3">
      <c r="A675">
        <f t="shared" si="33"/>
        <v>2020</v>
      </c>
      <c r="B675" t="str">
        <f t="shared" si="34"/>
        <v>T4</v>
      </c>
      <c r="C675">
        <f t="shared" si="35"/>
        <v>11</v>
      </c>
      <c r="D675" s="59">
        <v>44139</v>
      </c>
    </row>
    <row r="676" spans="1:4" x14ac:dyDescent="0.3">
      <c r="A676">
        <f t="shared" si="33"/>
        <v>2020</v>
      </c>
      <c r="B676" t="str">
        <f t="shared" si="34"/>
        <v>T4</v>
      </c>
      <c r="C676">
        <f t="shared" si="35"/>
        <v>11</v>
      </c>
      <c r="D676" s="59">
        <v>44140</v>
      </c>
    </row>
    <row r="677" spans="1:4" x14ac:dyDescent="0.3">
      <c r="A677">
        <f t="shared" si="33"/>
        <v>2020</v>
      </c>
      <c r="B677" t="str">
        <f t="shared" si="34"/>
        <v>T4</v>
      </c>
      <c r="C677">
        <f t="shared" si="35"/>
        <v>11</v>
      </c>
      <c r="D677" s="59">
        <v>44141</v>
      </c>
    </row>
    <row r="678" spans="1:4" x14ac:dyDescent="0.3">
      <c r="A678">
        <f t="shared" si="33"/>
        <v>2020</v>
      </c>
      <c r="B678" t="str">
        <f t="shared" si="34"/>
        <v>T4</v>
      </c>
      <c r="C678">
        <f t="shared" si="35"/>
        <v>11</v>
      </c>
      <c r="D678" s="59">
        <v>44142</v>
      </c>
    </row>
    <row r="679" spans="1:4" x14ac:dyDescent="0.3">
      <c r="A679">
        <f t="shared" si="33"/>
        <v>2020</v>
      </c>
      <c r="B679" t="str">
        <f t="shared" si="34"/>
        <v>T4</v>
      </c>
      <c r="C679">
        <f t="shared" si="35"/>
        <v>11</v>
      </c>
      <c r="D679" s="59">
        <v>44143</v>
      </c>
    </row>
    <row r="680" spans="1:4" x14ac:dyDescent="0.3">
      <c r="A680">
        <f t="shared" si="33"/>
        <v>2020</v>
      </c>
      <c r="B680" t="str">
        <f t="shared" si="34"/>
        <v>T4</v>
      </c>
      <c r="C680">
        <f t="shared" si="35"/>
        <v>11</v>
      </c>
      <c r="D680" s="59">
        <v>44144</v>
      </c>
    </row>
    <row r="681" spans="1:4" x14ac:dyDescent="0.3">
      <c r="A681">
        <f t="shared" si="33"/>
        <v>2020</v>
      </c>
      <c r="B681" t="str">
        <f t="shared" si="34"/>
        <v>T4</v>
      </c>
      <c r="C681">
        <f t="shared" si="35"/>
        <v>11</v>
      </c>
      <c r="D681" s="59">
        <v>44145</v>
      </c>
    </row>
    <row r="682" spans="1:4" x14ac:dyDescent="0.3">
      <c r="A682">
        <f t="shared" si="33"/>
        <v>2020</v>
      </c>
      <c r="B682" t="str">
        <f t="shared" si="34"/>
        <v>T4</v>
      </c>
      <c r="C682">
        <f t="shared" si="35"/>
        <v>11</v>
      </c>
      <c r="D682" s="59">
        <v>44146</v>
      </c>
    </row>
    <row r="683" spans="1:4" x14ac:dyDescent="0.3">
      <c r="A683">
        <f t="shared" si="33"/>
        <v>2020</v>
      </c>
      <c r="B683" t="str">
        <f t="shared" si="34"/>
        <v>T4</v>
      </c>
      <c r="C683">
        <f t="shared" si="35"/>
        <v>11</v>
      </c>
      <c r="D683" s="59">
        <v>44147</v>
      </c>
    </row>
    <row r="684" spans="1:4" x14ac:dyDescent="0.3">
      <c r="A684">
        <f t="shared" si="33"/>
        <v>2020</v>
      </c>
      <c r="B684" t="str">
        <f t="shared" si="34"/>
        <v>T4</v>
      </c>
      <c r="C684">
        <f t="shared" si="35"/>
        <v>11</v>
      </c>
      <c r="D684" s="59">
        <v>44148</v>
      </c>
    </row>
    <row r="685" spans="1:4" x14ac:dyDescent="0.3">
      <c r="A685">
        <f t="shared" si="33"/>
        <v>2020</v>
      </c>
      <c r="B685" t="str">
        <f t="shared" si="34"/>
        <v>T4</v>
      </c>
      <c r="C685">
        <f t="shared" si="35"/>
        <v>11</v>
      </c>
      <c r="D685" s="59">
        <v>44149</v>
      </c>
    </row>
    <row r="686" spans="1:4" x14ac:dyDescent="0.3">
      <c r="A686">
        <f t="shared" si="33"/>
        <v>2020</v>
      </c>
      <c r="B686" t="str">
        <f t="shared" si="34"/>
        <v>T4</v>
      </c>
      <c r="C686">
        <f t="shared" si="35"/>
        <v>11</v>
      </c>
      <c r="D686" s="59">
        <v>44150</v>
      </c>
    </row>
    <row r="687" spans="1:4" x14ac:dyDescent="0.3">
      <c r="A687">
        <f t="shared" si="33"/>
        <v>2020</v>
      </c>
      <c r="B687" t="str">
        <f t="shared" si="34"/>
        <v>T4</v>
      </c>
      <c r="C687">
        <f t="shared" si="35"/>
        <v>11</v>
      </c>
      <c r="D687" s="59">
        <v>44151</v>
      </c>
    </row>
    <row r="688" spans="1:4" x14ac:dyDescent="0.3">
      <c r="A688">
        <f t="shared" si="33"/>
        <v>2020</v>
      </c>
      <c r="B688" t="str">
        <f t="shared" si="34"/>
        <v>T4</v>
      </c>
      <c r="C688">
        <f t="shared" si="35"/>
        <v>11</v>
      </c>
      <c r="D688" s="59">
        <v>44152</v>
      </c>
    </row>
    <row r="689" spans="1:4" x14ac:dyDescent="0.3">
      <c r="A689">
        <f t="shared" si="33"/>
        <v>2020</v>
      </c>
      <c r="B689" t="str">
        <f t="shared" si="34"/>
        <v>T4</v>
      </c>
      <c r="C689">
        <f t="shared" si="35"/>
        <v>11</v>
      </c>
      <c r="D689" s="59">
        <v>44153</v>
      </c>
    </row>
    <row r="690" spans="1:4" x14ac:dyDescent="0.3">
      <c r="A690">
        <f t="shared" si="33"/>
        <v>2020</v>
      </c>
      <c r="B690" t="str">
        <f t="shared" si="34"/>
        <v>T4</v>
      </c>
      <c r="C690">
        <f t="shared" si="35"/>
        <v>11</v>
      </c>
      <c r="D690" s="59">
        <v>44154</v>
      </c>
    </row>
    <row r="691" spans="1:4" x14ac:dyDescent="0.3">
      <c r="A691">
        <f t="shared" si="33"/>
        <v>2020</v>
      </c>
      <c r="B691" t="str">
        <f t="shared" si="34"/>
        <v>T4</v>
      </c>
      <c r="C691">
        <f t="shared" si="35"/>
        <v>11</v>
      </c>
      <c r="D691" s="59">
        <v>44155</v>
      </c>
    </row>
    <row r="692" spans="1:4" x14ac:dyDescent="0.3">
      <c r="A692">
        <f t="shared" si="33"/>
        <v>2020</v>
      </c>
      <c r="B692" t="str">
        <f t="shared" si="34"/>
        <v>T4</v>
      </c>
      <c r="C692">
        <f t="shared" si="35"/>
        <v>11</v>
      </c>
      <c r="D692" s="59">
        <v>44156</v>
      </c>
    </row>
    <row r="693" spans="1:4" x14ac:dyDescent="0.3">
      <c r="A693">
        <f t="shared" si="33"/>
        <v>2020</v>
      </c>
      <c r="B693" t="str">
        <f t="shared" si="34"/>
        <v>T4</v>
      </c>
      <c r="C693">
        <f t="shared" si="35"/>
        <v>11</v>
      </c>
      <c r="D693" s="59">
        <v>44157</v>
      </c>
    </row>
    <row r="694" spans="1:4" x14ac:dyDescent="0.3">
      <c r="A694">
        <f t="shared" si="33"/>
        <v>2020</v>
      </c>
      <c r="B694" t="str">
        <f t="shared" si="34"/>
        <v>T4</v>
      </c>
      <c r="C694">
        <f t="shared" si="35"/>
        <v>11</v>
      </c>
      <c r="D694" s="59">
        <v>44158</v>
      </c>
    </row>
    <row r="695" spans="1:4" x14ac:dyDescent="0.3">
      <c r="A695">
        <f t="shared" si="33"/>
        <v>2020</v>
      </c>
      <c r="B695" t="str">
        <f t="shared" si="34"/>
        <v>T4</v>
      </c>
      <c r="C695">
        <f t="shared" si="35"/>
        <v>11</v>
      </c>
      <c r="D695" s="59">
        <v>44159</v>
      </c>
    </row>
    <row r="696" spans="1:4" x14ac:dyDescent="0.3">
      <c r="A696">
        <f t="shared" si="33"/>
        <v>2020</v>
      </c>
      <c r="B696" t="str">
        <f t="shared" si="34"/>
        <v>T4</v>
      </c>
      <c r="C696">
        <f t="shared" si="35"/>
        <v>11</v>
      </c>
      <c r="D696" s="59">
        <v>44160</v>
      </c>
    </row>
    <row r="697" spans="1:4" x14ac:dyDescent="0.3">
      <c r="A697">
        <f t="shared" si="33"/>
        <v>2020</v>
      </c>
      <c r="B697" t="str">
        <f t="shared" si="34"/>
        <v>T4</v>
      </c>
      <c r="C697">
        <f t="shared" si="35"/>
        <v>11</v>
      </c>
      <c r="D697" s="59">
        <v>44161</v>
      </c>
    </row>
    <row r="698" spans="1:4" x14ac:dyDescent="0.3">
      <c r="A698">
        <f t="shared" si="33"/>
        <v>2020</v>
      </c>
      <c r="B698" t="str">
        <f t="shared" si="34"/>
        <v>T4</v>
      </c>
      <c r="C698">
        <f t="shared" si="35"/>
        <v>11</v>
      </c>
      <c r="D698" s="59">
        <v>44162</v>
      </c>
    </row>
    <row r="699" spans="1:4" x14ac:dyDescent="0.3">
      <c r="A699">
        <f t="shared" si="33"/>
        <v>2020</v>
      </c>
      <c r="B699" t="str">
        <f t="shared" si="34"/>
        <v>T4</v>
      </c>
      <c r="C699">
        <f t="shared" si="35"/>
        <v>11</v>
      </c>
      <c r="D699" s="59">
        <v>44163</v>
      </c>
    </row>
    <row r="700" spans="1:4" x14ac:dyDescent="0.3">
      <c r="A700">
        <f t="shared" si="33"/>
        <v>2020</v>
      </c>
      <c r="B700" t="str">
        <f t="shared" si="34"/>
        <v>T4</v>
      </c>
      <c r="C700">
        <f t="shared" si="35"/>
        <v>11</v>
      </c>
      <c r="D700" s="59">
        <v>44164</v>
      </c>
    </row>
    <row r="701" spans="1:4" x14ac:dyDescent="0.3">
      <c r="A701">
        <f t="shared" si="33"/>
        <v>2020</v>
      </c>
      <c r="B701" t="str">
        <f t="shared" si="34"/>
        <v>T4</v>
      </c>
      <c r="C701">
        <f t="shared" si="35"/>
        <v>11</v>
      </c>
      <c r="D701" s="59">
        <v>44165</v>
      </c>
    </row>
    <row r="702" spans="1:4" x14ac:dyDescent="0.3">
      <c r="A702">
        <f t="shared" si="33"/>
        <v>2020</v>
      </c>
      <c r="B702" t="str">
        <f t="shared" si="34"/>
        <v>T4</v>
      </c>
      <c r="C702">
        <f t="shared" si="35"/>
        <v>12</v>
      </c>
      <c r="D702" s="59">
        <v>44166</v>
      </c>
    </row>
    <row r="703" spans="1:4" x14ac:dyDescent="0.3">
      <c r="A703">
        <f t="shared" si="33"/>
        <v>2020</v>
      </c>
      <c r="B703" t="str">
        <f t="shared" si="34"/>
        <v>T4</v>
      </c>
      <c r="C703">
        <f t="shared" si="35"/>
        <v>12</v>
      </c>
      <c r="D703" s="59">
        <v>44167</v>
      </c>
    </row>
    <row r="704" spans="1:4" x14ac:dyDescent="0.3">
      <c r="A704">
        <f t="shared" si="33"/>
        <v>2020</v>
      </c>
      <c r="B704" t="str">
        <f t="shared" si="34"/>
        <v>T4</v>
      </c>
      <c r="C704">
        <f t="shared" si="35"/>
        <v>12</v>
      </c>
      <c r="D704" s="59">
        <v>44168</v>
      </c>
    </row>
    <row r="705" spans="1:4" x14ac:dyDescent="0.3">
      <c r="A705">
        <f t="shared" si="33"/>
        <v>2020</v>
      </c>
      <c r="B705" t="str">
        <f t="shared" si="34"/>
        <v>T4</v>
      </c>
      <c r="C705">
        <f t="shared" si="35"/>
        <v>12</v>
      </c>
      <c r="D705" s="59">
        <v>44169</v>
      </c>
    </row>
    <row r="706" spans="1:4" x14ac:dyDescent="0.3">
      <c r="A706">
        <f t="shared" si="33"/>
        <v>2020</v>
      </c>
      <c r="B706" t="str">
        <f t="shared" si="34"/>
        <v>T4</v>
      </c>
      <c r="C706">
        <f t="shared" si="35"/>
        <v>12</v>
      </c>
      <c r="D706" s="59">
        <v>44170</v>
      </c>
    </row>
    <row r="707" spans="1:4" x14ac:dyDescent="0.3">
      <c r="A707">
        <f t="shared" si="33"/>
        <v>2020</v>
      </c>
      <c r="B707" t="str">
        <f t="shared" si="34"/>
        <v>T4</v>
      </c>
      <c r="C707">
        <f t="shared" si="35"/>
        <v>12</v>
      </c>
      <c r="D707" s="59">
        <v>44171</v>
      </c>
    </row>
    <row r="708" spans="1:4" x14ac:dyDescent="0.3">
      <c r="A708">
        <f t="shared" si="33"/>
        <v>2020</v>
      </c>
      <c r="B708" t="str">
        <f t="shared" si="34"/>
        <v>T4</v>
      </c>
      <c r="C708">
        <f t="shared" si="35"/>
        <v>12</v>
      </c>
      <c r="D708" s="59">
        <v>44172</v>
      </c>
    </row>
    <row r="709" spans="1:4" x14ac:dyDescent="0.3">
      <c r="A709">
        <f t="shared" si="33"/>
        <v>2020</v>
      </c>
      <c r="B709" t="str">
        <f t="shared" si="34"/>
        <v>T4</v>
      </c>
      <c r="C709">
        <f t="shared" si="35"/>
        <v>12</v>
      </c>
      <c r="D709" s="59">
        <v>44173</v>
      </c>
    </row>
    <row r="710" spans="1:4" x14ac:dyDescent="0.3">
      <c r="A710">
        <f t="shared" si="33"/>
        <v>2020</v>
      </c>
      <c r="B710" t="str">
        <f t="shared" si="34"/>
        <v>T4</v>
      </c>
      <c r="C710">
        <f t="shared" si="35"/>
        <v>12</v>
      </c>
      <c r="D710" s="59">
        <v>44174</v>
      </c>
    </row>
    <row r="711" spans="1:4" x14ac:dyDescent="0.3">
      <c r="A711">
        <f t="shared" si="33"/>
        <v>2020</v>
      </c>
      <c r="B711" t="str">
        <f t="shared" si="34"/>
        <v>T4</v>
      </c>
      <c r="C711">
        <f t="shared" si="35"/>
        <v>12</v>
      </c>
      <c r="D711" s="59">
        <v>44175</v>
      </c>
    </row>
    <row r="712" spans="1:4" x14ac:dyDescent="0.3">
      <c r="A712">
        <f t="shared" ref="A712:A775" si="36">YEAR(D712)</f>
        <v>2020</v>
      </c>
      <c r="B712" t="str">
        <f t="shared" ref="B712:B775" si="37">_xlfn.IFS(  C712&lt;4, "T1", C712&lt;7, "T2", C712&lt;10, "T3", C712&gt;9, "T4")</f>
        <v>T4</v>
      </c>
      <c r="C712">
        <f t="shared" ref="C712:C775" si="38">MONTH(D712)</f>
        <v>12</v>
      </c>
      <c r="D712" s="59">
        <v>44176</v>
      </c>
    </row>
    <row r="713" spans="1:4" x14ac:dyDescent="0.3">
      <c r="A713">
        <f t="shared" si="36"/>
        <v>2020</v>
      </c>
      <c r="B713" t="str">
        <f t="shared" si="37"/>
        <v>T4</v>
      </c>
      <c r="C713">
        <f t="shared" si="38"/>
        <v>12</v>
      </c>
      <c r="D713" s="59">
        <v>44177</v>
      </c>
    </row>
    <row r="714" spans="1:4" x14ac:dyDescent="0.3">
      <c r="A714">
        <f t="shared" si="36"/>
        <v>2020</v>
      </c>
      <c r="B714" t="str">
        <f t="shared" si="37"/>
        <v>T4</v>
      </c>
      <c r="C714">
        <f t="shared" si="38"/>
        <v>12</v>
      </c>
      <c r="D714" s="59">
        <v>44178</v>
      </c>
    </row>
    <row r="715" spans="1:4" x14ac:dyDescent="0.3">
      <c r="A715">
        <f t="shared" si="36"/>
        <v>2020</v>
      </c>
      <c r="B715" t="str">
        <f t="shared" si="37"/>
        <v>T4</v>
      </c>
      <c r="C715">
        <f t="shared" si="38"/>
        <v>12</v>
      </c>
      <c r="D715" s="59">
        <v>44179</v>
      </c>
    </row>
    <row r="716" spans="1:4" x14ac:dyDescent="0.3">
      <c r="A716">
        <f t="shared" si="36"/>
        <v>2020</v>
      </c>
      <c r="B716" t="str">
        <f t="shared" si="37"/>
        <v>T4</v>
      </c>
      <c r="C716">
        <f t="shared" si="38"/>
        <v>12</v>
      </c>
      <c r="D716" s="59">
        <v>44180</v>
      </c>
    </row>
    <row r="717" spans="1:4" x14ac:dyDescent="0.3">
      <c r="A717">
        <f t="shared" si="36"/>
        <v>2020</v>
      </c>
      <c r="B717" t="str">
        <f t="shared" si="37"/>
        <v>T4</v>
      </c>
      <c r="C717">
        <f t="shared" si="38"/>
        <v>12</v>
      </c>
      <c r="D717" s="59">
        <v>44181</v>
      </c>
    </row>
    <row r="718" spans="1:4" x14ac:dyDescent="0.3">
      <c r="A718">
        <f t="shared" si="36"/>
        <v>2020</v>
      </c>
      <c r="B718" t="str">
        <f t="shared" si="37"/>
        <v>T4</v>
      </c>
      <c r="C718">
        <f t="shared" si="38"/>
        <v>12</v>
      </c>
      <c r="D718" s="59">
        <v>44182</v>
      </c>
    </row>
    <row r="719" spans="1:4" x14ac:dyDescent="0.3">
      <c r="A719">
        <f t="shared" si="36"/>
        <v>2020</v>
      </c>
      <c r="B719" t="str">
        <f t="shared" si="37"/>
        <v>T4</v>
      </c>
      <c r="C719">
        <f t="shared" si="38"/>
        <v>12</v>
      </c>
      <c r="D719" s="59">
        <v>44183</v>
      </c>
    </row>
    <row r="720" spans="1:4" x14ac:dyDescent="0.3">
      <c r="A720">
        <f t="shared" si="36"/>
        <v>2020</v>
      </c>
      <c r="B720" t="str">
        <f t="shared" si="37"/>
        <v>T4</v>
      </c>
      <c r="C720">
        <f t="shared" si="38"/>
        <v>12</v>
      </c>
      <c r="D720" s="59">
        <v>44184</v>
      </c>
    </row>
    <row r="721" spans="1:4" x14ac:dyDescent="0.3">
      <c r="A721">
        <f t="shared" si="36"/>
        <v>2020</v>
      </c>
      <c r="B721" t="str">
        <f t="shared" si="37"/>
        <v>T4</v>
      </c>
      <c r="C721">
        <f t="shared" si="38"/>
        <v>12</v>
      </c>
      <c r="D721" s="59">
        <v>44185</v>
      </c>
    </row>
    <row r="722" spans="1:4" x14ac:dyDescent="0.3">
      <c r="A722">
        <f t="shared" si="36"/>
        <v>2020</v>
      </c>
      <c r="B722" t="str">
        <f t="shared" si="37"/>
        <v>T4</v>
      </c>
      <c r="C722">
        <f t="shared" si="38"/>
        <v>12</v>
      </c>
      <c r="D722" s="59">
        <v>44186</v>
      </c>
    </row>
    <row r="723" spans="1:4" x14ac:dyDescent="0.3">
      <c r="A723">
        <f t="shared" si="36"/>
        <v>2020</v>
      </c>
      <c r="B723" t="str">
        <f t="shared" si="37"/>
        <v>T4</v>
      </c>
      <c r="C723">
        <f t="shared" si="38"/>
        <v>12</v>
      </c>
      <c r="D723" s="59">
        <v>44187</v>
      </c>
    </row>
    <row r="724" spans="1:4" x14ac:dyDescent="0.3">
      <c r="A724">
        <f t="shared" si="36"/>
        <v>2020</v>
      </c>
      <c r="B724" t="str">
        <f t="shared" si="37"/>
        <v>T4</v>
      </c>
      <c r="C724">
        <f t="shared" si="38"/>
        <v>12</v>
      </c>
      <c r="D724" s="59">
        <v>44188</v>
      </c>
    </row>
    <row r="725" spans="1:4" x14ac:dyDescent="0.3">
      <c r="A725">
        <f t="shared" si="36"/>
        <v>2020</v>
      </c>
      <c r="B725" t="str">
        <f t="shared" si="37"/>
        <v>T4</v>
      </c>
      <c r="C725">
        <f t="shared" si="38"/>
        <v>12</v>
      </c>
      <c r="D725" s="59">
        <v>44189</v>
      </c>
    </row>
    <row r="726" spans="1:4" x14ac:dyDescent="0.3">
      <c r="A726">
        <f t="shared" si="36"/>
        <v>2020</v>
      </c>
      <c r="B726" t="str">
        <f t="shared" si="37"/>
        <v>T4</v>
      </c>
      <c r="C726">
        <f t="shared" si="38"/>
        <v>12</v>
      </c>
      <c r="D726" s="59">
        <v>44190</v>
      </c>
    </row>
    <row r="727" spans="1:4" x14ac:dyDescent="0.3">
      <c r="A727">
        <f t="shared" si="36"/>
        <v>2020</v>
      </c>
      <c r="B727" t="str">
        <f t="shared" si="37"/>
        <v>T4</v>
      </c>
      <c r="C727">
        <f t="shared" si="38"/>
        <v>12</v>
      </c>
      <c r="D727" s="59">
        <v>44191</v>
      </c>
    </row>
    <row r="728" spans="1:4" x14ac:dyDescent="0.3">
      <c r="A728">
        <f t="shared" si="36"/>
        <v>2020</v>
      </c>
      <c r="B728" t="str">
        <f t="shared" si="37"/>
        <v>T4</v>
      </c>
      <c r="C728">
        <f t="shared" si="38"/>
        <v>12</v>
      </c>
      <c r="D728" s="59">
        <v>44192</v>
      </c>
    </row>
    <row r="729" spans="1:4" x14ac:dyDescent="0.3">
      <c r="A729">
        <f t="shared" si="36"/>
        <v>2020</v>
      </c>
      <c r="B729" t="str">
        <f t="shared" si="37"/>
        <v>T4</v>
      </c>
      <c r="C729">
        <f t="shared" si="38"/>
        <v>12</v>
      </c>
      <c r="D729" s="59">
        <v>44193</v>
      </c>
    </row>
    <row r="730" spans="1:4" x14ac:dyDescent="0.3">
      <c r="A730">
        <f t="shared" si="36"/>
        <v>2020</v>
      </c>
      <c r="B730" t="str">
        <f t="shared" si="37"/>
        <v>T4</v>
      </c>
      <c r="C730">
        <f t="shared" si="38"/>
        <v>12</v>
      </c>
      <c r="D730" s="59">
        <v>44194</v>
      </c>
    </row>
    <row r="731" spans="1:4" x14ac:dyDescent="0.3">
      <c r="A731">
        <f t="shared" si="36"/>
        <v>2020</v>
      </c>
      <c r="B731" t="str">
        <f t="shared" si="37"/>
        <v>T4</v>
      </c>
      <c r="C731">
        <f t="shared" si="38"/>
        <v>12</v>
      </c>
      <c r="D731" s="59">
        <v>44195</v>
      </c>
    </row>
    <row r="732" spans="1:4" x14ac:dyDescent="0.3">
      <c r="A732">
        <f t="shared" si="36"/>
        <v>2020</v>
      </c>
      <c r="B732" t="str">
        <f t="shared" si="37"/>
        <v>T4</v>
      </c>
      <c r="C732">
        <f t="shared" si="38"/>
        <v>12</v>
      </c>
      <c r="D732" s="59">
        <v>44196</v>
      </c>
    </row>
    <row r="733" spans="1:4" x14ac:dyDescent="0.3">
      <c r="A733">
        <f t="shared" si="36"/>
        <v>2021</v>
      </c>
      <c r="B733" t="str">
        <f t="shared" si="37"/>
        <v>T1</v>
      </c>
      <c r="C733">
        <f t="shared" si="38"/>
        <v>1</v>
      </c>
      <c r="D733" s="59">
        <v>44197</v>
      </c>
    </row>
    <row r="734" spans="1:4" x14ac:dyDescent="0.3">
      <c r="A734">
        <f t="shared" si="36"/>
        <v>2021</v>
      </c>
      <c r="B734" t="str">
        <f t="shared" si="37"/>
        <v>T1</v>
      </c>
      <c r="C734">
        <f t="shared" si="38"/>
        <v>1</v>
      </c>
      <c r="D734" s="59">
        <v>44198</v>
      </c>
    </row>
    <row r="735" spans="1:4" x14ac:dyDescent="0.3">
      <c r="A735">
        <f t="shared" si="36"/>
        <v>2021</v>
      </c>
      <c r="B735" t="str">
        <f t="shared" si="37"/>
        <v>T1</v>
      </c>
      <c r="C735">
        <f t="shared" si="38"/>
        <v>1</v>
      </c>
      <c r="D735" s="59">
        <v>44199</v>
      </c>
    </row>
    <row r="736" spans="1:4" x14ac:dyDescent="0.3">
      <c r="A736">
        <f t="shared" si="36"/>
        <v>2021</v>
      </c>
      <c r="B736" t="str">
        <f t="shared" si="37"/>
        <v>T1</v>
      </c>
      <c r="C736">
        <f t="shared" si="38"/>
        <v>1</v>
      </c>
      <c r="D736" s="59">
        <v>44200</v>
      </c>
    </row>
    <row r="737" spans="1:4" x14ac:dyDescent="0.3">
      <c r="A737">
        <f t="shared" si="36"/>
        <v>2021</v>
      </c>
      <c r="B737" t="str">
        <f t="shared" si="37"/>
        <v>T1</v>
      </c>
      <c r="C737">
        <f t="shared" si="38"/>
        <v>1</v>
      </c>
      <c r="D737" s="59">
        <v>44201</v>
      </c>
    </row>
    <row r="738" spans="1:4" x14ac:dyDescent="0.3">
      <c r="A738">
        <f t="shared" si="36"/>
        <v>2021</v>
      </c>
      <c r="B738" t="str">
        <f t="shared" si="37"/>
        <v>T1</v>
      </c>
      <c r="C738">
        <f t="shared" si="38"/>
        <v>1</v>
      </c>
      <c r="D738" s="59">
        <v>44202</v>
      </c>
    </row>
    <row r="739" spans="1:4" x14ac:dyDescent="0.3">
      <c r="A739">
        <f t="shared" si="36"/>
        <v>2021</v>
      </c>
      <c r="B739" t="str">
        <f t="shared" si="37"/>
        <v>T1</v>
      </c>
      <c r="C739">
        <f t="shared" si="38"/>
        <v>1</v>
      </c>
      <c r="D739" s="59">
        <v>44203</v>
      </c>
    </row>
    <row r="740" spans="1:4" x14ac:dyDescent="0.3">
      <c r="A740">
        <f t="shared" si="36"/>
        <v>2021</v>
      </c>
      <c r="B740" t="str">
        <f t="shared" si="37"/>
        <v>T1</v>
      </c>
      <c r="C740">
        <f t="shared" si="38"/>
        <v>1</v>
      </c>
      <c r="D740" s="59">
        <v>44204</v>
      </c>
    </row>
    <row r="741" spans="1:4" x14ac:dyDescent="0.3">
      <c r="A741">
        <f t="shared" si="36"/>
        <v>2021</v>
      </c>
      <c r="B741" t="str">
        <f t="shared" si="37"/>
        <v>T1</v>
      </c>
      <c r="C741">
        <f t="shared" si="38"/>
        <v>1</v>
      </c>
      <c r="D741" s="59">
        <v>44205</v>
      </c>
    </row>
    <row r="742" spans="1:4" x14ac:dyDescent="0.3">
      <c r="A742">
        <f t="shared" si="36"/>
        <v>2021</v>
      </c>
      <c r="B742" t="str">
        <f t="shared" si="37"/>
        <v>T1</v>
      </c>
      <c r="C742">
        <f t="shared" si="38"/>
        <v>1</v>
      </c>
      <c r="D742" s="59">
        <v>44206</v>
      </c>
    </row>
    <row r="743" spans="1:4" x14ac:dyDescent="0.3">
      <c r="A743">
        <f t="shared" si="36"/>
        <v>2021</v>
      </c>
      <c r="B743" t="str">
        <f t="shared" si="37"/>
        <v>T1</v>
      </c>
      <c r="C743">
        <f t="shared" si="38"/>
        <v>1</v>
      </c>
      <c r="D743" s="59">
        <v>44207</v>
      </c>
    </row>
    <row r="744" spans="1:4" x14ac:dyDescent="0.3">
      <c r="A744">
        <f t="shared" si="36"/>
        <v>2021</v>
      </c>
      <c r="B744" t="str">
        <f t="shared" si="37"/>
        <v>T1</v>
      </c>
      <c r="C744">
        <f t="shared" si="38"/>
        <v>1</v>
      </c>
      <c r="D744" s="59">
        <v>44208</v>
      </c>
    </row>
    <row r="745" spans="1:4" x14ac:dyDescent="0.3">
      <c r="A745">
        <f t="shared" si="36"/>
        <v>2021</v>
      </c>
      <c r="B745" t="str">
        <f t="shared" si="37"/>
        <v>T1</v>
      </c>
      <c r="C745">
        <f t="shared" si="38"/>
        <v>1</v>
      </c>
      <c r="D745" s="59">
        <v>44209</v>
      </c>
    </row>
    <row r="746" spans="1:4" x14ac:dyDescent="0.3">
      <c r="A746">
        <f t="shared" si="36"/>
        <v>2021</v>
      </c>
      <c r="B746" t="str">
        <f t="shared" si="37"/>
        <v>T1</v>
      </c>
      <c r="C746">
        <f t="shared" si="38"/>
        <v>1</v>
      </c>
      <c r="D746" s="59">
        <v>44210</v>
      </c>
    </row>
    <row r="747" spans="1:4" x14ac:dyDescent="0.3">
      <c r="A747">
        <f t="shared" si="36"/>
        <v>2021</v>
      </c>
      <c r="B747" t="str">
        <f t="shared" si="37"/>
        <v>T1</v>
      </c>
      <c r="C747">
        <f t="shared" si="38"/>
        <v>1</v>
      </c>
      <c r="D747" s="59">
        <v>44211</v>
      </c>
    </row>
    <row r="748" spans="1:4" x14ac:dyDescent="0.3">
      <c r="A748">
        <f t="shared" si="36"/>
        <v>2021</v>
      </c>
      <c r="B748" t="str">
        <f t="shared" si="37"/>
        <v>T1</v>
      </c>
      <c r="C748">
        <f t="shared" si="38"/>
        <v>1</v>
      </c>
      <c r="D748" s="59">
        <v>44212</v>
      </c>
    </row>
    <row r="749" spans="1:4" x14ac:dyDescent="0.3">
      <c r="A749">
        <f t="shared" si="36"/>
        <v>2021</v>
      </c>
      <c r="B749" t="str">
        <f t="shared" si="37"/>
        <v>T1</v>
      </c>
      <c r="C749">
        <f t="shared" si="38"/>
        <v>1</v>
      </c>
      <c r="D749" s="59">
        <v>44213</v>
      </c>
    </row>
    <row r="750" spans="1:4" x14ac:dyDescent="0.3">
      <c r="A750">
        <f t="shared" si="36"/>
        <v>2021</v>
      </c>
      <c r="B750" t="str">
        <f t="shared" si="37"/>
        <v>T1</v>
      </c>
      <c r="C750">
        <f t="shared" si="38"/>
        <v>1</v>
      </c>
      <c r="D750" s="59">
        <v>44214</v>
      </c>
    </row>
    <row r="751" spans="1:4" x14ac:dyDescent="0.3">
      <c r="A751">
        <f t="shared" si="36"/>
        <v>2021</v>
      </c>
      <c r="B751" t="str">
        <f t="shared" si="37"/>
        <v>T1</v>
      </c>
      <c r="C751">
        <f t="shared" si="38"/>
        <v>1</v>
      </c>
      <c r="D751" s="59">
        <v>44215</v>
      </c>
    </row>
    <row r="752" spans="1:4" x14ac:dyDescent="0.3">
      <c r="A752">
        <f t="shared" si="36"/>
        <v>2021</v>
      </c>
      <c r="B752" t="str">
        <f t="shared" si="37"/>
        <v>T1</v>
      </c>
      <c r="C752">
        <f t="shared" si="38"/>
        <v>1</v>
      </c>
      <c r="D752" s="59">
        <v>44216</v>
      </c>
    </row>
    <row r="753" spans="1:4" x14ac:dyDescent="0.3">
      <c r="A753">
        <f t="shared" si="36"/>
        <v>2021</v>
      </c>
      <c r="B753" t="str">
        <f t="shared" si="37"/>
        <v>T1</v>
      </c>
      <c r="C753">
        <f t="shared" si="38"/>
        <v>1</v>
      </c>
      <c r="D753" s="59">
        <v>44217</v>
      </c>
    </row>
    <row r="754" spans="1:4" x14ac:dyDescent="0.3">
      <c r="A754">
        <f t="shared" si="36"/>
        <v>2021</v>
      </c>
      <c r="B754" t="str">
        <f t="shared" si="37"/>
        <v>T1</v>
      </c>
      <c r="C754">
        <f t="shared" si="38"/>
        <v>1</v>
      </c>
      <c r="D754" s="59">
        <v>44218</v>
      </c>
    </row>
    <row r="755" spans="1:4" x14ac:dyDescent="0.3">
      <c r="A755">
        <f t="shared" si="36"/>
        <v>2021</v>
      </c>
      <c r="B755" t="str">
        <f t="shared" si="37"/>
        <v>T1</v>
      </c>
      <c r="C755">
        <f t="shared" si="38"/>
        <v>1</v>
      </c>
      <c r="D755" s="59">
        <v>44219</v>
      </c>
    </row>
    <row r="756" spans="1:4" x14ac:dyDescent="0.3">
      <c r="A756">
        <f t="shared" si="36"/>
        <v>2021</v>
      </c>
      <c r="B756" t="str">
        <f t="shared" si="37"/>
        <v>T1</v>
      </c>
      <c r="C756">
        <f t="shared" si="38"/>
        <v>1</v>
      </c>
      <c r="D756" s="59">
        <v>44220</v>
      </c>
    </row>
    <row r="757" spans="1:4" x14ac:dyDescent="0.3">
      <c r="A757">
        <f t="shared" si="36"/>
        <v>2021</v>
      </c>
      <c r="B757" t="str">
        <f t="shared" si="37"/>
        <v>T1</v>
      </c>
      <c r="C757">
        <f t="shared" si="38"/>
        <v>1</v>
      </c>
      <c r="D757" s="59">
        <v>44221</v>
      </c>
    </row>
    <row r="758" spans="1:4" x14ac:dyDescent="0.3">
      <c r="A758">
        <f t="shared" si="36"/>
        <v>2021</v>
      </c>
      <c r="B758" t="str">
        <f t="shared" si="37"/>
        <v>T1</v>
      </c>
      <c r="C758">
        <f t="shared" si="38"/>
        <v>1</v>
      </c>
      <c r="D758" s="59">
        <v>44222</v>
      </c>
    </row>
    <row r="759" spans="1:4" x14ac:dyDescent="0.3">
      <c r="A759">
        <f t="shared" si="36"/>
        <v>2021</v>
      </c>
      <c r="B759" t="str">
        <f t="shared" si="37"/>
        <v>T1</v>
      </c>
      <c r="C759">
        <f t="shared" si="38"/>
        <v>1</v>
      </c>
      <c r="D759" s="59">
        <v>44223</v>
      </c>
    </row>
    <row r="760" spans="1:4" x14ac:dyDescent="0.3">
      <c r="A760">
        <f t="shared" si="36"/>
        <v>2021</v>
      </c>
      <c r="B760" t="str">
        <f t="shared" si="37"/>
        <v>T1</v>
      </c>
      <c r="C760">
        <f t="shared" si="38"/>
        <v>1</v>
      </c>
      <c r="D760" s="59">
        <v>44224</v>
      </c>
    </row>
    <row r="761" spans="1:4" x14ac:dyDescent="0.3">
      <c r="A761">
        <f t="shared" si="36"/>
        <v>2021</v>
      </c>
      <c r="B761" t="str">
        <f t="shared" si="37"/>
        <v>T1</v>
      </c>
      <c r="C761">
        <f t="shared" si="38"/>
        <v>1</v>
      </c>
      <c r="D761" s="59">
        <v>44225</v>
      </c>
    </row>
    <row r="762" spans="1:4" x14ac:dyDescent="0.3">
      <c r="A762">
        <f t="shared" si="36"/>
        <v>2021</v>
      </c>
      <c r="B762" t="str">
        <f t="shared" si="37"/>
        <v>T1</v>
      </c>
      <c r="C762">
        <f t="shared" si="38"/>
        <v>1</v>
      </c>
      <c r="D762" s="59">
        <v>44226</v>
      </c>
    </row>
    <row r="763" spans="1:4" x14ac:dyDescent="0.3">
      <c r="A763">
        <f t="shared" si="36"/>
        <v>2021</v>
      </c>
      <c r="B763" t="str">
        <f t="shared" si="37"/>
        <v>T1</v>
      </c>
      <c r="C763">
        <f t="shared" si="38"/>
        <v>1</v>
      </c>
      <c r="D763" s="59">
        <v>44227</v>
      </c>
    </row>
    <row r="764" spans="1:4" x14ac:dyDescent="0.3">
      <c r="A764">
        <f t="shared" si="36"/>
        <v>2021</v>
      </c>
      <c r="B764" t="str">
        <f t="shared" si="37"/>
        <v>T1</v>
      </c>
      <c r="C764">
        <f t="shared" si="38"/>
        <v>2</v>
      </c>
      <c r="D764" s="59">
        <v>44228</v>
      </c>
    </row>
    <row r="765" spans="1:4" x14ac:dyDescent="0.3">
      <c r="A765">
        <f t="shared" si="36"/>
        <v>2021</v>
      </c>
      <c r="B765" t="str">
        <f t="shared" si="37"/>
        <v>T1</v>
      </c>
      <c r="C765">
        <f t="shared" si="38"/>
        <v>2</v>
      </c>
      <c r="D765" s="59">
        <v>44229</v>
      </c>
    </row>
    <row r="766" spans="1:4" x14ac:dyDescent="0.3">
      <c r="A766">
        <f t="shared" si="36"/>
        <v>2021</v>
      </c>
      <c r="B766" t="str">
        <f t="shared" si="37"/>
        <v>T1</v>
      </c>
      <c r="C766">
        <f t="shared" si="38"/>
        <v>2</v>
      </c>
      <c r="D766" s="59">
        <v>44230</v>
      </c>
    </row>
    <row r="767" spans="1:4" x14ac:dyDescent="0.3">
      <c r="A767">
        <f t="shared" si="36"/>
        <v>2021</v>
      </c>
      <c r="B767" t="str">
        <f t="shared" si="37"/>
        <v>T1</v>
      </c>
      <c r="C767">
        <f t="shared" si="38"/>
        <v>2</v>
      </c>
      <c r="D767" s="59">
        <v>44231</v>
      </c>
    </row>
    <row r="768" spans="1:4" x14ac:dyDescent="0.3">
      <c r="A768">
        <f t="shared" si="36"/>
        <v>2021</v>
      </c>
      <c r="B768" t="str">
        <f t="shared" si="37"/>
        <v>T1</v>
      </c>
      <c r="C768">
        <f t="shared" si="38"/>
        <v>2</v>
      </c>
      <c r="D768" s="59">
        <v>44232</v>
      </c>
    </row>
    <row r="769" spans="1:4" x14ac:dyDescent="0.3">
      <c r="A769">
        <f t="shared" si="36"/>
        <v>2021</v>
      </c>
      <c r="B769" t="str">
        <f t="shared" si="37"/>
        <v>T1</v>
      </c>
      <c r="C769">
        <f t="shared" si="38"/>
        <v>2</v>
      </c>
      <c r="D769" s="59">
        <v>44233</v>
      </c>
    </row>
    <row r="770" spans="1:4" x14ac:dyDescent="0.3">
      <c r="A770">
        <f t="shared" si="36"/>
        <v>2021</v>
      </c>
      <c r="B770" t="str">
        <f t="shared" si="37"/>
        <v>T1</v>
      </c>
      <c r="C770">
        <f t="shared" si="38"/>
        <v>2</v>
      </c>
      <c r="D770" s="59">
        <v>44234</v>
      </c>
    </row>
    <row r="771" spans="1:4" x14ac:dyDescent="0.3">
      <c r="A771">
        <f t="shared" si="36"/>
        <v>2021</v>
      </c>
      <c r="B771" t="str">
        <f t="shared" si="37"/>
        <v>T1</v>
      </c>
      <c r="C771">
        <f t="shared" si="38"/>
        <v>2</v>
      </c>
      <c r="D771" s="59">
        <v>44235</v>
      </c>
    </row>
    <row r="772" spans="1:4" x14ac:dyDescent="0.3">
      <c r="A772">
        <f t="shared" si="36"/>
        <v>2021</v>
      </c>
      <c r="B772" t="str">
        <f t="shared" si="37"/>
        <v>T1</v>
      </c>
      <c r="C772">
        <f t="shared" si="38"/>
        <v>2</v>
      </c>
      <c r="D772" s="59">
        <v>44236</v>
      </c>
    </row>
    <row r="773" spans="1:4" x14ac:dyDescent="0.3">
      <c r="A773">
        <f t="shared" si="36"/>
        <v>2021</v>
      </c>
      <c r="B773" t="str">
        <f t="shared" si="37"/>
        <v>T1</v>
      </c>
      <c r="C773">
        <f t="shared" si="38"/>
        <v>2</v>
      </c>
      <c r="D773" s="59">
        <v>44237</v>
      </c>
    </row>
    <row r="774" spans="1:4" x14ac:dyDescent="0.3">
      <c r="A774">
        <f t="shared" si="36"/>
        <v>2021</v>
      </c>
      <c r="B774" t="str">
        <f t="shared" si="37"/>
        <v>T1</v>
      </c>
      <c r="C774">
        <f t="shared" si="38"/>
        <v>2</v>
      </c>
      <c r="D774" s="59">
        <v>44238</v>
      </c>
    </row>
    <row r="775" spans="1:4" x14ac:dyDescent="0.3">
      <c r="A775">
        <f t="shared" si="36"/>
        <v>2021</v>
      </c>
      <c r="B775" t="str">
        <f t="shared" si="37"/>
        <v>T1</v>
      </c>
      <c r="C775">
        <f t="shared" si="38"/>
        <v>2</v>
      </c>
      <c r="D775" s="59">
        <v>44239</v>
      </c>
    </row>
    <row r="776" spans="1:4" x14ac:dyDescent="0.3">
      <c r="A776">
        <f t="shared" ref="A776:A839" si="39">YEAR(D776)</f>
        <v>2021</v>
      </c>
      <c r="B776" t="str">
        <f t="shared" ref="B776:B839" si="40">_xlfn.IFS(  C776&lt;4, "T1", C776&lt;7, "T2", C776&lt;10, "T3", C776&gt;9, "T4")</f>
        <v>T1</v>
      </c>
      <c r="C776">
        <f t="shared" ref="C776:C839" si="41">MONTH(D776)</f>
        <v>2</v>
      </c>
      <c r="D776" s="59">
        <v>44240</v>
      </c>
    </row>
    <row r="777" spans="1:4" x14ac:dyDescent="0.3">
      <c r="A777">
        <f t="shared" si="39"/>
        <v>2021</v>
      </c>
      <c r="B777" t="str">
        <f t="shared" si="40"/>
        <v>T1</v>
      </c>
      <c r="C777">
        <f t="shared" si="41"/>
        <v>2</v>
      </c>
      <c r="D777" s="59">
        <v>44241</v>
      </c>
    </row>
    <row r="778" spans="1:4" x14ac:dyDescent="0.3">
      <c r="A778">
        <f t="shared" si="39"/>
        <v>2021</v>
      </c>
      <c r="B778" t="str">
        <f t="shared" si="40"/>
        <v>T1</v>
      </c>
      <c r="C778">
        <f t="shared" si="41"/>
        <v>2</v>
      </c>
      <c r="D778" s="59">
        <v>44242</v>
      </c>
    </row>
    <row r="779" spans="1:4" x14ac:dyDescent="0.3">
      <c r="A779">
        <f t="shared" si="39"/>
        <v>2021</v>
      </c>
      <c r="B779" t="str">
        <f t="shared" si="40"/>
        <v>T1</v>
      </c>
      <c r="C779">
        <f t="shared" si="41"/>
        <v>2</v>
      </c>
      <c r="D779" s="59">
        <v>44243</v>
      </c>
    </row>
    <row r="780" spans="1:4" x14ac:dyDescent="0.3">
      <c r="A780">
        <f t="shared" si="39"/>
        <v>2021</v>
      </c>
      <c r="B780" t="str">
        <f t="shared" si="40"/>
        <v>T1</v>
      </c>
      <c r="C780">
        <f t="shared" si="41"/>
        <v>2</v>
      </c>
      <c r="D780" s="59">
        <v>44244</v>
      </c>
    </row>
    <row r="781" spans="1:4" x14ac:dyDescent="0.3">
      <c r="A781">
        <f t="shared" si="39"/>
        <v>2021</v>
      </c>
      <c r="B781" t="str">
        <f t="shared" si="40"/>
        <v>T1</v>
      </c>
      <c r="C781">
        <f t="shared" si="41"/>
        <v>2</v>
      </c>
      <c r="D781" s="59">
        <v>44245</v>
      </c>
    </row>
    <row r="782" spans="1:4" x14ac:dyDescent="0.3">
      <c r="A782">
        <f t="shared" si="39"/>
        <v>2021</v>
      </c>
      <c r="B782" t="str">
        <f t="shared" si="40"/>
        <v>T1</v>
      </c>
      <c r="C782">
        <f t="shared" si="41"/>
        <v>2</v>
      </c>
      <c r="D782" s="59">
        <v>44246</v>
      </c>
    </row>
    <row r="783" spans="1:4" x14ac:dyDescent="0.3">
      <c r="A783">
        <f t="shared" si="39"/>
        <v>2021</v>
      </c>
      <c r="B783" t="str">
        <f t="shared" si="40"/>
        <v>T1</v>
      </c>
      <c r="C783">
        <f t="shared" si="41"/>
        <v>2</v>
      </c>
      <c r="D783" s="59">
        <v>44247</v>
      </c>
    </row>
    <row r="784" spans="1:4" x14ac:dyDescent="0.3">
      <c r="A784">
        <f t="shared" si="39"/>
        <v>2021</v>
      </c>
      <c r="B784" t="str">
        <f t="shared" si="40"/>
        <v>T1</v>
      </c>
      <c r="C784">
        <f t="shared" si="41"/>
        <v>2</v>
      </c>
      <c r="D784" s="59">
        <v>44248</v>
      </c>
    </row>
    <row r="785" spans="1:4" x14ac:dyDescent="0.3">
      <c r="A785">
        <f t="shared" si="39"/>
        <v>2021</v>
      </c>
      <c r="B785" t="str">
        <f t="shared" si="40"/>
        <v>T1</v>
      </c>
      <c r="C785">
        <f t="shared" si="41"/>
        <v>2</v>
      </c>
      <c r="D785" s="59">
        <v>44249</v>
      </c>
    </row>
    <row r="786" spans="1:4" x14ac:dyDescent="0.3">
      <c r="A786">
        <f t="shared" si="39"/>
        <v>2021</v>
      </c>
      <c r="B786" t="str">
        <f t="shared" si="40"/>
        <v>T1</v>
      </c>
      <c r="C786">
        <f t="shared" si="41"/>
        <v>2</v>
      </c>
      <c r="D786" s="59">
        <v>44250</v>
      </c>
    </row>
    <row r="787" spans="1:4" x14ac:dyDescent="0.3">
      <c r="A787">
        <f t="shared" si="39"/>
        <v>2021</v>
      </c>
      <c r="B787" t="str">
        <f t="shared" si="40"/>
        <v>T1</v>
      </c>
      <c r="C787">
        <f t="shared" si="41"/>
        <v>2</v>
      </c>
      <c r="D787" s="59">
        <v>44251</v>
      </c>
    </row>
    <row r="788" spans="1:4" x14ac:dyDescent="0.3">
      <c r="A788">
        <f t="shared" si="39"/>
        <v>2021</v>
      </c>
      <c r="B788" t="str">
        <f t="shared" si="40"/>
        <v>T1</v>
      </c>
      <c r="C788">
        <f t="shared" si="41"/>
        <v>2</v>
      </c>
      <c r="D788" s="59">
        <v>44252</v>
      </c>
    </row>
    <row r="789" spans="1:4" x14ac:dyDescent="0.3">
      <c r="A789">
        <f t="shared" si="39"/>
        <v>2021</v>
      </c>
      <c r="B789" t="str">
        <f t="shared" si="40"/>
        <v>T1</v>
      </c>
      <c r="C789">
        <f t="shared" si="41"/>
        <v>2</v>
      </c>
      <c r="D789" s="59">
        <v>44253</v>
      </c>
    </row>
    <row r="790" spans="1:4" x14ac:dyDescent="0.3">
      <c r="A790">
        <f t="shared" si="39"/>
        <v>2021</v>
      </c>
      <c r="B790" t="str">
        <f t="shared" si="40"/>
        <v>T1</v>
      </c>
      <c r="C790">
        <f t="shared" si="41"/>
        <v>2</v>
      </c>
      <c r="D790" s="59">
        <v>44254</v>
      </c>
    </row>
    <row r="791" spans="1:4" x14ac:dyDescent="0.3">
      <c r="A791">
        <f t="shared" si="39"/>
        <v>2021</v>
      </c>
      <c r="B791" t="str">
        <f t="shared" si="40"/>
        <v>T1</v>
      </c>
      <c r="C791">
        <f t="shared" si="41"/>
        <v>2</v>
      </c>
      <c r="D791" s="59">
        <v>44255</v>
      </c>
    </row>
    <row r="792" spans="1:4" x14ac:dyDescent="0.3">
      <c r="A792">
        <f t="shared" si="39"/>
        <v>2021</v>
      </c>
      <c r="B792" t="str">
        <f t="shared" si="40"/>
        <v>T1</v>
      </c>
      <c r="C792">
        <f t="shared" si="41"/>
        <v>3</v>
      </c>
      <c r="D792" s="59">
        <v>44256</v>
      </c>
    </row>
    <row r="793" spans="1:4" x14ac:dyDescent="0.3">
      <c r="A793">
        <f t="shared" si="39"/>
        <v>2021</v>
      </c>
      <c r="B793" t="str">
        <f t="shared" si="40"/>
        <v>T1</v>
      </c>
      <c r="C793">
        <f t="shared" si="41"/>
        <v>3</v>
      </c>
      <c r="D793" s="59">
        <v>44257</v>
      </c>
    </row>
    <row r="794" spans="1:4" x14ac:dyDescent="0.3">
      <c r="A794">
        <f t="shared" si="39"/>
        <v>2021</v>
      </c>
      <c r="B794" t="str">
        <f t="shared" si="40"/>
        <v>T1</v>
      </c>
      <c r="C794">
        <f t="shared" si="41"/>
        <v>3</v>
      </c>
      <c r="D794" s="59">
        <v>44258</v>
      </c>
    </row>
    <row r="795" spans="1:4" x14ac:dyDescent="0.3">
      <c r="A795">
        <f t="shared" si="39"/>
        <v>2021</v>
      </c>
      <c r="B795" t="str">
        <f t="shared" si="40"/>
        <v>T1</v>
      </c>
      <c r="C795">
        <f t="shared" si="41"/>
        <v>3</v>
      </c>
      <c r="D795" s="59">
        <v>44259</v>
      </c>
    </row>
    <row r="796" spans="1:4" x14ac:dyDescent="0.3">
      <c r="A796">
        <f t="shared" si="39"/>
        <v>2021</v>
      </c>
      <c r="B796" t="str">
        <f t="shared" si="40"/>
        <v>T1</v>
      </c>
      <c r="C796">
        <f t="shared" si="41"/>
        <v>3</v>
      </c>
      <c r="D796" s="59">
        <v>44260</v>
      </c>
    </row>
    <row r="797" spans="1:4" x14ac:dyDescent="0.3">
      <c r="A797">
        <f t="shared" si="39"/>
        <v>2021</v>
      </c>
      <c r="B797" t="str">
        <f t="shared" si="40"/>
        <v>T1</v>
      </c>
      <c r="C797">
        <f t="shared" si="41"/>
        <v>3</v>
      </c>
      <c r="D797" s="59">
        <v>44261</v>
      </c>
    </row>
    <row r="798" spans="1:4" x14ac:dyDescent="0.3">
      <c r="A798">
        <f t="shared" si="39"/>
        <v>2021</v>
      </c>
      <c r="B798" t="str">
        <f t="shared" si="40"/>
        <v>T1</v>
      </c>
      <c r="C798">
        <f t="shared" si="41"/>
        <v>3</v>
      </c>
      <c r="D798" s="59">
        <v>44262</v>
      </c>
    </row>
    <row r="799" spans="1:4" x14ac:dyDescent="0.3">
      <c r="A799">
        <f t="shared" si="39"/>
        <v>2021</v>
      </c>
      <c r="B799" t="str">
        <f t="shared" si="40"/>
        <v>T1</v>
      </c>
      <c r="C799">
        <f t="shared" si="41"/>
        <v>3</v>
      </c>
      <c r="D799" s="59">
        <v>44263</v>
      </c>
    </row>
    <row r="800" spans="1:4" x14ac:dyDescent="0.3">
      <c r="A800">
        <f t="shared" si="39"/>
        <v>2021</v>
      </c>
      <c r="B800" t="str">
        <f t="shared" si="40"/>
        <v>T1</v>
      </c>
      <c r="C800">
        <f t="shared" si="41"/>
        <v>3</v>
      </c>
      <c r="D800" s="59">
        <v>44264</v>
      </c>
    </row>
    <row r="801" spans="1:4" x14ac:dyDescent="0.3">
      <c r="A801">
        <f t="shared" si="39"/>
        <v>2021</v>
      </c>
      <c r="B801" t="str">
        <f t="shared" si="40"/>
        <v>T1</v>
      </c>
      <c r="C801">
        <f t="shared" si="41"/>
        <v>3</v>
      </c>
      <c r="D801" s="59">
        <v>44265</v>
      </c>
    </row>
    <row r="802" spans="1:4" x14ac:dyDescent="0.3">
      <c r="A802">
        <f t="shared" si="39"/>
        <v>2021</v>
      </c>
      <c r="B802" t="str">
        <f t="shared" si="40"/>
        <v>T1</v>
      </c>
      <c r="C802">
        <f t="shared" si="41"/>
        <v>3</v>
      </c>
      <c r="D802" s="59">
        <v>44266</v>
      </c>
    </row>
    <row r="803" spans="1:4" x14ac:dyDescent="0.3">
      <c r="A803">
        <f t="shared" si="39"/>
        <v>2021</v>
      </c>
      <c r="B803" t="str">
        <f t="shared" si="40"/>
        <v>T1</v>
      </c>
      <c r="C803">
        <f t="shared" si="41"/>
        <v>3</v>
      </c>
      <c r="D803" s="59">
        <v>44267</v>
      </c>
    </row>
    <row r="804" spans="1:4" x14ac:dyDescent="0.3">
      <c r="A804">
        <f t="shared" si="39"/>
        <v>2021</v>
      </c>
      <c r="B804" t="str">
        <f t="shared" si="40"/>
        <v>T1</v>
      </c>
      <c r="C804">
        <f t="shared" si="41"/>
        <v>3</v>
      </c>
      <c r="D804" s="59">
        <v>44268</v>
      </c>
    </row>
    <row r="805" spans="1:4" x14ac:dyDescent="0.3">
      <c r="A805">
        <f t="shared" si="39"/>
        <v>2021</v>
      </c>
      <c r="B805" t="str">
        <f t="shared" si="40"/>
        <v>T1</v>
      </c>
      <c r="C805">
        <f t="shared" si="41"/>
        <v>3</v>
      </c>
      <c r="D805" s="59">
        <v>44269</v>
      </c>
    </row>
    <row r="806" spans="1:4" x14ac:dyDescent="0.3">
      <c r="A806">
        <f t="shared" si="39"/>
        <v>2021</v>
      </c>
      <c r="B806" t="str">
        <f t="shared" si="40"/>
        <v>T1</v>
      </c>
      <c r="C806">
        <f t="shared" si="41"/>
        <v>3</v>
      </c>
      <c r="D806" s="59">
        <v>44270</v>
      </c>
    </row>
    <row r="807" spans="1:4" x14ac:dyDescent="0.3">
      <c r="A807">
        <f t="shared" si="39"/>
        <v>2021</v>
      </c>
      <c r="B807" t="str">
        <f t="shared" si="40"/>
        <v>T1</v>
      </c>
      <c r="C807">
        <f t="shared" si="41"/>
        <v>3</v>
      </c>
      <c r="D807" s="59">
        <v>44271</v>
      </c>
    </row>
    <row r="808" spans="1:4" x14ac:dyDescent="0.3">
      <c r="A808">
        <f t="shared" si="39"/>
        <v>2021</v>
      </c>
      <c r="B808" t="str">
        <f t="shared" si="40"/>
        <v>T1</v>
      </c>
      <c r="C808">
        <f t="shared" si="41"/>
        <v>3</v>
      </c>
      <c r="D808" s="59">
        <v>44272</v>
      </c>
    </row>
    <row r="809" spans="1:4" x14ac:dyDescent="0.3">
      <c r="A809">
        <f t="shared" si="39"/>
        <v>2021</v>
      </c>
      <c r="B809" t="str">
        <f t="shared" si="40"/>
        <v>T1</v>
      </c>
      <c r="C809">
        <f t="shared" si="41"/>
        <v>3</v>
      </c>
      <c r="D809" s="59">
        <v>44273</v>
      </c>
    </row>
    <row r="810" spans="1:4" x14ac:dyDescent="0.3">
      <c r="A810">
        <f t="shared" si="39"/>
        <v>2021</v>
      </c>
      <c r="B810" t="str">
        <f t="shared" si="40"/>
        <v>T1</v>
      </c>
      <c r="C810">
        <f t="shared" si="41"/>
        <v>3</v>
      </c>
      <c r="D810" s="59">
        <v>44274</v>
      </c>
    </row>
    <row r="811" spans="1:4" x14ac:dyDescent="0.3">
      <c r="A811">
        <f t="shared" si="39"/>
        <v>2021</v>
      </c>
      <c r="B811" t="str">
        <f t="shared" si="40"/>
        <v>T1</v>
      </c>
      <c r="C811">
        <f t="shared" si="41"/>
        <v>3</v>
      </c>
      <c r="D811" s="59">
        <v>44275</v>
      </c>
    </row>
    <row r="812" spans="1:4" x14ac:dyDescent="0.3">
      <c r="A812">
        <f t="shared" si="39"/>
        <v>2021</v>
      </c>
      <c r="B812" t="str">
        <f t="shared" si="40"/>
        <v>T1</v>
      </c>
      <c r="C812">
        <f t="shared" si="41"/>
        <v>3</v>
      </c>
      <c r="D812" s="59">
        <v>44276</v>
      </c>
    </row>
    <row r="813" spans="1:4" x14ac:dyDescent="0.3">
      <c r="A813">
        <f t="shared" si="39"/>
        <v>2021</v>
      </c>
      <c r="B813" t="str">
        <f t="shared" si="40"/>
        <v>T1</v>
      </c>
      <c r="C813">
        <f t="shared" si="41"/>
        <v>3</v>
      </c>
      <c r="D813" s="59">
        <v>44277</v>
      </c>
    </row>
    <row r="814" spans="1:4" x14ac:dyDescent="0.3">
      <c r="A814">
        <f t="shared" si="39"/>
        <v>2021</v>
      </c>
      <c r="B814" t="str">
        <f t="shared" si="40"/>
        <v>T1</v>
      </c>
      <c r="C814">
        <f t="shared" si="41"/>
        <v>3</v>
      </c>
      <c r="D814" s="59">
        <v>44278</v>
      </c>
    </row>
    <row r="815" spans="1:4" x14ac:dyDescent="0.3">
      <c r="A815">
        <f t="shared" si="39"/>
        <v>2021</v>
      </c>
      <c r="B815" t="str">
        <f t="shared" si="40"/>
        <v>T1</v>
      </c>
      <c r="C815">
        <f t="shared" si="41"/>
        <v>3</v>
      </c>
      <c r="D815" s="59">
        <v>44279</v>
      </c>
    </row>
    <row r="816" spans="1:4" x14ac:dyDescent="0.3">
      <c r="A816">
        <f t="shared" si="39"/>
        <v>2021</v>
      </c>
      <c r="B816" t="str">
        <f t="shared" si="40"/>
        <v>T1</v>
      </c>
      <c r="C816">
        <f t="shared" si="41"/>
        <v>3</v>
      </c>
      <c r="D816" s="59">
        <v>44280</v>
      </c>
    </row>
    <row r="817" spans="1:4" x14ac:dyDescent="0.3">
      <c r="A817">
        <f t="shared" si="39"/>
        <v>2021</v>
      </c>
      <c r="B817" t="str">
        <f t="shared" si="40"/>
        <v>T1</v>
      </c>
      <c r="C817">
        <f t="shared" si="41"/>
        <v>3</v>
      </c>
      <c r="D817" s="59">
        <v>44281</v>
      </c>
    </row>
    <row r="818" spans="1:4" x14ac:dyDescent="0.3">
      <c r="A818">
        <f t="shared" si="39"/>
        <v>2021</v>
      </c>
      <c r="B818" t="str">
        <f t="shared" si="40"/>
        <v>T1</v>
      </c>
      <c r="C818">
        <f t="shared" si="41"/>
        <v>3</v>
      </c>
      <c r="D818" s="59">
        <v>44282</v>
      </c>
    </row>
    <row r="819" spans="1:4" x14ac:dyDescent="0.3">
      <c r="A819">
        <f t="shared" si="39"/>
        <v>2021</v>
      </c>
      <c r="B819" t="str">
        <f t="shared" si="40"/>
        <v>T1</v>
      </c>
      <c r="C819">
        <f t="shared" si="41"/>
        <v>3</v>
      </c>
      <c r="D819" s="59">
        <v>44283</v>
      </c>
    </row>
    <row r="820" spans="1:4" x14ac:dyDescent="0.3">
      <c r="A820">
        <f t="shared" si="39"/>
        <v>2021</v>
      </c>
      <c r="B820" t="str">
        <f t="shared" si="40"/>
        <v>T1</v>
      </c>
      <c r="C820">
        <f t="shared" si="41"/>
        <v>3</v>
      </c>
      <c r="D820" s="59">
        <v>44284</v>
      </c>
    </row>
    <row r="821" spans="1:4" x14ac:dyDescent="0.3">
      <c r="A821">
        <f t="shared" si="39"/>
        <v>2021</v>
      </c>
      <c r="B821" t="str">
        <f t="shared" si="40"/>
        <v>T1</v>
      </c>
      <c r="C821">
        <f t="shared" si="41"/>
        <v>3</v>
      </c>
      <c r="D821" s="59">
        <v>44285</v>
      </c>
    </row>
    <row r="822" spans="1:4" x14ac:dyDescent="0.3">
      <c r="A822">
        <f t="shared" si="39"/>
        <v>2021</v>
      </c>
      <c r="B822" t="str">
        <f t="shared" si="40"/>
        <v>T1</v>
      </c>
      <c r="C822">
        <f t="shared" si="41"/>
        <v>3</v>
      </c>
      <c r="D822" s="59">
        <v>44286</v>
      </c>
    </row>
    <row r="823" spans="1:4" x14ac:dyDescent="0.3">
      <c r="A823">
        <f t="shared" si="39"/>
        <v>2021</v>
      </c>
      <c r="B823" t="str">
        <f t="shared" si="40"/>
        <v>T2</v>
      </c>
      <c r="C823">
        <f t="shared" si="41"/>
        <v>4</v>
      </c>
      <c r="D823" s="59">
        <v>44287</v>
      </c>
    </row>
    <row r="824" spans="1:4" x14ac:dyDescent="0.3">
      <c r="A824">
        <f t="shared" si="39"/>
        <v>2021</v>
      </c>
      <c r="B824" t="str">
        <f t="shared" si="40"/>
        <v>T2</v>
      </c>
      <c r="C824">
        <f t="shared" si="41"/>
        <v>4</v>
      </c>
      <c r="D824" s="59">
        <v>44288</v>
      </c>
    </row>
    <row r="825" spans="1:4" x14ac:dyDescent="0.3">
      <c r="A825">
        <f t="shared" si="39"/>
        <v>2021</v>
      </c>
      <c r="B825" t="str">
        <f t="shared" si="40"/>
        <v>T2</v>
      </c>
      <c r="C825">
        <f t="shared" si="41"/>
        <v>4</v>
      </c>
      <c r="D825" s="59">
        <v>44289</v>
      </c>
    </row>
    <row r="826" spans="1:4" x14ac:dyDescent="0.3">
      <c r="A826">
        <f t="shared" si="39"/>
        <v>2021</v>
      </c>
      <c r="B826" t="str">
        <f t="shared" si="40"/>
        <v>T2</v>
      </c>
      <c r="C826">
        <f t="shared" si="41"/>
        <v>4</v>
      </c>
      <c r="D826" s="59">
        <v>44290</v>
      </c>
    </row>
    <row r="827" spans="1:4" x14ac:dyDescent="0.3">
      <c r="A827">
        <f t="shared" si="39"/>
        <v>2021</v>
      </c>
      <c r="B827" t="str">
        <f t="shared" si="40"/>
        <v>T2</v>
      </c>
      <c r="C827">
        <f t="shared" si="41"/>
        <v>4</v>
      </c>
      <c r="D827" s="59">
        <v>44291</v>
      </c>
    </row>
    <row r="828" spans="1:4" x14ac:dyDescent="0.3">
      <c r="A828">
        <f t="shared" si="39"/>
        <v>2021</v>
      </c>
      <c r="B828" t="str">
        <f t="shared" si="40"/>
        <v>T2</v>
      </c>
      <c r="C828">
        <f t="shared" si="41"/>
        <v>4</v>
      </c>
      <c r="D828" s="59">
        <v>44292</v>
      </c>
    </row>
    <row r="829" spans="1:4" x14ac:dyDescent="0.3">
      <c r="A829">
        <f t="shared" si="39"/>
        <v>2021</v>
      </c>
      <c r="B829" t="str">
        <f t="shared" si="40"/>
        <v>T2</v>
      </c>
      <c r="C829">
        <f t="shared" si="41"/>
        <v>4</v>
      </c>
      <c r="D829" s="59">
        <v>44293</v>
      </c>
    </row>
    <row r="830" spans="1:4" x14ac:dyDescent="0.3">
      <c r="A830">
        <f t="shared" si="39"/>
        <v>2021</v>
      </c>
      <c r="B830" t="str">
        <f t="shared" si="40"/>
        <v>T2</v>
      </c>
      <c r="C830">
        <f t="shared" si="41"/>
        <v>4</v>
      </c>
      <c r="D830" s="59">
        <v>44294</v>
      </c>
    </row>
    <row r="831" spans="1:4" x14ac:dyDescent="0.3">
      <c r="A831">
        <f t="shared" si="39"/>
        <v>2021</v>
      </c>
      <c r="B831" t="str">
        <f t="shared" si="40"/>
        <v>T2</v>
      </c>
      <c r="C831">
        <f t="shared" si="41"/>
        <v>4</v>
      </c>
      <c r="D831" s="59">
        <v>44295</v>
      </c>
    </row>
    <row r="832" spans="1:4" x14ac:dyDescent="0.3">
      <c r="A832">
        <f t="shared" si="39"/>
        <v>2021</v>
      </c>
      <c r="B832" t="str">
        <f t="shared" si="40"/>
        <v>T2</v>
      </c>
      <c r="C832">
        <f t="shared" si="41"/>
        <v>4</v>
      </c>
      <c r="D832" s="59">
        <v>44296</v>
      </c>
    </row>
    <row r="833" spans="1:4" x14ac:dyDescent="0.3">
      <c r="A833">
        <f t="shared" si="39"/>
        <v>2021</v>
      </c>
      <c r="B833" t="str">
        <f t="shared" si="40"/>
        <v>T2</v>
      </c>
      <c r="C833">
        <f t="shared" si="41"/>
        <v>4</v>
      </c>
      <c r="D833" s="59">
        <v>44297</v>
      </c>
    </row>
    <row r="834" spans="1:4" x14ac:dyDescent="0.3">
      <c r="A834">
        <f t="shared" si="39"/>
        <v>2021</v>
      </c>
      <c r="B834" t="str">
        <f t="shared" si="40"/>
        <v>T2</v>
      </c>
      <c r="C834">
        <f t="shared" si="41"/>
        <v>4</v>
      </c>
      <c r="D834" s="59">
        <v>44298</v>
      </c>
    </row>
    <row r="835" spans="1:4" x14ac:dyDescent="0.3">
      <c r="A835">
        <f t="shared" si="39"/>
        <v>2021</v>
      </c>
      <c r="B835" t="str">
        <f t="shared" si="40"/>
        <v>T2</v>
      </c>
      <c r="C835">
        <f t="shared" si="41"/>
        <v>4</v>
      </c>
      <c r="D835" s="59">
        <v>44299</v>
      </c>
    </row>
    <row r="836" spans="1:4" x14ac:dyDescent="0.3">
      <c r="A836">
        <f t="shared" si="39"/>
        <v>2021</v>
      </c>
      <c r="B836" t="str">
        <f t="shared" si="40"/>
        <v>T2</v>
      </c>
      <c r="C836">
        <f t="shared" si="41"/>
        <v>4</v>
      </c>
      <c r="D836" s="59">
        <v>44300</v>
      </c>
    </row>
    <row r="837" spans="1:4" x14ac:dyDescent="0.3">
      <c r="A837">
        <f t="shared" si="39"/>
        <v>2021</v>
      </c>
      <c r="B837" t="str">
        <f t="shared" si="40"/>
        <v>T2</v>
      </c>
      <c r="C837">
        <f t="shared" si="41"/>
        <v>4</v>
      </c>
      <c r="D837" s="59">
        <v>44301</v>
      </c>
    </row>
    <row r="838" spans="1:4" x14ac:dyDescent="0.3">
      <c r="A838">
        <f t="shared" si="39"/>
        <v>2021</v>
      </c>
      <c r="B838" t="str">
        <f t="shared" si="40"/>
        <v>T2</v>
      </c>
      <c r="C838">
        <f t="shared" si="41"/>
        <v>4</v>
      </c>
      <c r="D838" s="59">
        <v>44302</v>
      </c>
    </row>
    <row r="839" spans="1:4" x14ac:dyDescent="0.3">
      <c r="A839">
        <f t="shared" si="39"/>
        <v>2021</v>
      </c>
      <c r="B839" t="str">
        <f t="shared" si="40"/>
        <v>T2</v>
      </c>
      <c r="C839">
        <f t="shared" si="41"/>
        <v>4</v>
      </c>
      <c r="D839" s="59">
        <v>44303</v>
      </c>
    </row>
    <row r="840" spans="1:4" x14ac:dyDescent="0.3">
      <c r="A840">
        <f t="shared" ref="A840:A903" si="42">YEAR(D840)</f>
        <v>2021</v>
      </c>
      <c r="B840" t="str">
        <f t="shared" ref="B840:B903" si="43">_xlfn.IFS(  C840&lt;4, "T1", C840&lt;7, "T2", C840&lt;10, "T3", C840&gt;9, "T4")</f>
        <v>T2</v>
      </c>
      <c r="C840">
        <f t="shared" ref="C840:C903" si="44">MONTH(D840)</f>
        <v>4</v>
      </c>
      <c r="D840" s="59">
        <v>44304</v>
      </c>
    </row>
    <row r="841" spans="1:4" x14ac:dyDescent="0.3">
      <c r="A841">
        <f t="shared" si="42"/>
        <v>2021</v>
      </c>
      <c r="B841" t="str">
        <f t="shared" si="43"/>
        <v>T2</v>
      </c>
      <c r="C841">
        <f t="shared" si="44"/>
        <v>4</v>
      </c>
      <c r="D841" s="59">
        <v>44305</v>
      </c>
    </row>
    <row r="842" spans="1:4" x14ac:dyDescent="0.3">
      <c r="A842">
        <f t="shared" si="42"/>
        <v>2021</v>
      </c>
      <c r="B842" t="str">
        <f t="shared" si="43"/>
        <v>T2</v>
      </c>
      <c r="C842">
        <f t="shared" si="44"/>
        <v>4</v>
      </c>
      <c r="D842" s="59">
        <v>44306</v>
      </c>
    </row>
    <row r="843" spans="1:4" x14ac:dyDescent="0.3">
      <c r="A843">
        <f t="shared" si="42"/>
        <v>2021</v>
      </c>
      <c r="B843" t="str">
        <f t="shared" si="43"/>
        <v>T2</v>
      </c>
      <c r="C843">
        <f t="shared" si="44"/>
        <v>4</v>
      </c>
      <c r="D843" s="59">
        <v>44307</v>
      </c>
    </row>
    <row r="844" spans="1:4" x14ac:dyDescent="0.3">
      <c r="A844">
        <f t="shared" si="42"/>
        <v>2021</v>
      </c>
      <c r="B844" t="str">
        <f t="shared" si="43"/>
        <v>T2</v>
      </c>
      <c r="C844">
        <f t="shared" si="44"/>
        <v>4</v>
      </c>
      <c r="D844" s="59">
        <v>44308</v>
      </c>
    </row>
    <row r="845" spans="1:4" x14ac:dyDescent="0.3">
      <c r="A845">
        <f t="shared" si="42"/>
        <v>2021</v>
      </c>
      <c r="B845" t="str">
        <f t="shared" si="43"/>
        <v>T2</v>
      </c>
      <c r="C845">
        <f t="shared" si="44"/>
        <v>4</v>
      </c>
      <c r="D845" s="59">
        <v>44309</v>
      </c>
    </row>
    <row r="846" spans="1:4" x14ac:dyDescent="0.3">
      <c r="A846">
        <f t="shared" si="42"/>
        <v>2021</v>
      </c>
      <c r="B846" t="str">
        <f t="shared" si="43"/>
        <v>T2</v>
      </c>
      <c r="C846">
        <f t="shared" si="44"/>
        <v>4</v>
      </c>
      <c r="D846" s="59">
        <v>44310</v>
      </c>
    </row>
    <row r="847" spans="1:4" x14ac:dyDescent="0.3">
      <c r="A847">
        <f t="shared" si="42"/>
        <v>2021</v>
      </c>
      <c r="B847" t="str">
        <f t="shared" si="43"/>
        <v>T2</v>
      </c>
      <c r="C847">
        <f t="shared" si="44"/>
        <v>4</v>
      </c>
      <c r="D847" s="59">
        <v>44311</v>
      </c>
    </row>
    <row r="848" spans="1:4" x14ac:dyDescent="0.3">
      <c r="A848">
        <f t="shared" si="42"/>
        <v>2021</v>
      </c>
      <c r="B848" t="str">
        <f t="shared" si="43"/>
        <v>T2</v>
      </c>
      <c r="C848">
        <f t="shared" si="44"/>
        <v>4</v>
      </c>
      <c r="D848" s="59">
        <v>44312</v>
      </c>
    </row>
    <row r="849" spans="1:4" x14ac:dyDescent="0.3">
      <c r="A849">
        <f t="shared" si="42"/>
        <v>2021</v>
      </c>
      <c r="B849" t="str">
        <f t="shared" si="43"/>
        <v>T2</v>
      </c>
      <c r="C849">
        <f t="shared" si="44"/>
        <v>4</v>
      </c>
      <c r="D849" s="59">
        <v>44313</v>
      </c>
    </row>
    <row r="850" spans="1:4" x14ac:dyDescent="0.3">
      <c r="A850">
        <f t="shared" si="42"/>
        <v>2021</v>
      </c>
      <c r="B850" t="str">
        <f t="shared" si="43"/>
        <v>T2</v>
      </c>
      <c r="C850">
        <f t="shared" si="44"/>
        <v>4</v>
      </c>
      <c r="D850" s="59">
        <v>44314</v>
      </c>
    </row>
    <row r="851" spans="1:4" x14ac:dyDescent="0.3">
      <c r="A851">
        <f t="shared" si="42"/>
        <v>2021</v>
      </c>
      <c r="B851" t="str">
        <f t="shared" si="43"/>
        <v>T2</v>
      </c>
      <c r="C851">
        <f t="shared" si="44"/>
        <v>4</v>
      </c>
      <c r="D851" s="59">
        <v>44315</v>
      </c>
    </row>
    <row r="852" spans="1:4" x14ac:dyDescent="0.3">
      <c r="A852">
        <f t="shared" si="42"/>
        <v>2021</v>
      </c>
      <c r="B852" t="str">
        <f t="shared" si="43"/>
        <v>T2</v>
      </c>
      <c r="C852">
        <f t="shared" si="44"/>
        <v>4</v>
      </c>
      <c r="D852" s="59">
        <v>44316</v>
      </c>
    </row>
    <row r="853" spans="1:4" x14ac:dyDescent="0.3">
      <c r="A853">
        <f t="shared" si="42"/>
        <v>2021</v>
      </c>
      <c r="B853" t="str">
        <f t="shared" si="43"/>
        <v>T2</v>
      </c>
      <c r="C853">
        <f t="shared" si="44"/>
        <v>5</v>
      </c>
      <c r="D853" s="59">
        <v>44317</v>
      </c>
    </row>
    <row r="854" spans="1:4" x14ac:dyDescent="0.3">
      <c r="A854">
        <f t="shared" si="42"/>
        <v>2021</v>
      </c>
      <c r="B854" t="str">
        <f t="shared" si="43"/>
        <v>T2</v>
      </c>
      <c r="C854">
        <f t="shared" si="44"/>
        <v>5</v>
      </c>
      <c r="D854" s="59">
        <v>44318</v>
      </c>
    </row>
    <row r="855" spans="1:4" x14ac:dyDescent="0.3">
      <c r="A855">
        <f t="shared" si="42"/>
        <v>2021</v>
      </c>
      <c r="B855" t="str">
        <f t="shared" si="43"/>
        <v>T2</v>
      </c>
      <c r="C855">
        <f t="shared" si="44"/>
        <v>5</v>
      </c>
      <c r="D855" s="59">
        <v>44319</v>
      </c>
    </row>
    <row r="856" spans="1:4" x14ac:dyDescent="0.3">
      <c r="A856">
        <f t="shared" si="42"/>
        <v>2021</v>
      </c>
      <c r="B856" t="str">
        <f t="shared" si="43"/>
        <v>T2</v>
      </c>
      <c r="C856">
        <f t="shared" si="44"/>
        <v>5</v>
      </c>
      <c r="D856" s="59">
        <v>44320</v>
      </c>
    </row>
    <row r="857" spans="1:4" x14ac:dyDescent="0.3">
      <c r="A857">
        <f t="shared" si="42"/>
        <v>2021</v>
      </c>
      <c r="B857" t="str">
        <f t="shared" si="43"/>
        <v>T2</v>
      </c>
      <c r="C857">
        <f t="shared" si="44"/>
        <v>5</v>
      </c>
      <c r="D857" s="59">
        <v>44321</v>
      </c>
    </row>
    <row r="858" spans="1:4" x14ac:dyDescent="0.3">
      <c r="A858">
        <f t="shared" si="42"/>
        <v>2021</v>
      </c>
      <c r="B858" t="str">
        <f t="shared" si="43"/>
        <v>T2</v>
      </c>
      <c r="C858">
        <f t="shared" si="44"/>
        <v>5</v>
      </c>
      <c r="D858" s="59">
        <v>44322</v>
      </c>
    </row>
    <row r="859" spans="1:4" x14ac:dyDescent="0.3">
      <c r="A859">
        <f t="shared" si="42"/>
        <v>2021</v>
      </c>
      <c r="B859" t="str">
        <f t="shared" si="43"/>
        <v>T2</v>
      </c>
      <c r="C859">
        <f t="shared" si="44"/>
        <v>5</v>
      </c>
      <c r="D859" s="59">
        <v>44323</v>
      </c>
    </row>
    <row r="860" spans="1:4" x14ac:dyDescent="0.3">
      <c r="A860">
        <f t="shared" si="42"/>
        <v>2021</v>
      </c>
      <c r="B860" t="str">
        <f t="shared" si="43"/>
        <v>T2</v>
      </c>
      <c r="C860">
        <f t="shared" si="44"/>
        <v>5</v>
      </c>
      <c r="D860" s="59">
        <v>44324</v>
      </c>
    </row>
    <row r="861" spans="1:4" x14ac:dyDescent="0.3">
      <c r="A861">
        <f t="shared" si="42"/>
        <v>2021</v>
      </c>
      <c r="B861" t="str">
        <f t="shared" si="43"/>
        <v>T2</v>
      </c>
      <c r="C861">
        <f t="shared" si="44"/>
        <v>5</v>
      </c>
      <c r="D861" s="59">
        <v>44325</v>
      </c>
    </row>
    <row r="862" spans="1:4" x14ac:dyDescent="0.3">
      <c r="A862">
        <f t="shared" si="42"/>
        <v>2021</v>
      </c>
      <c r="B862" t="str">
        <f t="shared" si="43"/>
        <v>T2</v>
      </c>
      <c r="C862">
        <f t="shared" si="44"/>
        <v>5</v>
      </c>
      <c r="D862" s="59">
        <v>44326</v>
      </c>
    </row>
    <row r="863" spans="1:4" x14ac:dyDescent="0.3">
      <c r="A863">
        <f t="shared" si="42"/>
        <v>2021</v>
      </c>
      <c r="B863" t="str">
        <f t="shared" si="43"/>
        <v>T2</v>
      </c>
      <c r="C863">
        <f t="shared" si="44"/>
        <v>5</v>
      </c>
      <c r="D863" s="59">
        <v>44327</v>
      </c>
    </row>
    <row r="864" spans="1:4" x14ac:dyDescent="0.3">
      <c r="A864">
        <f t="shared" si="42"/>
        <v>2021</v>
      </c>
      <c r="B864" t="str">
        <f t="shared" si="43"/>
        <v>T2</v>
      </c>
      <c r="C864">
        <f t="shared" si="44"/>
        <v>5</v>
      </c>
      <c r="D864" s="59">
        <v>44328</v>
      </c>
    </row>
    <row r="865" spans="1:4" x14ac:dyDescent="0.3">
      <c r="A865">
        <f t="shared" si="42"/>
        <v>2021</v>
      </c>
      <c r="B865" t="str">
        <f t="shared" si="43"/>
        <v>T2</v>
      </c>
      <c r="C865">
        <f t="shared" si="44"/>
        <v>5</v>
      </c>
      <c r="D865" s="59">
        <v>44329</v>
      </c>
    </row>
    <row r="866" spans="1:4" x14ac:dyDescent="0.3">
      <c r="A866">
        <f t="shared" si="42"/>
        <v>2021</v>
      </c>
      <c r="B866" t="str">
        <f t="shared" si="43"/>
        <v>T2</v>
      </c>
      <c r="C866">
        <f t="shared" si="44"/>
        <v>5</v>
      </c>
      <c r="D866" s="59">
        <v>44330</v>
      </c>
    </row>
    <row r="867" spans="1:4" x14ac:dyDescent="0.3">
      <c r="A867">
        <f t="shared" si="42"/>
        <v>2021</v>
      </c>
      <c r="B867" t="str">
        <f t="shared" si="43"/>
        <v>T2</v>
      </c>
      <c r="C867">
        <f t="shared" si="44"/>
        <v>5</v>
      </c>
      <c r="D867" s="59">
        <v>44331</v>
      </c>
    </row>
    <row r="868" spans="1:4" x14ac:dyDescent="0.3">
      <c r="A868">
        <f t="shared" si="42"/>
        <v>2021</v>
      </c>
      <c r="B868" t="str">
        <f t="shared" si="43"/>
        <v>T2</v>
      </c>
      <c r="C868">
        <f t="shared" si="44"/>
        <v>5</v>
      </c>
      <c r="D868" s="59">
        <v>44332</v>
      </c>
    </row>
    <row r="869" spans="1:4" x14ac:dyDescent="0.3">
      <c r="A869">
        <f t="shared" si="42"/>
        <v>2021</v>
      </c>
      <c r="B869" t="str">
        <f t="shared" si="43"/>
        <v>T2</v>
      </c>
      <c r="C869">
        <f t="shared" si="44"/>
        <v>5</v>
      </c>
      <c r="D869" s="59">
        <v>44333</v>
      </c>
    </row>
    <row r="870" spans="1:4" x14ac:dyDescent="0.3">
      <c r="A870">
        <f t="shared" si="42"/>
        <v>2021</v>
      </c>
      <c r="B870" t="str">
        <f t="shared" si="43"/>
        <v>T2</v>
      </c>
      <c r="C870">
        <f t="shared" si="44"/>
        <v>5</v>
      </c>
      <c r="D870" s="59">
        <v>44334</v>
      </c>
    </row>
    <row r="871" spans="1:4" x14ac:dyDescent="0.3">
      <c r="A871">
        <f t="shared" si="42"/>
        <v>2021</v>
      </c>
      <c r="B871" t="str">
        <f t="shared" si="43"/>
        <v>T2</v>
      </c>
      <c r="C871">
        <f t="shared" si="44"/>
        <v>5</v>
      </c>
      <c r="D871" s="59">
        <v>44335</v>
      </c>
    </row>
    <row r="872" spans="1:4" x14ac:dyDescent="0.3">
      <c r="A872">
        <f t="shared" si="42"/>
        <v>2021</v>
      </c>
      <c r="B872" t="str">
        <f t="shared" si="43"/>
        <v>T2</v>
      </c>
      <c r="C872">
        <f t="shared" si="44"/>
        <v>5</v>
      </c>
      <c r="D872" s="59">
        <v>44336</v>
      </c>
    </row>
    <row r="873" spans="1:4" x14ac:dyDescent="0.3">
      <c r="A873">
        <f t="shared" si="42"/>
        <v>2021</v>
      </c>
      <c r="B873" t="str">
        <f t="shared" si="43"/>
        <v>T2</v>
      </c>
      <c r="C873">
        <f t="shared" si="44"/>
        <v>5</v>
      </c>
      <c r="D873" s="59">
        <v>44337</v>
      </c>
    </row>
    <row r="874" spans="1:4" x14ac:dyDescent="0.3">
      <c r="A874">
        <f t="shared" si="42"/>
        <v>2021</v>
      </c>
      <c r="B874" t="str">
        <f t="shared" si="43"/>
        <v>T2</v>
      </c>
      <c r="C874">
        <f t="shared" si="44"/>
        <v>5</v>
      </c>
      <c r="D874" s="59">
        <v>44338</v>
      </c>
    </row>
    <row r="875" spans="1:4" x14ac:dyDescent="0.3">
      <c r="A875">
        <f t="shared" si="42"/>
        <v>2021</v>
      </c>
      <c r="B875" t="str">
        <f t="shared" si="43"/>
        <v>T2</v>
      </c>
      <c r="C875">
        <f t="shared" si="44"/>
        <v>5</v>
      </c>
      <c r="D875" s="59">
        <v>44339</v>
      </c>
    </row>
    <row r="876" spans="1:4" x14ac:dyDescent="0.3">
      <c r="A876">
        <f t="shared" si="42"/>
        <v>2021</v>
      </c>
      <c r="B876" t="str">
        <f t="shared" si="43"/>
        <v>T2</v>
      </c>
      <c r="C876">
        <f t="shared" si="44"/>
        <v>5</v>
      </c>
      <c r="D876" s="59">
        <v>44340</v>
      </c>
    </row>
    <row r="877" spans="1:4" x14ac:dyDescent="0.3">
      <c r="A877">
        <f t="shared" si="42"/>
        <v>2021</v>
      </c>
      <c r="B877" t="str">
        <f t="shared" si="43"/>
        <v>T2</v>
      </c>
      <c r="C877">
        <f t="shared" si="44"/>
        <v>5</v>
      </c>
      <c r="D877" s="59">
        <v>44341</v>
      </c>
    </row>
    <row r="878" spans="1:4" x14ac:dyDescent="0.3">
      <c r="A878">
        <f t="shared" si="42"/>
        <v>2021</v>
      </c>
      <c r="B878" t="str">
        <f t="shared" si="43"/>
        <v>T2</v>
      </c>
      <c r="C878">
        <f t="shared" si="44"/>
        <v>5</v>
      </c>
      <c r="D878" s="59">
        <v>44342</v>
      </c>
    </row>
    <row r="879" spans="1:4" x14ac:dyDescent="0.3">
      <c r="A879">
        <f t="shared" si="42"/>
        <v>2021</v>
      </c>
      <c r="B879" t="str">
        <f t="shared" si="43"/>
        <v>T2</v>
      </c>
      <c r="C879">
        <f t="shared" si="44"/>
        <v>5</v>
      </c>
      <c r="D879" s="59">
        <v>44343</v>
      </c>
    </row>
    <row r="880" spans="1:4" x14ac:dyDescent="0.3">
      <c r="A880">
        <f t="shared" si="42"/>
        <v>2021</v>
      </c>
      <c r="B880" t="str">
        <f t="shared" si="43"/>
        <v>T2</v>
      </c>
      <c r="C880">
        <f t="shared" si="44"/>
        <v>5</v>
      </c>
      <c r="D880" s="59">
        <v>44344</v>
      </c>
    </row>
    <row r="881" spans="1:4" x14ac:dyDescent="0.3">
      <c r="A881">
        <f t="shared" si="42"/>
        <v>2021</v>
      </c>
      <c r="B881" t="str">
        <f t="shared" si="43"/>
        <v>T2</v>
      </c>
      <c r="C881">
        <f t="shared" si="44"/>
        <v>5</v>
      </c>
      <c r="D881" s="59">
        <v>44345</v>
      </c>
    </row>
    <row r="882" spans="1:4" x14ac:dyDescent="0.3">
      <c r="A882">
        <f t="shared" si="42"/>
        <v>2021</v>
      </c>
      <c r="B882" t="str">
        <f t="shared" si="43"/>
        <v>T2</v>
      </c>
      <c r="C882">
        <f t="shared" si="44"/>
        <v>5</v>
      </c>
      <c r="D882" s="59">
        <v>44346</v>
      </c>
    </row>
    <row r="883" spans="1:4" x14ac:dyDescent="0.3">
      <c r="A883">
        <f t="shared" si="42"/>
        <v>2021</v>
      </c>
      <c r="B883" t="str">
        <f t="shared" si="43"/>
        <v>T2</v>
      </c>
      <c r="C883">
        <f t="shared" si="44"/>
        <v>5</v>
      </c>
      <c r="D883" s="59">
        <v>44347</v>
      </c>
    </row>
    <row r="884" spans="1:4" x14ac:dyDescent="0.3">
      <c r="A884">
        <f t="shared" si="42"/>
        <v>2021</v>
      </c>
      <c r="B884" t="str">
        <f t="shared" si="43"/>
        <v>T2</v>
      </c>
      <c r="C884">
        <f t="shared" si="44"/>
        <v>6</v>
      </c>
      <c r="D884" s="59">
        <v>44348</v>
      </c>
    </row>
    <row r="885" spans="1:4" x14ac:dyDescent="0.3">
      <c r="A885">
        <f t="shared" si="42"/>
        <v>2021</v>
      </c>
      <c r="B885" t="str">
        <f t="shared" si="43"/>
        <v>T2</v>
      </c>
      <c r="C885">
        <f t="shared" si="44"/>
        <v>6</v>
      </c>
      <c r="D885" s="59">
        <v>44349</v>
      </c>
    </row>
    <row r="886" spans="1:4" x14ac:dyDescent="0.3">
      <c r="A886">
        <f t="shared" si="42"/>
        <v>2021</v>
      </c>
      <c r="B886" t="str">
        <f t="shared" si="43"/>
        <v>T2</v>
      </c>
      <c r="C886">
        <f t="shared" si="44"/>
        <v>6</v>
      </c>
      <c r="D886" s="59">
        <v>44350</v>
      </c>
    </row>
    <row r="887" spans="1:4" x14ac:dyDescent="0.3">
      <c r="A887">
        <f t="shared" si="42"/>
        <v>2021</v>
      </c>
      <c r="B887" t="str">
        <f t="shared" si="43"/>
        <v>T2</v>
      </c>
      <c r="C887">
        <f t="shared" si="44"/>
        <v>6</v>
      </c>
      <c r="D887" s="59">
        <v>44351</v>
      </c>
    </row>
    <row r="888" spans="1:4" x14ac:dyDescent="0.3">
      <c r="A888">
        <f t="shared" si="42"/>
        <v>2021</v>
      </c>
      <c r="B888" t="str">
        <f t="shared" si="43"/>
        <v>T2</v>
      </c>
      <c r="C888">
        <f t="shared" si="44"/>
        <v>6</v>
      </c>
      <c r="D888" s="59">
        <v>44352</v>
      </c>
    </row>
    <row r="889" spans="1:4" x14ac:dyDescent="0.3">
      <c r="A889">
        <f t="shared" si="42"/>
        <v>2021</v>
      </c>
      <c r="B889" t="str">
        <f t="shared" si="43"/>
        <v>T2</v>
      </c>
      <c r="C889">
        <f t="shared" si="44"/>
        <v>6</v>
      </c>
      <c r="D889" s="59">
        <v>44353</v>
      </c>
    </row>
    <row r="890" spans="1:4" x14ac:dyDescent="0.3">
      <c r="A890">
        <f t="shared" si="42"/>
        <v>2021</v>
      </c>
      <c r="B890" t="str">
        <f t="shared" si="43"/>
        <v>T2</v>
      </c>
      <c r="C890">
        <f t="shared" si="44"/>
        <v>6</v>
      </c>
      <c r="D890" s="59">
        <v>44354</v>
      </c>
    </row>
    <row r="891" spans="1:4" x14ac:dyDescent="0.3">
      <c r="A891">
        <f t="shared" si="42"/>
        <v>2021</v>
      </c>
      <c r="B891" t="str">
        <f t="shared" si="43"/>
        <v>T2</v>
      </c>
      <c r="C891">
        <f t="shared" si="44"/>
        <v>6</v>
      </c>
      <c r="D891" s="59">
        <v>44355</v>
      </c>
    </row>
    <row r="892" spans="1:4" x14ac:dyDescent="0.3">
      <c r="A892">
        <f t="shared" si="42"/>
        <v>2021</v>
      </c>
      <c r="B892" t="str">
        <f t="shared" si="43"/>
        <v>T2</v>
      </c>
      <c r="C892">
        <f t="shared" si="44"/>
        <v>6</v>
      </c>
      <c r="D892" s="59">
        <v>44356</v>
      </c>
    </row>
    <row r="893" spans="1:4" x14ac:dyDescent="0.3">
      <c r="A893">
        <f t="shared" si="42"/>
        <v>2021</v>
      </c>
      <c r="B893" t="str">
        <f t="shared" si="43"/>
        <v>T2</v>
      </c>
      <c r="C893">
        <f t="shared" si="44"/>
        <v>6</v>
      </c>
      <c r="D893" s="59">
        <v>44357</v>
      </c>
    </row>
    <row r="894" spans="1:4" x14ac:dyDescent="0.3">
      <c r="A894">
        <f t="shared" si="42"/>
        <v>2021</v>
      </c>
      <c r="B894" t="str">
        <f t="shared" si="43"/>
        <v>T2</v>
      </c>
      <c r="C894">
        <f t="shared" si="44"/>
        <v>6</v>
      </c>
      <c r="D894" s="59">
        <v>44358</v>
      </c>
    </row>
    <row r="895" spans="1:4" x14ac:dyDescent="0.3">
      <c r="A895">
        <f t="shared" si="42"/>
        <v>2021</v>
      </c>
      <c r="B895" t="str">
        <f t="shared" si="43"/>
        <v>T2</v>
      </c>
      <c r="C895">
        <f t="shared" si="44"/>
        <v>6</v>
      </c>
      <c r="D895" s="59">
        <v>44359</v>
      </c>
    </row>
    <row r="896" spans="1:4" x14ac:dyDescent="0.3">
      <c r="A896">
        <f t="shared" si="42"/>
        <v>2021</v>
      </c>
      <c r="B896" t="str">
        <f t="shared" si="43"/>
        <v>T2</v>
      </c>
      <c r="C896">
        <f t="shared" si="44"/>
        <v>6</v>
      </c>
      <c r="D896" s="59">
        <v>44360</v>
      </c>
    </row>
    <row r="897" spans="1:4" x14ac:dyDescent="0.3">
      <c r="A897">
        <f t="shared" si="42"/>
        <v>2021</v>
      </c>
      <c r="B897" t="str">
        <f t="shared" si="43"/>
        <v>T2</v>
      </c>
      <c r="C897">
        <f t="shared" si="44"/>
        <v>6</v>
      </c>
      <c r="D897" s="59">
        <v>44361</v>
      </c>
    </row>
    <row r="898" spans="1:4" x14ac:dyDescent="0.3">
      <c r="A898">
        <f t="shared" si="42"/>
        <v>2021</v>
      </c>
      <c r="B898" t="str">
        <f t="shared" si="43"/>
        <v>T2</v>
      </c>
      <c r="C898">
        <f t="shared" si="44"/>
        <v>6</v>
      </c>
      <c r="D898" s="59">
        <v>44362</v>
      </c>
    </row>
    <row r="899" spans="1:4" x14ac:dyDescent="0.3">
      <c r="A899">
        <f t="shared" si="42"/>
        <v>2021</v>
      </c>
      <c r="B899" t="str">
        <f t="shared" si="43"/>
        <v>T2</v>
      </c>
      <c r="C899">
        <f t="shared" si="44"/>
        <v>6</v>
      </c>
      <c r="D899" s="59">
        <v>44363</v>
      </c>
    </row>
    <row r="900" spans="1:4" x14ac:dyDescent="0.3">
      <c r="A900">
        <f t="shared" si="42"/>
        <v>2021</v>
      </c>
      <c r="B900" t="str">
        <f t="shared" si="43"/>
        <v>T2</v>
      </c>
      <c r="C900">
        <f t="shared" si="44"/>
        <v>6</v>
      </c>
      <c r="D900" s="59">
        <v>44364</v>
      </c>
    </row>
    <row r="901" spans="1:4" x14ac:dyDescent="0.3">
      <c r="A901">
        <f t="shared" si="42"/>
        <v>2021</v>
      </c>
      <c r="B901" t="str">
        <f t="shared" si="43"/>
        <v>T2</v>
      </c>
      <c r="C901">
        <f t="shared" si="44"/>
        <v>6</v>
      </c>
      <c r="D901" s="59">
        <v>44365</v>
      </c>
    </row>
    <row r="902" spans="1:4" x14ac:dyDescent="0.3">
      <c r="A902">
        <f t="shared" si="42"/>
        <v>2021</v>
      </c>
      <c r="B902" t="str">
        <f t="shared" si="43"/>
        <v>T2</v>
      </c>
      <c r="C902">
        <f t="shared" si="44"/>
        <v>6</v>
      </c>
      <c r="D902" s="59">
        <v>44366</v>
      </c>
    </row>
    <row r="903" spans="1:4" x14ac:dyDescent="0.3">
      <c r="A903">
        <f t="shared" si="42"/>
        <v>2021</v>
      </c>
      <c r="B903" t="str">
        <f t="shared" si="43"/>
        <v>T2</v>
      </c>
      <c r="C903">
        <f t="shared" si="44"/>
        <v>6</v>
      </c>
      <c r="D903" s="59">
        <v>44367</v>
      </c>
    </row>
    <row r="904" spans="1:4" x14ac:dyDescent="0.3">
      <c r="A904">
        <f t="shared" ref="A904:A967" si="45">YEAR(D904)</f>
        <v>2021</v>
      </c>
      <c r="B904" t="str">
        <f t="shared" ref="B904:B967" si="46">_xlfn.IFS(  C904&lt;4, "T1", C904&lt;7, "T2", C904&lt;10, "T3", C904&gt;9, "T4")</f>
        <v>T2</v>
      </c>
      <c r="C904">
        <f t="shared" ref="C904:C967" si="47">MONTH(D904)</f>
        <v>6</v>
      </c>
      <c r="D904" s="59">
        <v>44368</v>
      </c>
    </row>
    <row r="905" spans="1:4" x14ac:dyDescent="0.3">
      <c r="A905">
        <f t="shared" si="45"/>
        <v>2021</v>
      </c>
      <c r="B905" t="str">
        <f t="shared" si="46"/>
        <v>T2</v>
      </c>
      <c r="C905">
        <f t="shared" si="47"/>
        <v>6</v>
      </c>
      <c r="D905" s="59">
        <v>44369</v>
      </c>
    </row>
    <row r="906" spans="1:4" x14ac:dyDescent="0.3">
      <c r="A906">
        <f t="shared" si="45"/>
        <v>2021</v>
      </c>
      <c r="B906" t="str">
        <f t="shared" si="46"/>
        <v>T2</v>
      </c>
      <c r="C906">
        <f t="shared" si="47"/>
        <v>6</v>
      </c>
      <c r="D906" s="59">
        <v>44370</v>
      </c>
    </row>
    <row r="907" spans="1:4" x14ac:dyDescent="0.3">
      <c r="A907">
        <f t="shared" si="45"/>
        <v>2021</v>
      </c>
      <c r="B907" t="str">
        <f t="shared" si="46"/>
        <v>T2</v>
      </c>
      <c r="C907">
        <f t="shared" si="47"/>
        <v>6</v>
      </c>
      <c r="D907" s="59">
        <v>44371</v>
      </c>
    </row>
    <row r="908" spans="1:4" x14ac:dyDescent="0.3">
      <c r="A908">
        <f t="shared" si="45"/>
        <v>2021</v>
      </c>
      <c r="B908" t="str">
        <f t="shared" si="46"/>
        <v>T2</v>
      </c>
      <c r="C908">
        <f t="shared" si="47"/>
        <v>6</v>
      </c>
      <c r="D908" s="59">
        <v>44372</v>
      </c>
    </row>
    <row r="909" spans="1:4" x14ac:dyDescent="0.3">
      <c r="A909">
        <f t="shared" si="45"/>
        <v>2021</v>
      </c>
      <c r="B909" t="str">
        <f t="shared" si="46"/>
        <v>T2</v>
      </c>
      <c r="C909">
        <f t="shared" si="47"/>
        <v>6</v>
      </c>
      <c r="D909" s="59">
        <v>44373</v>
      </c>
    </row>
    <row r="910" spans="1:4" x14ac:dyDescent="0.3">
      <c r="A910">
        <f t="shared" si="45"/>
        <v>2021</v>
      </c>
      <c r="B910" t="str">
        <f t="shared" si="46"/>
        <v>T2</v>
      </c>
      <c r="C910">
        <f t="shared" si="47"/>
        <v>6</v>
      </c>
      <c r="D910" s="59">
        <v>44374</v>
      </c>
    </row>
    <row r="911" spans="1:4" x14ac:dyDescent="0.3">
      <c r="A911">
        <f t="shared" si="45"/>
        <v>2021</v>
      </c>
      <c r="B911" t="str">
        <f t="shared" si="46"/>
        <v>T2</v>
      </c>
      <c r="C911">
        <f t="shared" si="47"/>
        <v>6</v>
      </c>
      <c r="D911" s="59">
        <v>44375</v>
      </c>
    </row>
    <row r="912" spans="1:4" x14ac:dyDescent="0.3">
      <c r="A912">
        <f t="shared" si="45"/>
        <v>2021</v>
      </c>
      <c r="B912" t="str">
        <f t="shared" si="46"/>
        <v>T2</v>
      </c>
      <c r="C912">
        <f t="shared" si="47"/>
        <v>6</v>
      </c>
      <c r="D912" s="59">
        <v>44376</v>
      </c>
    </row>
    <row r="913" spans="1:4" x14ac:dyDescent="0.3">
      <c r="A913">
        <f t="shared" si="45"/>
        <v>2021</v>
      </c>
      <c r="B913" t="str">
        <f t="shared" si="46"/>
        <v>T2</v>
      </c>
      <c r="C913">
        <f t="shared" si="47"/>
        <v>6</v>
      </c>
      <c r="D913" s="59">
        <v>44377</v>
      </c>
    </row>
    <row r="914" spans="1:4" x14ac:dyDescent="0.3">
      <c r="A914">
        <f t="shared" si="45"/>
        <v>2021</v>
      </c>
      <c r="B914" t="str">
        <f t="shared" si="46"/>
        <v>T3</v>
      </c>
      <c r="C914">
        <f t="shared" si="47"/>
        <v>7</v>
      </c>
      <c r="D914" s="59">
        <v>44378</v>
      </c>
    </row>
    <row r="915" spans="1:4" x14ac:dyDescent="0.3">
      <c r="A915">
        <f t="shared" si="45"/>
        <v>2021</v>
      </c>
      <c r="B915" t="str">
        <f t="shared" si="46"/>
        <v>T3</v>
      </c>
      <c r="C915">
        <f t="shared" si="47"/>
        <v>7</v>
      </c>
      <c r="D915" s="59">
        <v>44379</v>
      </c>
    </row>
    <row r="916" spans="1:4" x14ac:dyDescent="0.3">
      <c r="A916">
        <f t="shared" si="45"/>
        <v>2021</v>
      </c>
      <c r="B916" t="str">
        <f t="shared" si="46"/>
        <v>T3</v>
      </c>
      <c r="C916">
        <f t="shared" si="47"/>
        <v>7</v>
      </c>
      <c r="D916" s="59">
        <v>44380</v>
      </c>
    </row>
    <row r="917" spans="1:4" x14ac:dyDescent="0.3">
      <c r="A917">
        <f t="shared" si="45"/>
        <v>2021</v>
      </c>
      <c r="B917" t="str">
        <f t="shared" si="46"/>
        <v>T3</v>
      </c>
      <c r="C917">
        <f t="shared" si="47"/>
        <v>7</v>
      </c>
      <c r="D917" s="59">
        <v>44381</v>
      </c>
    </row>
    <row r="918" spans="1:4" x14ac:dyDescent="0.3">
      <c r="A918">
        <f t="shared" si="45"/>
        <v>2021</v>
      </c>
      <c r="B918" t="str">
        <f t="shared" si="46"/>
        <v>T3</v>
      </c>
      <c r="C918">
        <f t="shared" si="47"/>
        <v>7</v>
      </c>
      <c r="D918" s="59">
        <v>44382</v>
      </c>
    </row>
    <row r="919" spans="1:4" x14ac:dyDescent="0.3">
      <c r="A919">
        <f t="shared" si="45"/>
        <v>2021</v>
      </c>
      <c r="B919" t="str">
        <f t="shared" si="46"/>
        <v>T3</v>
      </c>
      <c r="C919">
        <f t="shared" si="47"/>
        <v>7</v>
      </c>
      <c r="D919" s="59">
        <v>44383</v>
      </c>
    </row>
    <row r="920" spans="1:4" x14ac:dyDescent="0.3">
      <c r="A920">
        <f t="shared" si="45"/>
        <v>2021</v>
      </c>
      <c r="B920" t="str">
        <f t="shared" si="46"/>
        <v>T3</v>
      </c>
      <c r="C920">
        <f t="shared" si="47"/>
        <v>7</v>
      </c>
      <c r="D920" s="59">
        <v>44384</v>
      </c>
    </row>
    <row r="921" spans="1:4" x14ac:dyDescent="0.3">
      <c r="A921">
        <f t="shared" si="45"/>
        <v>2021</v>
      </c>
      <c r="B921" t="str">
        <f t="shared" si="46"/>
        <v>T3</v>
      </c>
      <c r="C921">
        <f t="shared" si="47"/>
        <v>7</v>
      </c>
      <c r="D921" s="59">
        <v>44385</v>
      </c>
    </row>
    <row r="922" spans="1:4" x14ac:dyDescent="0.3">
      <c r="A922">
        <f t="shared" si="45"/>
        <v>2021</v>
      </c>
      <c r="B922" t="str">
        <f t="shared" si="46"/>
        <v>T3</v>
      </c>
      <c r="C922">
        <f t="shared" si="47"/>
        <v>7</v>
      </c>
      <c r="D922" s="59">
        <v>44386</v>
      </c>
    </row>
    <row r="923" spans="1:4" x14ac:dyDescent="0.3">
      <c r="A923">
        <f t="shared" si="45"/>
        <v>2021</v>
      </c>
      <c r="B923" t="str">
        <f t="shared" si="46"/>
        <v>T3</v>
      </c>
      <c r="C923">
        <f t="shared" si="47"/>
        <v>7</v>
      </c>
      <c r="D923" s="59">
        <v>44387</v>
      </c>
    </row>
    <row r="924" spans="1:4" x14ac:dyDescent="0.3">
      <c r="A924">
        <f t="shared" si="45"/>
        <v>2021</v>
      </c>
      <c r="B924" t="str">
        <f t="shared" si="46"/>
        <v>T3</v>
      </c>
      <c r="C924">
        <f t="shared" si="47"/>
        <v>7</v>
      </c>
      <c r="D924" s="59">
        <v>44388</v>
      </c>
    </row>
    <row r="925" spans="1:4" x14ac:dyDescent="0.3">
      <c r="A925">
        <f t="shared" si="45"/>
        <v>2021</v>
      </c>
      <c r="B925" t="str">
        <f t="shared" si="46"/>
        <v>T3</v>
      </c>
      <c r="C925">
        <f t="shared" si="47"/>
        <v>7</v>
      </c>
      <c r="D925" s="59">
        <v>44389</v>
      </c>
    </row>
    <row r="926" spans="1:4" x14ac:dyDescent="0.3">
      <c r="A926">
        <f t="shared" si="45"/>
        <v>2021</v>
      </c>
      <c r="B926" t="str">
        <f t="shared" si="46"/>
        <v>T3</v>
      </c>
      <c r="C926">
        <f t="shared" si="47"/>
        <v>7</v>
      </c>
      <c r="D926" s="59">
        <v>44390</v>
      </c>
    </row>
    <row r="927" spans="1:4" x14ac:dyDescent="0.3">
      <c r="A927">
        <f t="shared" si="45"/>
        <v>2021</v>
      </c>
      <c r="B927" t="str">
        <f t="shared" si="46"/>
        <v>T3</v>
      </c>
      <c r="C927">
        <f t="shared" si="47"/>
        <v>7</v>
      </c>
      <c r="D927" s="59">
        <v>44391</v>
      </c>
    </row>
    <row r="928" spans="1:4" x14ac:dyDescent="0.3">
      <c r="A928">
        <f t="shared" si="45"/>
        <v>2021</v>
      </c>
      <c r="B928" t="str">
        <f t="shared" si="46"/>
        <v>T3</v>
      </c>
      <c r="C928">
        <f t="shared" si="47"/>
        <v>7</v>
      </c>
      <c r="D928" s="59">
        <v>44392</v>
      </c>
    </row>
    <row r="929" spans="1:4" x14ac:dyDescent="0.3">
      <c r="A929">
        <f t="shared" si="45"/>
        <v>2021</v>
      </c>
      <c r="B929" t="str">
        <f t="shared" si="46"/>
        <v>T3</v>
      </c>
      <c r="C929">
        <f t="shared" si="47"/>
        <v>7</v>
      </c>
      <c r="D929" s="59">
        <v>44393</v>
      </c>
    </row>
    <row r="930" spans="1:4" x14ac:dyDescent="0.3">
      <c r="A930">
        <f t="shared" si="45"/>
        <v>2021</v>
      </c>
      <c r="B930" t="str">
        <f t="shared" si="46"/>
        <v>T3</v>
      </c>
      <c r="C930">
        <f t="shared" si="47"/>
        <v>7</v>
      </c>
      <c r="D930" s="59">
        <v>44394</v>
      </c>
    </row>
    <row r="931" spans="1:4" x14ac:dyDescent="0.3">
      <c r="A931">
        <f t="shared" si="45"/>
        <v>2021</v>
      </c>
      <c r="B931" t="str">
        <f t="shared" si="46"/>
        <v>T3</v>
      </c>
      <c r="C931">
        <f t="shared" si="47"/>
        <v>7</v>
      </c>
      <c r="D931" s="59">
        <v>44395</v>
      </c>
    </row>
    <row r="932" spans="1:4" x14ac:dyDescent="0.3">
      <c r="A932">
        <f t="shared" si="45"/>
        <v>2021</v>
      </c>
      <c r="B932" t="str">
        <f t="shared" si="46"/>
        <v>T3</v>
      </c>
      <c r="C932">
        <f t="shared" si="47"/>
        <v>7</v>
      </c>
      <c r="D932" s="59">
        <v>44396</v>
      </c>
    </row>
    <row r="933" spans="1:4" x14ac:dyDescent="0.3">
      <c r="A933">
        <f t="shared" si="45"/>
        <v>2021</v>
      </c>
      <c r="B933" t="str">
        <f t="shared" si="46"/>
        <v>T3</v>
      </c>
      <c r="C933">
        <f t="shared" si="47"/>
        <v>7</v>
      </c>
      <c r="D933" s="59">
        <v>44397</v>
      </c>
    </row>
    <row r="934" spans="1:4" x14ac:dyDescent="0.3">
      <c r="A934">
        <f t="shared" si="45"/>
        <v>2021</v>
      </c>
      <c r="B934" t="str">
        <f t="shared" si="46"/>
        <v>T3</v>
      </c>
      <c r="C934">
        <f t="shared" si="47"/>
        <v>7</v>
      </c>
      <c r="D934" s="59">
        <v>44398</v>
      </c>
    </row>
    <row r="935" spans="1:4" x14ac:dyDescent="0.3">
      <c r="A935">
        <f t="shared" si="45"/>
        <v>2021</v>
      </c>
      <c r="B935" t="str">
        <f t="shared" si="46"/>
        <v>T3</v>
      </c>
      <c r="C935">
        <f t="shared" si="47"/>
        <v>7</v>
      </c>
      <c r="D935" s="59">
        <v>44399</v>
      </c>
    </row>
    <row r="936" spans="1:4" x14ac:dyDescent="0.3">
      <c r="A936">
        <f t="shared" si="45"/>
        <v>2021</v>
      </c>
      <c r="B936" t="str">
        <f t="shared" si="46"/>
        <v>T3</v>
      </c>
      <c r="C936">
        <f t="shared" si="47"/>
        <v>7</v>
      </c>
      <c r="D936" s="59">
        <v>44400</v>
      </c>
    </row>
    <row r="937" spans="1:4" x14ac:dyDescent="0.3">
      <c r="A937">
        <f t="shared" si="45"/>
        <v>2021</v>
      </c>
      <c r="B937" t="str">
        <f t="shared" si="46"/>
        <v>T3</v>
      </c>
      <c r="C937">
        <f t="shared" si="47"/>
        <v>7</v>
      </c>
      <c r="D937" s="59">
        <v>44401</v>
      </c>
    </row>
    <row r="938" spans="1:4" x14ac:dyDescent="0.3">
      <c r="A938">
        <f t="shared" si="45"/>
        <v>2021</v>
      </c>
      <c r="B938" t="str">
        <f t="shared" si="46"/>
        <v>T3</v>
      </c>
      <c r="C938">
        <f t="shared" si="47"/>
        <v>7</v>
      </c>
      <c r="D938" s="59">
        <v>44402</v>
      </c>
    </row>
    <row r="939" spans="1:4" x14ac:dyDescent="0.3">
      <c r="A939">
        <f t="shared" si="45"/>
        <v>2021</v>
      </c>
      <c r="B939" t="str">
        <f t="shared" si="46"/>
        <v>T3</v>
      </c>
      <c r="C939">
        <f t="shared" si="47"/>
        <v>7</v>
      </c>
      <c r="D939" s="59">
        <v>44403</v>
      </c>
    </row>
    <row r="940" spans="1:4" x14ac:dyDescent="0.3">
      <c r="A940">
        <f t="shared" si="45"/>
        <v>2021</v>
      </c>
      <c r="B940" t="str">
        <f t="shared" si="46"/>
        <v>T3</v>
      </c>
      <c r="C940">
        <f t="shared" si="47"/>
        <v>7</v>
      </c>
      <c r="D940" s="59">
        <v>44404</v>
      </c>
    </row>
    <row r="941" spans="1:4" x14ac:dyDescent="0.3">
      <c r="A941">
        <f t="shared" si="45"/>
        <v>2021</v>
      </c>
      <c r="B941" t="str">
        <f t="shared" si="46"/>
        <v>T3</v>
      </c>
      <c r="C941">
        <f t="shared" si="47"/>
        <v>7</v>
      </c>
      <c r="D941" s="59">
        <v>44405</v>
      </c>
    </row>
    <row r="942" spans="1:4" x14ac:dyDescent="0.3">
      <c r="A942">
        <f t="shared" si="45"/>
        <v>2021</v>
      </c>
      <c r="B942" t="str">
        <f t="shared" si="46"/>
        <v>T3</v>
      </c>
      <c r="C942">
        <f t="shared" si="47"/>
        <v>7</v>
      </c>
      <c r="D942" s="59">
        <v>44406</v>
      </c>
    </row>
    <row r="943" spans="1:4" x14ac:dyDescent="0.3">
      <c r="A943">
        <f t="shared" si="45"/>
        <v>2021</v>
      </c>
      <c r="B943" t="str">
        <f t="shared" si="46"/>
        <v>T3</v>
      </c>
      <c r="C943">
        <f t="shared" si="47"/>
        <v>7</v>
      </c>
      <c r="D943" s="59">
        <v>44407</v>
      </c>
    </row>
    <row r="944" spans="1:4" x14ac:dyDescent="0.3">
      <c r="A944">
        <f t="shared" si="45"/>
        <v>2021</v>
      </c>
      <c r="B944" t="str">
        <f t="shared" si="46"/>
        <v>T3</v>
      </c>
      <c r="C944">
        <f t="shared" si="47"/>
        <v>7</v>
      </c>
      <c r="D944" s="59">
        <v>44408</v>
      </c>
    </row>
    <row r="945" spans="1:4" x14ac:dyDescent="0.3">
      <c r="A945">
        <f t="shared" si="45"/>
        <v>2021</v>
      </c>
      <c r="B945" t="str">
        <f t="shared" si="46"/>
        <v>T3</v>
      </c>
      <c r="C945">
        <f t="shared" si="47"/>
        <v>8</v>
      </c>
      <c r="D945" s="59">
        <v>44409</v>
      </c>
    </row>
    <row r="946" spans="1:4" x14ac:dyDescent="0.3">
      <c r="A946">
        <f t="shared" si="45"/>
        <v>2021</v>
      </c>
      <c r="B946" t="str">
        <f t="shared" si="46"/>
        <v>T3</v>
      </c>
      <c r="C946">
        <f t="shared" si="47"/>
        <v>8</v>
      </c>
      <c r="D946" s="59">
        <v>44410</v>
      </c>
    </row>
    <row r="947" spans="1:4" x14ac:dyDescent="0.3">
      <c r="A947">
        <f t="shared" si="45"/>
        <v>2021</v>
      </c>
      <c r="B947" t="str">
        <f t="shared" si="46"/>
        <v>T3</v>
      </c>
      <c r="C947">
        <f t="shared" si="47"/>
        <v>8</v>
      </c>
      <c r="D947" s="59">
        <v>44411</v>
      </c>
    </row>
    <row r="948" spans="1:4" x14ac:dyDescent="0.3">
      <c r="A948">
        <f t="shared" si="45"/>
        <v>2021</v>
      </c>
      <c r="B948" t="str">
        <f t="shared" si="46"/>
        <v>T3</v>
      </c>
      <c r="C948">
        <f t="shared" si="47"/>
        <v>8</v>
      </c>
      <c r="D948" s="59">
        <v>44412</v>
      </c>
    </row>
    <row r="949" spans="1:4" x14ac:dyDescent="0.3">
      <c r="A949">
        <f t="shared" si="45"/>
        <v>2021</v>
      </c>
      <c r="B949" t="str">
        <f t="shared" si="46"/>
        <v>T3</v>
      </c>
      <c r="C949">
        <f t="shared" si="47"/>
        <v>8</v>
      </c>
      <c r="D949" s="59">
        <v>44413</v>
      </c>
    </row>
    <row r="950" spans="1:4" x14ac:dyDescent="0.3">
      <c r="A950">
        <f t="shared" si="45"/>
        <v>2021</v>
      </c>
      <c r="B950" t="str">
        <f t="shared" si="46"/>
        <v>T3</v>
      </c>
      <c r="C950">
        <f t="shared" si="47"/>
        <v>8</v>
      </c>
      <c r="D950" s="59">
        <v>44414</v>
      </c>
    </row>
    <row r="951" spans="1:4" x14ac:dyDescent="0.3">
      <c r="A951">
        <f t="shared" si="45"/>
        <v>2021</v>
      </c>
      <c r="B951" t="str">
        <f t="shared" si="46"/>
        <v>T3</v>
      </c>
      <c r="C951">
        <f t="shared" si="47"/>
        <v>8</v>
      </c>
      <c r="D951" s="59">
        <v>44415</v>
      </c>
    </row>
    <row r="952" spans="1:4" x14ac:dyDescent="0.3">
      <c r="A952">
        <f t="shared" si="45"/>
        <v>2021</v>
      </c>
      <c r="B952" t="str">
        <f t="shared" si="46"/>
        <v>T3</v>
      </c>
      <c r="C952">
        <f t="shared" si="47"/>
        <v>8</v>
      </c>
      <c r="D952" s="59">
        <v>44416</v>
      </c>
    </row>
    <row r="953" spans="1:4" x14ac:dyDescent="0.3">
      <c r="A953">
        <f t="shared" si="45"/>
        <v>2021</v>
      </c>
      <c r="B953" t="str">
        <f t="shared" si="46"/>
        <v>T3</v>
      </c>
      <c r="C953">
        <f t="shared" si="47"/>
        <v>8</v>
      </c>
      <c r="D953" s="59">
        <v>44417</v>
      </c>
    </row>
    <row r="954" spans="1:4" x14ac:dyDescent="0.3">
      <c r="A954">
        <f t="shared" si="45"/>
        <v>2021</v>
      </c>
      <c r="B954" t="str">
        <f t="shared" si="46"/>
        <v>T3</v>
      </c>
      <c r="C954">
        <f t="shared" si="47"/>
        <v>8</v>
      </c>
      <c r="D954" s="59">
        <v>44418</v>
      </c>
    </row>
    <row r="955" spans="1:4" x14ac:dyDescent="0.3">
      <c r="A955">
        <f t="shared" si="45"/>
        <v>2021</v>
      </c>
      <c r="B955" t="str">
        <f t="shared" si="46"/>
        <v>T3</v>
      </c>
      <c r="C955">
        <f t="shared" si="47"/>
        <v>8</v>
      </c>
      <c r="D955" s="59">
        <v>44419</v>
      </c>
    </row>
    <row r="956" spans="1:4" x14ac:dyDescent="0.3">
      <c r="A956">
        <f t="shared" si="45"/>
        <v>2021</v>
      </c>
      <c r="B956" t="str">
        <f t="shared" si="46"/>
        <v>T3</v>
      </c>
      <c r="C956">
        <f t="shared" si="47"/>
        <v>8</v>
      </c>
      <c r="D956" s="59">
        <v>44420</v>
      </c>
    </row>
    <row r="957" spans="1:4" x14ac:dyDescent="0.3">
      <c r="A957">
        <f t="shared" si="45"/>
        <v>2021</v>
      </c>
      <c r="B957" t="str">
        <f t="shared" si="46"/>
        <v>T3</v>
      </c>
      <c r="C957">
        <f t="shared" si="47"/>
        <v>8</v>
      </c>
      <c r="D957" s="59">
        <v>44421</v>
      </c>
    </row>
    <row r="958" spans="1:4" x14ac:dyDescent="0.3">
      <c r="A958">
        <f t="shared" si="45"/>
        <v>2021</v>
      </c>
      <c r="B958" t="str">
        <f t="shared" si="46"/>
        <v>T3</v>
      </c>
      <c r="C958">
        <f t="shared" si="47"/>
        <v>8</v>
      </c>
      <c r="D958" s="59">
        <v>44422</v>
      </c>
    </row>
    <row r="959" spans="1:4" x14ac:dyDescent="0.3">
      <c r="A959">
        <f t="shared" si="45"/>
        <v>2021</v>
      </c>
      <c r="B959" t="str">
        <f t="shared" si="46"/>
        <v>T3</v>
      </c>
      <c r="C959">
        <f t="shared" si="47"/>
        <v>8</v>
      </c>
      <c r="D959" s="59">
        <v>44423</v>
      </c>
    </row>
    <row r="960" spans="1:4" x14ac:dyDescent="0.3">
      <c r="A960">
        <f t="shared" si="45"/>
        <v>2021</v>
      </c>
      <c r="B960" t="str">
        <f t="shared" si="46"/>
        <v>T3</v>
      </c>
      <c r="C960">
        <f t="shared" si="47"/>
        <v>8</v>
      </c>
      <c r="D960" s="59">
        <v>44424</v>
      </c>
    </row>
    <row r="961" spans="1:4" x14ac:dyDescent="0.3">
      <c r="A961">
        <f t="shared" si="45"/>
        <v>2021</v>
      </c>
      <c r="B961" t="str">
        <f t="shared" si="46"/>
        <v>T3</v>
      </c>
      <c r="C961">
        <f t="shared" si="47"/>
        <v>8</v>
      </c>
      <c r="D961" s="59">
        <v>44425</v>
      </c>
    </row>
    <row r="962" spans="1:4" x14ac:dyDescent="0.3">
      <c r="A962">
        <f t="shared" si="45"/>
        <v>2021</v>
      </c>
      <c r="B962" t="str">
        <f t="shared" si="46"/>
        <v>T3</v>
      </c>
      <c r="C962">
        <f t="shared" si="47"/>
        <v>8</v>
      </c>
      <c r="D962" s="59">
        <v>44426</v>
      </c>
    </row>
    <row r="963" spans="1:4" x14ac:dyDescent="0.3">
      <c r="A963">
        <f t="shared" si="45"/>
        <v>2021</v>
      </c>
      <c r="B963" t="str">
        <f t="shared" si="46"/>
        <v>T3</v>
      </c>
      <c r="C963">
        <f t="shared" si="47"/>
        <v>8</v>
      </c>
      <c r="D963" s="59">
        <v>44427</v>
      </c>
    </row>
    <row r="964" spans="1:4" x14ac:dyDescent="0.3">
      <c r="A964">
        <f t="shared" si="45"/>
        <v>2021</v>
      </c>
      <c r="B964" t="str">
        <f t="shared" si="46"/>
        <v>T3</v>
      </c>
      <c r="C964">
        <f t="shared" si="47"/>
        <v>8</v>
      </c>
      <c r="D964" s="59">
        <v>44428</v>
      </c>
    </row>
    <row r="965" spans="1:4" x14ac:dyDescent="0.3">
      <c r="A965">
        <f t="shared" si="45"/>
        <v>2021</v>
      </c>
      <c r="B965" t="str">
        <f t="shared" si="46"/>
        <v>T3</v>
      </c>
      <c r="C965">
        <f t="shared" si="47"/>
        <v>8</v>
      </c>
      <c r="D965" s="59">
        <v>44429</v>
      </c>
    </row>
    <row r="966" spans="1:4" x14ac:dyDescent="0.3">
      <c r="A966">
        <f t="shared" si="45"/>
        <v>2021</v>
      </c>
      <c r="B966" t="str">
        <f t="shared" si="46"/>
        <v>T3</v>
      </c>
      <c r="C966">
        <f t="shared" si="47"/>
        <v>8</v>
      </c>
      <c r="D966" s="59">
        <v>44430</v>
      </c>
    </row>
    <row r="967" spans="1:4" x14ac:dyDescent="0.3">
      <c r="A967">
        <f t="shared" si="45"/>
        <v>2021</v>
      </c>
      <c r="B967" t="str">
        <f t="shared" si="46"/>
        <v>T3</v>
      </c>
      <c r="C967">
        <f t="shared" si="47"/>
        <v>8</v>
      </c>
      <c r="D967" s="59">
        <v>44431</v>
      </c>
    </row>
    <row r="968" spans="1:4" x14ac:dyDescent="0.3">
      <c r="A968">
        <f t="shared" ref="A968:A1031" si="48">YEAR(D968)</f>
        <v>2021</v>
      </c>
      <c r="B968" t="str">
        <f t="shared" ref="B968:B1031" si="49">_xlfn.IFS(  C968&lt;4, "T1", C968&lt;7, "T2", C968&lt;10, "T3", C968&gt;9, "T4")</f>
        <v>T3</v>
      </c>
      <c r="C968">
        <f t="shared" ref="C968:C1031" si="50">MONTH(D968)</f>
        <v>8</v>
      </c>
      <c r="D968" s="59">
        <v>44432</v>
      </c>
    </row>
    <row r="969" spans="1:4" x14ac:dyDescent="0.3">
      <c r="A969">
        <f t="shared" si="48"/>
        <v>2021</v>
      </c>
      <c r="B969" t="str">
        <f t="shared" si="49"/>
        <v>T3</v>
      </c>
      <c r="C969">
        <f t="shared" si="50"/>
        <v>8</v>
      </c>
      <c r="D969" s="59">
        <v>44433</v>
      </c>
    </row>
    <row r="970" spans="1:4" x14ac:dyDescent="0.3">
      <c r="A970">
        <f t="shared" si="48"/>
        <v>2021</v>
      </c>
      <c r="B970" t="str">
        <f t="shared" si="49"/>
        <v>T3</v>
      </c>
      <c r="C970">
        <f t="shared" si="50"/>
        <v>8</v>
      </c>
      <c r="D970" s="59">
        <v>44434</v>
      </c>
    </row>
    <row r="971" spans="1:4" x14ac:dyDescent="0.3">
      <c r="A971">
        <f t="shared" si="48"/>
        <v>2021</v>
      </c>
      <c r="B971" t="str">
        <f t="shared" si="49"/>
        <v>T3</v>
      </c>
      <c r="C971">
        <f t="shared" si="50"/>
        <v>8</v>
      </c>
      <c r="D971" s="59">
        <v>44435</v>
      </c>
    </row>
    <row r="972" spans="1:4" x14ac:dyDescent="0.3">
      <c r="A972">
        <f t="shared" si="48"/>
        <v>2021</v>
      </c>
      <c r="B972" t="str">
        <f t="shared" si="49"/>
        <v>T3</v>
      </c>
      <c r="C972">
        <f t="shared" si="50"/>
        <v>8</v>
      </c>
      <c r="D972" s="59">
        <v>44436</v>
      </c>
    </row>
    <row r="973" spans="1:4" x14ac:dyDescent="0.3">
      <c r="A973">
        <f t="shared" si="48"/>
        <v>2021</v>
      </c>
      <c r="B973" t="str">
        <f t="shared" si="49"/>
        <v>T3</v>
      </c>
      <c r="C973">
        <f t="shared" si="50"/>
        <v>8</v>
      </c>
      <c r="D973" s="59">
        <v>44437</v>
      </c>
    </row>
    <row r="974" spans="1:4" x14ac:dyDescent="0.3">
      <c r="A974">
        <f t="shared" si="48"/>
        <v>2021</v>
      </c>
      <c r="B974" t="str">
        <f t="shared" si="49"/>
        <v>T3</v>
      </c>
      <c r="C974">
        <f t="shared" si="50"/>
        <v>8</v>
      </c>
      <c r="D974" s="59">
        <v>44438</v>
      </c>
    </row>
    <row r="975" spans="1:4" x14ac:dyDescent="0.3">
      <c r="A975">
        <f t="shared" si="48"/>
        <v>2021</v>
      </c>
      <c r="B975" t="str">
        <f t="shared" si="49"/>
        <v>T3</v>
      </c>
      <c r="C975">
        <f t="shared" si="50"/>
        <v>8</v>
      </c>
      <c r="D975" s="59">
        <v>44439</v>
      </c>
    </row>
    <row r="976" spans="1:4" x14ac:dyDescent="0.3">
      <c r="A976">
        <f t="shared" si="48"/>
        <v>2021</v>
      </c>
      <c r="B976" t="str">
        <f t="shared" si="49"/>
        <v>T3</v>
      </c>
      <c r="C976">
        <f t="shared" si="50"/>
        <v>9</v>
      </c>
      <c r="D976" s="59">
        <v>44440</v>
      </c>
    </row>
    <row r="977" spans="1:4" x14ac:dyDescent="0.3">
      <c r="A977">
        <f t="shared" si="48"/>
        <v>2021</v>
      </c>
      <c r="B977" t="str">
        <f t="shared" si="49"/>
        <v>T3</v>
      </c>
      <c r="C977">
        <f t="shared" si="50"/>
        <v>9</v>
      </c>
      <c r="D977" s="59">
        <v>44441</v>
      </c>
    </row>
    <row r="978" spans="1:4" x14ac:dyDescent="0.3">
      <c r="A978">
        <f t="shared" si="48"/>
        <v>2021</v>
      </c>
      <c r="B978" t="str">
        <f t="shared" si="49"/>
        <v>T3</v>
      </c>
      <c r="C978">
        <f t="shared" si="50"/>
        <v>9</v>
      </c>
      <c r="D978" s="59">
        <v>44442</v>
      </c>
    </row>
    <row r="979" spans="1:4" x14ac:dyDescent="0.3">
      <c r="A979">
        <f t="shared" si="48"/>
        <v>2021</v>
      </c>
      <c r="B979" t="str">
        <f t="shared" si="49"/>
        <v>T3</v>
      </c>
      <c r="C979">
        <f t="shared" si="50"/>
        <v>9</v>
      </c>
      <c r="D979" s="59">
        <v>44443</v>
      </c>
    </row>
    <row r="980" spans="1:4" x14ac:dyDescent="0.3">
      <c r="A980">
        <f t="shared" si="48"/>
        <v>2021</v>
      </c>
      <c r="B980" t="str">
        <f t="shared" si="49"/>
        <v>T3</v>
      </c>
      <c r="C980">
        <f t="shared" si="50"/>
        <v>9</v>
      </c>
      <c r="D980" s="59">
        <v>44444</v>
      </c>
    </row>
    <row r="981" spans="1:4" x14ac:dyDescent="0.3">
      <c r="A981">
        <f t="shared" si="48"/>
        <v>2021</v>
      </c>
      <c r="B981" t="str">
        <f t="shared" si="49"/>
        <v>T3</v>
      </c>
      <c r="C981">
        <f t="shared" si="50"/>
        <v>9</v>
      </c>
      <c r="D981" s="59">
        <v>44445</v>
      </c>
    </row>
    <row r="982" spans="1:4" x14ac:dyDescent="0.3">
      <c r="A982">
        <f t="shared" si="48"/>
        <v>2021</v>
      </c>
      <c r="B982" t="str">
        <f t="shared" si="49"/>
        <v>T3</v>
      </c>
      <c r="C982">
        <f t="shared" si="50"/>
        <v>9</v>
      </c>
      <c r="D982" s="59">
        <v>44446</v>
      </c>
    </row>
    <row r="983" spans="1:4" x14ac:dyDescent="0.3">
      <c r="A983">
        <f t="shared" si="48"/>
        <v>2021</v>
      </c>
      <c r="B983" t="str">
        <f t="shared" si="49"/>
        <v>T3</v>
      </c>
      <c r="C983">
        <f t="shared" si="50"/>
        <v>9</v>
      </c>
      <c r="D983" s="59">
        <v>44447</v>
      </c>
    </row>
    <row r="984" spans="1:4" x14ac:dyDescent="0.3">
      <c r="A984">
        <f t="shared" si="48"/>
        <v>2021</v>
      </c>
      <c r="B984" t="str">
        <f t="shared" si="49"/>
        <v>T3</v>
      </c>
      <c r="C984">
        <f t="shared" si="50"/>
        <v>9</v>
      </c>
      <c r="D984" s="59">
        <v>44448</v>
      </c>
    </row>
    <row r="985" spans="1:4" x14ac:dyDescent="0.3">
      <c r="A985">
        <f t="shared" si="48"/>
        <v>2021</v>
      </c>
      <c r="B985" t="str">
        <f t="shared" si="49"/>
        <v>T3</v>
      </c>
      <c r="C985">
        <f t="shared" si="50"/>
        <v>9</v>
      </c>
      <c r="D985" s="59">
        <v>44449</v>
      </c>
    </row>
    <row r="986" spans="1:4" x14ac:dyDescent="0.3">
      <c r="A986">
        <f t="shared" si="48"/>
        <v>2021</v>
      </c>
      <c r="B986" t="str">
        <f t="shared" si="49"/>
        <v>T3</v>
      </c>
      <c r="C986">
        <f t="shared" si="50"/>
        <v>9</v>
      </c>
      <c r="D986" s="59">
        <v>44450</v>
      </c>
    </row>
    <row r="987" spans="1:4" x14ac:dyDescent="0.3">
      <c r="A987">
        <f t="shared" si="48"/>
        <v>2021</v>
      </c>
      <c r="B987" t="str">
        <f t="shared" si="49"/>
        <v>T3</v>
      </c>
      <c r="C987">
        <f t="shared" si="50"/>
        <v>9</v>
      </c>
      <c r="D987" s="59">
        <v>44451</v>
      </c>
    </row>
    <row r="988" spans="1:4" x14ac:dyDescent="0.3">
      <c r="A988">
        <f t="shared" si="48"/>
        <v>2021</v>
      </c>
      <c r="B988" t="str">
        <f t="shared" si="49"/>
        <v>T3</v>
      </c>
      <c r="C988">
        <f t="shared" si="50"/>
        <v>9</v>
      </c>
      <c r="D988" s="59">
        <v>44452</v>
      </c>
    </row>
    <row r="989" spans="1:4" x14ac:dyDescent="0.3">
      <c r="A989">
        <f t="shared" si="48"/>
        <v>2021</v>
      </c>
      <c r="B989" t="str">
        <f t="shared" si="49"/>
        <v>T3</v>
      </c>
      <c r="C989">
        <f t="shared" si="50"/>
        <v>9</v>
      </c>
      <c r="D989" s="59">
        <v>44453</v>
      </c>
    </row>
    <row r="990" spans="1:4" x14ac:dyDescent="0.3">
      <c r="A990">
        <f t="shared" si="48"/>
        <v>2021</v>
      </c>
      <c r="B990" t="str">
        <f t="shared" si="49"/>
        <v>T3</v>
      </c>
      <c r="C990">
        <f t="shared" si="50"/>
        <v>9</v>
      </c>
      <c r="D990" s="59">
        <v>44454</v>
      </c>
    </row>
    <row r="991" spans="1:4" x14ac:dyDescent="0.3">
      <c r="A991">
        <f t="shared" si="48"/>
        <v>2021</v>
      </c>
      <c r="B991" t="str">
        <f t="shared" si="49"/>
        <v>T3</v>
      </c>
      <c r="C991">
        <f t="shared" si="50"/>
        <v>9</v>
      </c>
      <c r="D991" s="59">
        <v>44455</v>
      </c>
    </row>
    <row r="992" spans="1:4" x14ac:dyDescent="0.3">
      <c r="A992">
        <f t="shared" si="48"/>
        <v>2021</v>
      </c>
      <c r="B992" t="str">
        <f t="shared" si="49"/>
        <v>T3</v>
      </c>
      <c r="C992">
        <f t="shared" si="50"/>
        <v>9</v>
      </c>
      <c r="D992" s="59">
        <v>44456</v>
      </c>
    </row>
    <row r="993" spans="1:4" x14ac:dyDescent="0.3">
      <c r="A993">
        <f t="shared" si="48"/>
        <v>2021</v>
      </c>
      <c r="B993" t="str">
        <f t="shared" si="49"/>
        <v>T3</v>
      </c>
      <c r="C993">
        <f t="shared" si="50"/>
        <v>9</v>
      </c>
      <c r="D993" s="59">
        <v>44457</v>
      </c>
    </row>
    <row r="994" spans="1:4" x14ac:dyDescent="0.3">
      <c r="A994">
        <f t="shared" si="48"/>
        <v>2021</v>
      </c>
      <c r="B994" t="str">
        <f t="shared" si="49"/>
        <v>T3</v>
      </c>
      <c r="C994">
        <f t="shared" si="50"/>
        <v>9</v>
      </c>
      <c r="D994" s="59">
        <v>44458</v>
      </c>
    </row>
    <row r="995" spans="1:4" x14ac:dyDescent="0.3">
      <c r="A995">
        <f t="shared" si="48"/>
        <v>2021</v>
      </c>
      <c r="B995" t="str">
        <f t="shared" si="49"/>
        <v>T3</v>
      </c>
      <c r="C995">
        <f t="shared" si="50"/>
        <v>9</v>
      </c>
      <c r="D995" s="59">
        <v>44459</v>
      </c>
    </row>
    <row r="996" spans="1:4" x14ac:dyDescent="0.3">
      <c r="A996">
        <f t="shared" si="48"/>
        <v>2021</v>
      </c>
      <c r="B996" t="str">
        <f t="shared" si="49"/>
        <v>T3</v>
      </c>
      <c r="C996">
        <f t="shared" si="50"/>
        <v>9</v>
      </c>
      <c r="D996" s="59">
        <v>44460</v>
      </c>
    </row>
    <row r="997" spans="1:4" x14ac:dyDescent="0.3">
      <c r="A997">
        <f t="shared" si="48"/>
        <v>2021</v>
      </c>
      <c r="B997" t="str">
        <f t="shared" si="49"/>
        <v>T3</v>
      </c>
      <c r="C997">
        <f t="shared" si="50"/>
        <v>9</v>
      </c>
      <c r="D997" s="59">
        <v>44461</v>
      </c>
    </row>
    <row r="998" spans="1:4" x14ac:dyDescent="0.3">
      <c r="A998">
        <f t="shared" si="48"/>
        <v>2021</v>
      </c>
      <c r="B998" t="str">
        <f t="shared" si="49"/>
        <v>T3</v>
      </c>
      <c r="C998">
        <f t="shared" si="50"/>
        <v>9</v>
      </c>
      <c r="D998" s="59">
        <v>44462</v>
      </c>
    </row>
    <row r="999" spans="1:4" x14ac:dyDescent="0.3">
      <c r="A999">
        <f t="shared" si="48"/>
        <v>2021</v>
      </c>
      <c r="B999" t="str">
        <f t="shared" si="49"/>
        <v>T3</v>
      </c>
      <c r="C999">
        <f t="shared" si="50"/>
        <v>9</v>
      </c>
      <c r="D999" s="59">
        <v>44463</v>
      </c>
    </row>
    <row r="1000" spans="1:4" x14ac:dyDescent="0.3">
      <c r="A1000">
        <f t="shared" si="48"/>
        <v>2021</v>
      </c>
      <c r="B1000" t="str">
        <f t="shared" si="49"/>
        <v>T3</v>
      </c>
      <c r="C1000">
        <f t="shared" si="50"/>
        <v>9</v>
      </c>
      <c r="D1000" s="59">
        <v>44464</v>
      </c>
    </row>
    <row r="1001" spans="1:4" x14ac:dyDescent="0.3">
      <c r="A1001">
        <f t="shared" si="48"/>
        <v>2021</v>
      </c>
      <c r="B1001" t="str">
        <f t="shared" si="49"/>
        <v>T3</v>
      </c>
      <c r="C1001">
        <f t="shared" si="50"/>
        <v>9</v>
      </c>
      <c r="D1001" s="59">
        <v>44465</v>
      </c>
    </row>
    <row r="1002" spans="1:4" x14ac:dyDescent="0.3">
      <c r="A1002">
        <f t="shared" si="48"/>
        <v>2021</v>
      </c>
      <c r="B1002" t="str">
        <f t="shared" si="49"/>
        <v>T3</v>
      </c>
      <c r="C1002">
        <f t="shared" si="50"/>
        <v>9</v>
      </c>
      <c r="D1002" s="59">
        <v>44466</v>
      </c>
    </row>
    <row r="1003" spans="1:4" x14ac:dyDescent="0.3">
      <c r="A1003">
        <f t="shared" si="48"/>
        <v>2021</v>
      </c>
      <c r="B1003" t="str">
        <f t="shared" si="49"/>
        <v>T3</v>
      </c>
      <c r="C1003">
        <f t="shared" si="50"/>
        <v>9</v>
      </c>
      <c r="D1003" s="59">
        <v>44467</v>
      </c>
    </row>
    <row r="1004" spans="1:4" x14ac:dyDescent="0.3">
      <c r="A1004">
        <f t="shared" si="48"/>
        <v>2021</v>
      </c>
      <c r="B1004" t="str">
        <f t="shared" si="49"/>
        <v>T3</v>
      </c>
      <c r="C1004">
        <f t="shared" si="50"/>
        <v>9</v>
      </c>
      <c r="D1004" s="59">
        <v>44468</v>
      </c>
    </row>
    <row r="1005" spans="1:4" x14ac:dyDescent="0.3">
      <c r="A1005">
        <f t="shared" si="48"/>
        <v>2021</v>
      </c>
      <c r="B1005" t="str">
        <f t="shared" si="49"/>
        <v>T3</v>
      </c>
      <c r="C1005">
        <f t="shared" si="50"/>
        <v>9</v>
      </c>
      <c r="D1005" s="59">
        <v>44469</v>
      </c>
    </row>
    <row r="1006" spans="1:4" x14ac:dyDescent="0.3">
      <c r="A1006">
        <f t="shared" si="48"/>
        <v>2021</v>
      </c>
      <c r="B1006" t="str">
        <f t="shared" si="49"/>
        <v>T4</v>
      </c>
      <c r="C1006">
        <f t="shared" si="50"/>
        <v>10</v>
      </c>
      <c r="D1006" s="59">
        <v>44470</v>
      </c>
    </row>
    <row r="1007" spans="1:4" x14ac:dyDescent="0.3">
      <c r="A1007">
        <f t="shared" si="48"/>
        <v>2021</v>
      </c>
      <c r="B1007" t="str">
        <f t="shared" si="49"/>
        <v>T4</v>
      </c>
      <c r="C1007">
        <f t="shared" si="50"/>
        <v>10</v>
      </c>
      <c r="D1007" s="59">
        <v>44471</v>
      </c>
    </row>
    <row r="1008" spans="1:4" x14ac:dyDescent="0.3">
      <c r="A1008">
        <f t="shared" si="48"/>
        <v>2021</v>
      </c>
      <c r="B1008" t="str">
        <f t="shared" si="49"/>
        <v>T4</v>
      </c>
      <c r="C1008">
        <f t="shared" si="50"/>
        <v>10</v>
      </c>
      <c r="D1008" s="59">
        <v>44472</v>
      </c>
    </row>
    <row r="1009" spans="1:4" x14ac:dyDescent="0.3">
      <c r="A1009">
        <f t="shared" si="48"/>
        <v>2021</v>
      </c>
      <c r="B1009" t="str">
        <f t="shared" si="49"/>
        <v>T4</v>
      </c>
      <c r="C1009">
        <f t="shared" si="50"/>
        <v>10</v>
      </c>
      <c r="D1009" s="59">
        <v>44473</v>
      </c>
    </row>
    <row r="1010" spans="1:4" x14ac:dyDescent="0.3">
      <c r="A1010">
        <f t="shared" si="48"/>
        <v>2021</v>
      </c>
      <c r="B1010" t="str">
        <f t="shared" si="49"/>
        <v>T4</v>
      </c>
      <c r="C1010">
        <f t="shared" si="50"/>
        <v>10</v>
      </c>
      <c r="D1010" s="59">
        <v>44474</v>
      </c>
    </row>
    <row r="1011" spans="1:4" x14ac:dyDescent="0.3">
      <c r="A1011">
        <f t="shared" si="48"/>
        <v>2021</v>
      </c>
      <c r="B1011" t="str">
        <f t="shared" si="49"/>
        <v>T4</v>
      </c>
      <c r="C1011">
        <f t="shared" si="50"/>
        <v>10</v>
      </c>
      <c r="D1011" s="59">
        <v>44475</v>
      </c>
    </row>
    <row r="1012" spans="1:4" x14ac:dyDescent="0.3">
      <c r="A1012">
        <f t="shared" si="48"/>
        <v>2021</v>
      </c>
      <c r="B1012" t="str">
        <f t="shared" si="49"/>
        <v>T4</v>
      </c>
      <c r="C1012">
        <f t="shared" si="50"/>
        <v>10</v>
      </c>
      <c r="D1012" s="59">
        <v>44476</v>
      </c>
    </row>
    <row r="1013" spans="1:4" x14ac:dyDescent="0.3">
      <c r="A1013">
        <f t="shared" si="48"/>
        <v>2021</v>
      </c>
      <c r="B1013" t="str">
        <f t="shared" si="49"/>
        <v>T4</v>
      </c>
      <c r="C1013">
        <f t="shared" si="50"/>
        <v>10</v>
      </c>
      <c r="D1013" s="59">
        <v>44477</v>
      </c>
    </row>
    <row r="1014" spans="1:4" x14ac:dyDescent="0.3">
      <c r="A1014">
        <f t="shared" si="48"/>
        <v>2021</v>
      </c>
      <c r="B1014" t="str">
        <f t="shared" si="49"/>
        <v>T4</v>
      </c>
      <c r="C1014">
        <f t="shared" si="50"/>
        <v>10</v>
      </c>
      <c r="D1014" s="59">
        <v>44478</v>
      </c>
    </row>
    <row r="1015" spans="1:4" x14ac:dyDescent="0.3">
      <c r="A1015">
        <f t="shared" si="48"/>
        <v>2021</v>
      </c>
      <c r="B1015" t="str">
        <f t="shared" si="49"/>
        <v>T4</v>
      </c>
      <c r="C1015">
        <f t="shared" si="50"/>
        <v>10</v>
      </c>
      <c r="D1015" s="59">
        <v>44479</v>
      </c>
    </row>
    <row r="1016" spans="1:4" x14ac:dyDescent="0.3">
      <c r="A1016">
        <f t="shared" si="48"/>
        <v>2021</v>
      </c>
      <c r="B1016" t="str">
        <f t="shared" si="49"/>
        <v>T4</v>
      </c>
      <c r="C1016">
        <f t="shared" si="50"/>
        <v>10</v>
      </c>
      <c r="D1016" s="59">
        <v>44480</v>
      </c>
    </row>
    <row r="1017" spans="1:4" x14ac:dyDescent="0.3">
      <c r="A1017">
        <f t="shared" si="48"/>
        <v>2021</v>
      </c>
      <c r="B1017" t="str">
        <f t="shared" si="49"/>
        <v>T4</v>
      </c>
      <c r="C1017">
        <f t="shared" si="50"/>
        <v>10</v>
      </c>
      <c r="D1017" s="59">
        <v>44481</v>
      </c>
    </row>
    <row r="1018" spans="1:4" x14ac:dyDescent="0.3">
      <c r="A1018">
        <f t="shared" si="48"/>
        <v>2021</v>
      </c>
      <c r="B1018" t="str">
        <f t="shared" si="49"/>
        <v>T4</v>
      </c>
      <c r="C1018">
        <f t="shared" si="50"/>
        <v>10</v>
      </c>
      <c r="D1018" s="59">
        <v>44482</v>
      </c>
    </row>
    <row r="1019" spans="1:4" x14ac:dyDescent="0.3">
      <c r="A1019">
        <f t="shared" si="48"/>
        <v>2021</v>
      </c>
      <c r="B1019" t="str">
        <f t="shared" si="49"/>
        <v>T4</v>
      </c>
      <c r="C1019">
        <f t="shared" si="50"/>
        <v>10</v>
      </c>
      <c r="D1019" s="59">
        <v>44483</v>
      </c>
    </row>
    <row r="1020" spans="1:4" x14ac:dyDescent="0.3">
      <c r="A1020">
        <f t="shared" si="48"/>
        <v>2021</v>
      </c>
      <c r="B1020" t="str">
        <f t="shared" si="49"/>
        <v>T4</v>
      </c>
      <c r="C1020">
        <f t="shared" si="50"/>
        <v>10</v>
      </c>
      <c r="D1020" s="59">
        <v>44484</v>
      </c>
    </row>
    <row r="1021" spans="1:4" x14ac:dyDescent="0.3">
      <c r="A1021">
        <f t="shared" si="48"/>
        <v>2021</v>
      </c>
      <c r="B1021" t="str">
        <f t="shared" si="49"/>
        <v>T4</v>
      </c>
      <c r="C1021">
        <f t="shared" si="50"/>
        <v>10</v>
      </c>
      <c r="D1021" s="59">
        <v>44485</v>
      </c>
    </row>
    <row r="1022" spans="1:4" x14ac:dyDescent="0.3">
      <c r="A1022">
        <f t="shared" si="48"/>
        <v>2021</v>
      </c>
      <c r="B1022" t="str">
        <f t="shared" si="49"/>
        <v>T4</v>
      </c>
      <c r="C1022">
        <f t="shared" si="50"/>
        <v>10</v>
      </c>
      <c r="D1022" s="59">
        <v>44486</v>
      </c>
    </row>
    <row r="1023" spans="1:4" x14ac:dyDescent="0.3">
      <c r="A1023">
        <f t="shared" si="48"/>
        <v>2021</v>
      </c>
      <c r="B1023" t="str">
        <f t="shared" si="49"/>
        <v>T4</v>
      </c>
      <c r="C1023">
        <f t="shared" si="50"/>
        <v>10</v>
      </c>
      <c r="D1023" s="59">
        <v>44487</v>
      </c>
    </row>
    <row r="1024" spans="1:4" x14ac:dyDescent="0.3">
      <c r="A1024">
        <f t="shared" si="48"/>
        <v>2021</v>
      </c>
      <c r="B1024" t="str">
        <f t="shared" si="49"/>
        <v>T4</v>
      </c>
      <c r="C1024">
        <f t="shared" si="50"/>
        <v>10</v>
      </c>
      <c r="D1024" s="59">
        <v>44488</v>
      </c>
    </row>
    <row r="1025" spans="1:4" x14ac:dyDescent="0.3">
      <c r="A1025">
        <f t="shared" si="48"/>
        <v>2021</v>
      </c>
      <c r="B1025" t="str">
        <f t="shared" si="49"/>
        <v>T4</v>
      </c>
      <c r="C1025">
        <f t="shared" si="50"/>
        <v>10</v>
      </c>
      <c r="D1025" s="59">
        <v>44489</v>
      </c>
    </row>
    <row r="1026" spans="1:4" x14ac:dyDescent="0.3">
      <c r="A1026">
        <f t="shared" si="48"/>
        <v>2021</v>
      </c>
      <c r="B1026" t="str">
        <f t="shared" si="49"/>
        <v>T4</v>
      </c>
      <c r="C1026">
        <f t="shared" si="50"/>
        <v>10</v>
      </c>
      <c r="D1026" s="59">
        <v>44490</v>
      </c>
    </row>
    <row r="1027" spans="1:4" x14ac:dyDescent="0.3">
      <c r="A1027">
        <f t="shared" si="48"/>
        <v>2021</v>
      </c>
      <c r="B1027" t="str">
        <f t="shared" si="49"/>
        <v>T4</v>
      </c>
      <c r="C1027">
        <f t="shared" si="50"/>
        <v>10</v>
      </c>
      <c r="D1027" s="59">
        <v>44491</v>
      </c>
    </row>
    <row r="1028" spans="1:4" x14ac:dyDescent="0.3">
      <c r="A1028">
        <f t="shared" si="48"/>
        <v>2021</v>
      </c>
      <c r="B1028" t="str">
        <f t="shared" si="49"/>
        <v>T4</v>
      </c>
      <c r="C1028">
        <f t="shared" si="50"/>
        <v>10</v>
      </c>
      <c r="D1028" s="59">
        <v>44492</v>
      </c>
    </row>
    <row r="1029" spans="1:4" x14ac:dyDescent="0.3">
      <c r="A1029">
        <f t="shared" si="48"/>
        <v>2021</v>
      </c>
      <c r="B1029" t="str">
        <f t="shared" si="49"/>
        <v>T4</v>
      </c>
      <c r="C1029">
        <f t="shared" si="50"/>
        <v>10</v>
      </c>
      <c r="D1029" s="59">
        <v>44493</v>
      </c>
    </row>
    <row r="1030" spans="1:4" x14ac:dyDescent="0.3">
      <c r="A1030">
        <f t="shared" si="48"/>
        <v>2021</v>
      </c>
      <c r="B1030" t="str">
        <f t="shared" si="49"/>
        <v>T4</v>
      </c>
      <c r="C1030">
        <f t="shared" si="50"/>
        <v>10</v>
      </c>
      <c r="D1030" s="59">
        <v>44494</v>
      </c>
    </row>
    <row r="1031" spans="1:4" x14ac:dyDescent="0.3">
      <c r="A1031">
        <f t="shared" si="48"/>
        <v>2021</v>
      </c>
      <c r="B1031" t="str">
        <f t="shared" si="49"/>
        <v>T4</v>
      </c>
      <c r="C1031">
        <f t="shared" si="50"/>
        <v>10</v>
      </c>
      <c r="D1031" s="59">
        <v>44495</v>
      </c>
    </row>
    <row r="1032" spans="1:4" x14ac:dyDescent="0.3">
      <c r="A1032">
        <f t="shared" ref="A1032:A1095" si="51">YEAR(D1032)</f>
        <v>2021</v>
      </c>
      <c r="B1032" t="str">
        <f t="shared" ref="B1032:B1095" si="52">_xlfn.IFS(  C1032&lt;4, "T1", C1032&lt;7, "T2", C1032&lt;10, "T3", C1032&gt;9, "T4")</f>
        <v>T4</v>
      </c>
      <c r="C1032">
        <f t="shared" ref="C1032:C1095" si="53">MONTH(D1032)</f>
        <v>10</v>
      </c>
      <c r="D1032" s="59">
        <v>44496</v>
      </c>
    </row>
    <row r="1033" spans="1:4" x14ac:dyDescent="0.3">
      <c r="A1033">
        <f t="shared" si="51"/>
        <v>2021</v>
      </c>
      <c r="B1033" t="str">
        <f t="shared" si="52"/>
        <v>T4</v>
      </c>
      <c r="C1033">
        <f t="shared" si="53"/>
        <v>10</v>
      </c>
      <c r="D1033" s="59">
        <v>44497</v>
      </c>
    </row>
    <row r="1034" spans="1:4" x14ac:dyDescent="0.3">
      <c r="A1034">
        <f t="shared" si="51"/>
        <v>2021</v>
      </c>
      <c r="B1034" t="str">
        <f t="shared" si="52"/>
        <v>T4</v>
      </c>
      <c r="C1034">
        <f t="shared" si="53"/>
        <v>10</v>
      </c>
      <c r="D1034" s="59">
        <v>44498</v>
      </c>
    </row>
    <row r="1035" spans="1:4" x14ac:dyDescent="0.3">
      <c r="A1035">
        <f t="shared" si="51"/>
        <v>2021</v>
      </c>
      <c r="B1035" t="str">
        <f t="shared" si="52"/>
        <v>T4</v>
      </c>
      <c r="C1035">
        <f t="shared" si="53"/>
        <v>10</v>
      </c>
      <c r="D1035" s="59">
        <v>44499</v>
      </c>
    </row>
    <row r="1036" spans="1:4" x14ac:dyDescent="0.3">
      <c r="A1036">
        <f t="shared" si="51"/>
        <v>2021</v>
      </c>
      <c r="B1036" t="str">
        <f t="shared" si="52"/>
        <v>T4</v>
      </c>
      <c r="C1036">
        <f t="shared" si="53"/>
        <v>10</v>
      </c>
      <c r="D1036" s="59">
        <v>44500</v>
      </c>
    </row>
    <row r="1037" spans="1:4" x14ac:dyDescent="0.3">
      <c r="A1037">
        <f t="shared" si="51"/>
        <v>2021</v>
      </c>
      <c r="B1037" t="str">
        <f t="shared" si="52"/>
        <v>T4</v>
      </c>
      <c r="C1037">
        <f t="shared" si="53"/>
        <v>11</v>
      </c>
      <c r="D1037" s="59">
        <v>44501</v>
      </c>
    </row>
    <row r="1038" spans="1:4" x14ac:dyDescent="0.3">
      <c r="A1038">
        <f t="shared" si="51"/>
        <v>2021</v>
      </c>
      <c r="B1038" t="str">
        <f t="shared" si="52"/>
        <v>T4</v>
      </c>
      <c r="C1038">
        <f t="shared" si="53"/>
        <v>11</v>
      </c>
      <c r="D1038" s="59">
        <v>44502</v>
      </c>
    </row>
    <row r="1039" spans="1:4" x14ac:dyDescent="0.3">
      <c r="A1039">
        <f t="shared" si="51"/>
        <v>2021</v>
      </c>
      <c r="B1039" t="str">
        <f t="shared" si="52"/>
        <v>T4</v>
      </c>
      <c r="C1039">
        <f t="shared" si="53"/>
        <v>11</v>
      </c>
      <c r="D1039" s="59">
        <v>44503</v>
      </c>
    </row>
    <row r="1040" spans="1:4" x14ac:dyDescent="0.3">
      <c r="A1040">
        <f t="shared" si="51"/>
        <v>2021</v>
      </c>
      <c r="B1040" t="str">
        <f t="shared" si="52"/>
        <v>T4</v>
      </c>
      <c r="C1040">
        <f t="shared" si="53"/>
        <v>11</v>
      </c>
      <c r="D1040" s="59">
        <v>44504</v>
      </c>
    </row>
    <row r="1041" spans="1:4" x14ac:dyDescent="0.3">
      <c r="A1041">
        <f t="shared" si="51"/>
        <v>2021</v>
      </c>
      <c r="B1041" t="str">
        <f t="shared" si="52"/>
        <v>T4</v>
      </c>
      <c r="C1041">
        <f t="shared" si="53"/>
        <v>11</v>
      </c>
      <c r="D1041" s="59">
        <v>44505</v>
      </c>
    </row>
    <row r="1042" spans="1:4" x14ac:dyDescent="0.3">
      <c r="A1042">
        <f t="shared" si="51"/>
        <v>2021</v>
      </c>
      <c r="B1042" t="str">
        <f t="shared" si="52"/>
        <v>T4</v>
      </c>
      <c r="C1042">
        <f t="shared" si="53"/>
        <v>11</v>
      </c>
      <c r="D1042" s="59">
        <v>44506</v>
      </c>
    </row>
    <row r="1043" spans="1:4" x14ac:dyDescent="0.3">
      <c r="A1043">
        <f t="shared" si="51"/>
        <v>2021</v>
      </c>
      <c r="B1043" t="str">
        <f t="shared" si="52"/>
        <v>T4</v>
      </c>
      <c r="C1043">
        <f t="shared" si="53"/>
        <v>11</v>
      </c>
      <c r="D1043" s="59">
        <v>44507</v>
      </c>
    </row>
    <row r="1044" spans="1:4" x14ac:dyDescent="0.3">
      <c r="A1044">
        <f t="shared" si="51"/>
        <v>2021</v>
      </c>
      <c r="B1044" t="str">
        <f t="shared" si="52"/>
        <v>T4</v>
      </c>
      <c r="C1044">
        <f t="shared" si="53"/>
        <v>11</v>
      </c>
      <c r="D1044" s="59">
        <v>44508</v>
      </c>
    </row>
    <row r="1045" spans="1:4" x14ac:dyDescent="0.3">
      <c r="A1045">
        <f t="shared" si="51"/>
        <v>2021</v>
      </c>
      <c r="B1045" t="str">
        <f t="shared" si="52"/>
        <v>T4</v>
      </c>
      <c r="C1045">
        <f t="shared" si="53"/>
        <v>11</v>
      </c>
      <c r="D1045" s="59">
        <v>44509</v>
      </c>
    </row>
    <row r="1046" spans="1:4" x14ac:dyDescent="0.3">
      <c r="A1046">
        <f t="shared" si="51"/>
        <v>2021</v>
      </c>
      <c r="B1046" t="str">
        <f t="shared" si="52"/>
        <v>T4</v>
      </c>
      <c r="C1046">
        <f t="shared" si="53"/>
        <v>11</v>
      </c>
      <c r="D1046" s="59">
        <v>44510</v>
      </c>
    </row>
    <row r="1047" spans="1:4" x14ac:dyDescent="0.3">
      <c r="A1047">
        <f t="shared" si="51"/>
        <v>2021</v>
      </c>
      <c r="B1047" t="str">
        <f t="shared" si="52"/>
        <v>T4</v>
      </c>
      <c r="C1047">
        <f t="shared" si="53"/>
        <v>11</v>
      </c>
      <c r="D1047" s="59">
        <v>44511</v>
      </c>
    </row>
    <row r="1048" spans="1:4" x14ac:dyDescent="0.3">
      <c r="A1048">
        <f t="shared" si="51"/>
        <v>2021</v>
      </c>
      <c r="B1048" t="str">
        <f t="shared" si="52"/>
        <v>T4</v>
      </c>
      <c r="C1048">
        <f t="shared" si="53"/>
        <v>11</v>
      </c>
      <c r="D1048" s="59">
        <v>44512</v>
      </c>
    </row>
    <row r="1049" spans="1:4" x14ac:dyDescent="0.3">
      <c r="A1049">
        <f t="shared" si="51"/>
        <v>2021</v>
      </c>
      <c r="B1049" t="str">
        <f t="shared" si="52"/>
        <v>T4</v>
      </c>
      <c r="C1049">
        <f t="shared" si="53"/>
        <v>11</v>
      </c>
      <c r="D1049" s="59">
        <v>44513</v>
      </c>
    </row>
    <row r="1050" spans="1:4" x14ac:dyDescent="0.3">
      <c r="A1050">
        <f t="shared" si="51"/>
        <v>2021</v>
      </c>
      <c r="B1050" t="str">
        <f t="shared" si="52"/>
        <v>T4</v>
      </c>
      <c r="C1050">
        <f t="shared" si="53"/>
        <v>11</v>
      </c>
      <c r="D1050" s="59">
        <v>44514</v>
      </c>
    </row>
    <row r="1051" spans="1:4" x14ac:dyDescent="0.3">
      <c r="A1051">
        <f t="shared" si="51"/>
        <v>2021</v>
      </c>
      <c r="B1051" t="str">
        <f t="shared" si="52"/>
        <v>T4</v>
      </c>
      <c r="C1051">
        <f t="shared" si="53"/>
        <v>11</v>
      </c>
      <c r="D1051" s="59">
        <v>44515</v>
      </c>
    </row>
    <row r="1052" spans="1:4" x14ac:dyDescent="0.3">
      <c r="A1052">
        <f t="shared" si="51"/>
        <v>2021</v>
      </c>
      <c r="B1052" t="str">
        <f t="shared" si="52"/>
        <v>T4</v>
      </c>
      <c r="C1052">
        <f t="shared" si="53"/>
        <v>11</v>
      </c>
      <c r="D1052" s="59">
        <v>44516</v>
      </c>
    </row>
    <row r="1053" spans="1:4" x14ac:dyDescent="0.3">
      <c r="A1053">
        <f t="shared" si="51"/>
        <v>2021</v>
      </c>
      <c r="B1053" t="str">
        <f t="shared" si="52"/>
        <v>T4</v>
      </c>
      <c r="C1053">
        <f t="shared" si="53"/>
        <v>11</v>
      </c>
      <c r="D1053" s="59">
        <v>44517</v>
      </c>
    </row>
    <row r="1054" spans="1:4" x14ac:dyDescent="0.3">
      <c r="A1054">
        <f t="shared" si="51"/>
        <v>2021</v>
      </c>
      <c r="B1054" t="str">
        <f t="shared" si="52"/>
        <v>T4</v>
      </c>
      <c r="C1054">
        <f t="shared" si="53"/>
        <v>11</v>
      </c>
      <c r="D1054" s="59">
        <v>44518</v>
      </c>
    </row>
    <row r="1055" spans="1:4" x14ac:dyDescent="0.3">
      <c r="A1055">
        <f t="shared" si="51"/>
        <v>2021</v>
      </c>
      <c r="B1055" t="str">
        <f t="shared" si="52"/>
        <v>T4</v>
      </c>
      <c r="C1055">
        <f t="shared" si="53"/>
        <v>11</v>
      </c>
      <c r="D1055" s="59">
        <v>44519</v>
      </c>
    </row>
    <row r="1056" spans="1:4" x14ac:dyDescent="0.3">
      <c r="A1056">
        <f t="shared" si="51"/>
        <v>2021</v>
      </c>
      <c r="B1056" t="str">
        <f t="shared" si="52"/>
        <v>T4</v>
      </c>
      <c r="C1056">
        <f t="shared" si="53"/>
        <v>11</v>
      </c>
      <c r="D1056" s="59">
        <v>44520</v>
      </c>
    </row>
    <row r="1057" spans="1:4" x14ac:dyDescent="0.3">
      <c r="A1057">
        <f t="shared" si="51"/>
        <v>2021</v>
      </c>
      <c r="B1057" t="str">
        <f t="shared" si="52"/>
        <v>T4</v>
      </c>
      <c r="C1057">
        <f t="shared" si="53"/>
        <v>11</v>
      </c>
      <c r="D1057" s="59">
        <v>44521</v>
      </c>
    </row>
    <row r="1058" spans="1:4" x14ac:dyDescent="0.3">
      <c r="A1058">
        <f t="shared" si="51"/>
        <v>2021</v>
      </c>
      <c r="B1058" t="str">
        <f t="shared" si="52"/>
        <v>T4</v>
      </c>
      <c r="C1058">
        <f t="shared" si="53"/>
        <v>11</v>
      </c>
      <c r="D1058" s="59">
        <v>44522</v>
      </c>
    </row>
    <row r="1059" spans="1:4" x14ac:dyDescent="0.3">
      <c r="A1059">
        <f t="shared" si="51"/>
        <v>2021</v>
      </c>
      <c r="B1059" t="str">
        <f t="shared" si="52"/>
        <v>T4</v>
      </c>
      <c r="C1059">
        <f t="shared" si="53"/>
        <v>11</v>
      </c>
      <c r="D1059" s="59">
        <v>44523</v>
      </c>
    </row>
    <row r="1060" spans="1:4" x14ac:dyDescent="0.3">
      <c r="A1060">
        <f t="shared" si="51"/>
        <v>2021</v>
      </c>
      <c r="B1060" t="str">
        <f t="shared" si="52"/>
        <v>T4</v>
      </c>
      <c r="C1060">
        <f t="shared" si="53"/>
        <v>11</v>
      </c>
      <c r="D1060" s="59">
        <v>44524</v>
      </c>
    </row>
    <row r="1061" spans="1:4" x14ac:dyDescent="0.3">
      <c r="A1061">
        <f t="shared" si="51"/>
        <v>2021</v>
      </c>
      <c r="B1061" t="str">
        <f t="shared" si="52"/>
        <v>T4</v>
      </c>
      <c r="C1061">
        <f t="shared" si="53"/>
        <v>11</v>
      </c>
      <c r="D1061" s="59">
        <v>44525</v>
      </c>
    </row>
    <row r="1062" spans="1:4" x14ac:dyDescent="0.3">
      <c r="A1062">
        <f t="shared" si="51"/>
        <v>2021</v>
      </c>
      <c r="B1062" t="str">
        <f t="shared" si="52"/>
        <v>T4</v>
      </c>
      <c r="C1062">
        <f t="shared" si="53"/>
        <v>11</v>
      </c>
      <c r="D1062" s="59">
        <v>44526</v>
      </c>
    </row>
    <row r="1063" spans="1:4" x14ac:dyDescent="0.3">
      <c r="A1063">
        <f t="shared" si="51"/>
        <v>2021</v>
      </c>
      <c r="B1063" t="str">
        <f t="shared" si="52"/>
        <v>T4</v>
      </c>
      <c r="C1063">
        <f t="shared" si="53"/>
        <v>11</v>
      </c>
      <c r="D1063" s="59">
        <v>44527</v>
      </c>
    </row>
    <row r="1064" spans="1:4" x14ac:dyDescent="0.3">
      <c r="A1064">
        <f t="shared" si="51"/>
        <v>2021</v>
      </c>
      <c r="B1064" t="str">
        <f t="shared" si="52"/>
        <v>T4</v>
      </c>
      <c r="C1064">
        <f t="shared" si="53"/>
        <v>11</v>
      </c>
      <c r="D1064" s="59">
        <v>44528</v>
      </c>
    </row>
    <row r="1065" spans="1:4" x14ac:dyDescent="0.3">
      <c r="A1065">
        <f t="shared" si="51"/>
        <v>2021</v>
      </c>
      <c r="B1065" t="str">
        <f t="shared" si="52"/>
        <v>T4</v>
      </c>
      <c r="C1065">
        <f t="shared" si="53"/>
        <v>11</v>
      </c>
      <c r="D1065" s="59">
        <v>44529</v>
      </c>
    </row>
    <row r="1066" spans="1:4" x14ac:dyDescent="0.3">
      <c r="A1066">
        <f t="shared" si="51"/>
        <v>2021</v>
      </c>
      <c r="B1066" t="str">
        <f t="shared" si="52"/>
        <v>T4</v>
      </c>
      <c r="C1066">
        <f t="shared" si="53"/>
        <v>11</v>
      </c>
      <c r="D1066" s="59">
        <v>44530</v>
      </c>
    </row>
    <row r="1067" spans="1:4" x14ac:dyDescent="0.3">
      <c r="A1067">
        <f t="shared" si="51"/>
        <v>2021</v>
      </c>
      <c r="B1067" t="str">
        <f t="shared" si="52"/>
        <v>T4</v>
      </c>
      <c r="C1067">
        <f t="shared" si="53"/>
        <v>12</v>
      </c>
      <c r="D1067" s="59">
        <v>44531</v>
      </c>
    </row>
    <row r="1068" spans="1:4" x14ac:dyDescent="0.3">
      <c r="A1068">
        <f t="shared" si="51"/>
        <v>2021</v>
      </c>
      <c r="B1068" t="str">
        <f t="shared" si="52"/>
        <v>T4</v>
      </c>
      <c r="C1068">
        <f t="shared" si="53"/>
        <v>12</v>
      </c>
      <c r="D1068" s="59">
        <v>44532</v>
      </c>
    </row>
    <row r="1069" spans="1:4" x14ac:dyDescent="0.3">
      <c r="A1069">
        <f t="shared" si="51"/>
        <v>2021</v>
      </c>
      <c r="B1069" t="str">
        <f t="shared" si="52"/>
        <v>T4</v>
      </c>
      <c r="C1069">
        <f t="shared" si="53"/>
        <v>12</v>
      </c>
      <c r="D1069" s="59">
        <v>44533</v>
      </c>
    </row>
    <row r="1070" spans="1:4" x14ac:dyDescent="0.3">
      <c r="A1070">
        <f t="shared" si="51"/>
        <v>2021</v>
      </c>
      <c r="B1070" t="str">
        <f t="shared" si="52"/>
        <v>T4</v>
      </c>
      <c r="C1070">
        <f t="shared" si="53"/>
        <v>12</v>
      </c>
      <c r="D1070" s="59">
        <v>44534</v>
      </c>
    </row>
    <row r="1071" spans="1:4" x14ac:dyDescent="0.3">
      <c r="A1071">
        <f t="shared" si="51"/>
        <v>2021</v>
      </c>
      <c r="B1071" t="str">
        <f t="shared" si="52"/>
        <v>T4</v>
      </c>
      <c r="C1071">
        <f t="shared" si="53"/>
        <v>12</v>
      </c>
      <c r="D1071" s="59">
        <v>44535</v>
      </c>
    </row>
    <row r="1072" spans="1:4" x14ac:dyDescent="0.3">
      <c r="A1072">
        <f t="shared" si="51"/>
        <v>2021</v>
      </c>
      <c r="B1072" t="str">
        <f t="shared" si="52"/>
        <v>T4</v>
      </c>
      <c r="C1072">
        <f t="shared" si="53"/>
        <v>12</v>
      </c>
      <c r="D1072" s="59">
        <v>44536</v>
      </c>
    </row>
    <row r="1073" spans="1:4" x14ac:dyDescent="0.3">
      <c r="A1073">
        <f t="shared" si="51"/>
        <v>2021</v>
      </c>
      <c r="B1073" t="str">
        <f t="shared" si="52"/>
        <v>T4</v>
      </c>
      <c r="C1073">
        <f t="shared" si="53"/>
        <v>12</v>
      </c>
      <c r="D1073" s="59">
        <v>44537</v>
      </c>
    </row>
    <row r="1074" spans="1:4" x14ac:dyDescent="0.3">
      <c r="A1074">
        <f t="shared" si="51"/>
        <v>2021</v>
      </c>
      <c r="B1074" t="str">
        <f t="shared" si="52"/>
        <v>T4</v>
      </c>
      <c r="C1074">
        <f t="shared" si="53"/>
        <v>12</v>
      </c>
      <c r="D1074" s="59">
        <v>44538</v>
      </c>
    </row>
    <row r="1075" spans="1:4" x14ac:dyDescent="0.3">
      <c r="A1075">
        <f t="shared" si="51"/>
        <v>2021</v>
      </c>
      <c r="B1075" t="str">
        <f t="shared" si="52"/>
        <v>T4</v>
      </c>
      <c r="C1075">
        <f t="shared" si="53"/>
        <v>12</v>
      </c>
      <c r="D1075" s="59">
        <v>44539</v>
      </c>
    </row>
    <row r="1076" spans="1:4" x14ac:dyDescent="0.3">
      <c r="A1076">
        <f t="shared" si="51"/>
        <v>2021</v>
      </c>
      <c r="B1076" t="str">
        <f t="shared" si="52"/>
        <v>T4</v>
      </c>
      <c r="C1076">
        <f t="shared" si="53"/>
        <v>12</v>
      </c>
      <c r="D1076" s="59">
        <v>44540</v>
      </c>
    </row>
    <row r="1077" spans="1:4" x14ac:dyDescent="0.3">
      <c r="A1077">
        <f t="shared" si="51"/>
        <v>2021</v>
      </c>
      <c r="B1077" t="str">
        <f t="shared" si="52"/>
        <v>T4</v>
      </c>
      <c r="C1077">
        <f t="shared" si="53"/>
        <v>12</v>
      </c>
      <c r="D1077" s="59">
        <v>44541</v>
      </c>
    </row>
    <row r="1078" spans="1:4" x14ac:dyDescent="0.3">
      <c r="A1078">
        <f t="shared" si="51"/>
        <v>2021</v>
      </c>
      <c r="B1078" t="str">
        <f t="shared" si="52"/>
        <v>T4</v>
      </c>
      <c r="C1078">
        <f t="shared" si="53"/>
        <v>12</v>
      </c>
      <c r="D1078" s="59">
        <v>44542</v>
      </c>
    </row>
    <row r="1079" spans="1:4" x14ac:dyDescent="0.3">
      <c r="A1079">
        <f t="shared" si="51"/>
        <v>2021</v>
      </c>
      <c r="B1079" t="str">
        <f t="shared" si="52"/>
        <v>T4</v>
      </c>
      <c r="C1079">
        <f t="shared" si="53"/>
        <v>12</v>
      </c>
      <c r="D1079" s="59">
        <v>44543</v>
      </c>
    </row>
    <row r="1080" spans="1:4" x14ac:dyDescent="0.3">
      <c r="A1080">
        <f t="shared" si="51"/>
        <v>2021</v>
      </c>
      <c r="B1080" t="str">
        <f t="shared" si="52"/>
        <v>T4</v>
      </c>
      <c r="C1080">
        <f t="shared" si="53"/>
        <v>12</v>
      </c>
      <c r="D1080" s="59">
        <v>44544</v>
      </c>
    </row>
    <row r="1081" spans="1:4" x14ac:dyDescent="0.3">
      <c r="A1081">
        <f t="shared" si="51"/>
        <v>2021</v>
      </c>
      <c r="B1081" t="str">
        <f t="shared" si="52"/>
        <v>T4</v>
      </c>
      <c r="C1081">
        <f t="shared" si="53"/>
        <v>12</v>
      </c>
      <c r="D1081" s="59">
        <v>44545</v>
      </c>
    </row>
    <row r="1082" spans="1:4" x14ac:dyDescent="0.3">
      <c r="A1082">
        <f t="shared" si="51"/>
        <v>2021</v>
      </c>
      <c r="B1082" t="str">
        <f t="shared" si="52"/>
        <v>T4</v>
      </c>
      <c r="C1082">
        <f t="shared" si="53"/>
        <v>12</v>
      </c>
      <c r="D1082" s="59">
        <v>44546</v>
      </c>
    </row>
    <row r="1083" spans="1:4" x14ac:dyDescent="0.3">
      <c r="A1083">
        <f t="shared" si="51"/>
        <v>2021</v>
      </c>
      <c r="B1083" t="str">
        <f t="shared" si="52"/>
        <v>T4</v>
      </c>
      <c r="C1083">
        <f t="shared" si="53"/>
        <v>12</v>
      </c>
      <c r="D1083" s="59">
        <v>44547</v>
      </c>
    </row>
    <row r="1084" spans="1:4" x14ac:dyDescent="0.3">
      <c r="A1084">
        <f t="shared" si="51"/>
        <v>2021</v>
      </c>
      <c r="B1084" t="str">
        <f t="shared" si="52"/>
        <v>T4</v>
      </c>
      <c r="C1084">
        <f t="shared" si="53"/>
        <v>12</v>
      </c>
      <c r="D1084" s="59">
        <v>44548</v>
      </c>
    </row>
    <row r="1085" spans="1:4" x14ac:dyDescent="0.3">
      <c r="A1085">
        <f t="shared" si="51"/>
        <v>2021</v>
      </c>
      <c r="B1085" t="str">
        <f t="shared" si="52"/>
        <v>T4</v>
      </c>
      <c r="C1085">
        <f t="shared" si="53"/>
        <v>12</v>
      </c>
      <c r="D1085" s="59">
        <v>44549</v>
      </c>
    </row>
    <row r="1086" spans="1:4" x14ac:dyDescent="0.3">
      <c r="A1086">
        <f t="shared" si="51"/>
        <v>2021</v>
      </c>
      <c r="B1086" t="str">
        <f t="shared" si="52"/>
        <v>T4</v>
      </c>
      <c r="C1086">
        <f t="shared" si="53"/>
        <v>12</v>
      </c>
      <c r="D1086" s="59">
        <v>44550</v>
      </c>
    </row>
    <row r="1087" spans="1:4" x14ac:dyDescent="0.3">
      <c r="A1087">
        <f t="shared" si="51"/>
        <v>2021</v>
      </c>
      <c r="B1087" t="str">
        <f t="shared" si="52"/>
        <v>T4</v>
      </c>
      <c r="C1087">
        <f t="shared" si="53"/>
        <v>12</v>
      </c>
      <c r="D1087" s="59">
        <v>44551</v>
      </c>
    </row>
    <row r="1088" spans="1:4" x14ac:dyDescent="0.3">
      <c r="A1088">
        <f t="shared" si="51"/>
        <v>2021</v>
      </c>
      <c r="B1088" t="str">
        <f t="shared" si="52"/>
        <v>T4</v>
      </c>
      <c r="C1088">
        <f t="shared" si="53"/>
        <v>12</v>
      </c>
      <c r="D1088" s="59">
        <v>44552</v>
      </c>
    </row>
    <row r="1089" spans="1:4" x14ac:dyDescent="0.3">
      <c r="A1089">
        <f t="shared" si="51"/>
        <v>2021</v>
      </c>
      <c r="B1089" t="str">
        <f t="shared" si="52"/>
        <v>T4</v>
      </c>
      <c r="C1089">
        <f t="shared" si="53"/>
        <v>12</v>
      </c>
      <c r="D1089" s="59">
        <v>44553</v>
      </c>
    </row>
    <row r="1090" spans="1:4" x14ac:dyDescent="0.3">
      <c r="A1090">
        <f t="shared" si="51"/>
        <v>2021</v>
      </c>
      <c r="B1090" t="str">
        <f t="shared" si="52"/>
        <v>T4</v>
      </c>
      <c r="C1090">
        <f t="shared" si="53"/>
        <v>12</v>
      </c>
      <c r="D1090" s="59">
        <v>44554</v>
      </c>
    </row>
    <row r="1091" spans="1:4" x14ac:dyDescent="0.3">
      <c r="A1091">
        <f t="shared" si="51"/>
        <v>2021</v>
      </c>
      <c r="B1091" t="str">
        <f t="shared" si="52"/>
        <v>T4</v>
      </c>
      <c r="C1091">
        <f t="shared" si="53"/>
        <v>12</v>
      </c>
      <c r="D1091" s="59">
        <v>44555</v>
      </c>
    </row>
    <row r="1092" spans="1:4" x14ac:dyDescent="0.3">
      <c r="A1092">
        <f t="shared" si="51"/>
        <v>2021</v>
      </c>
      <c r="B1092" t="str">
        <f t="shared" si="52"/>
        <v>T4</v>
      </c>
      <c r="C1092">
        <f t="shared" si="53"/>
        <v>12</v>
      </c>
      <c r="D1092" s="59">
        <v>44556</v>
      </c>
    </row>
    <row r="1093" spans="1:4" x14ac:dyDescent="0.3">
      <c r="A1093">
        <f t="shared" si="51"/>
        <v>2021</v>
      </c>
      <c r="B1093" t="str">
        <f t="shared" si="52"/>
        <v>T4</v>
      </c>
      <c r="C1093">
        <f t="shared" si="53"/>
        <v>12</v>
      </c>
      <c r="D1093" s="59">
        <v>44557</v>
      </c>
    </row>
    <row r="1094" spans="1:4" x14ac:dyDescent="0.3">
      <c r="A1094">
        <f t="shared" si="51"/>
        <v>2021</v>
      </c>
      <c r="B1094" t="str">
        <f t="shared" si="52"/>
        <v>T4</v>
      </c>
      <c r="C1094">
        <f t="shared" si="53"/>
        <v>12</v>
      </c>
      <c r="D1094" s="59">
        <v>44558</v>
      </c>
    </row>
    <row r="1095" spans="1:4" x14ac:dyDescent="0.3">
      <c r="A1095">
        <f t="shared" si="51"/>
        <v>2021</v>
      </c>
      <c r="B1095" t="str">
        <f t="shared" si="52"/>
        <v>T4</v>
      </c>
      <c r="C1095">
        <f t="shared" si="53"/>
        <v>12</v>
      </c>
      <c r="D1095" s="59">
        <v>44559</v>
      </c>
    </row>
    <row r="1096" spans="1:4" x14ac:dyDescent="0.3">
      <c r="A1096">
        <f t="shared" ref="A1096:A1159" si="54">YEAR(D1096)</f>
        <v>2021</v>
      </c>
      <c r="B1096" t="str">
        <f t="shared" ref="B1096:B1159" si="55">_xlfn.IFS(  C1096&lt;4, "T1", C1096&lt;7, "T2", C1096&lt;10, "T3", C1096&gt;9, "T4")</f>
        <v>T4</v>
      </c>
      <c r="C1096">
        <f t="shared" ref="C1096:C1159" si="56">MONTH(D1096)</f>
        <v>12</v>
      </c>
      <c r="D1096" s="59">
        <v>44560</v>
      </c>
    </row>
    <row r="1097" spans="1:4" x14ac:dyDescent="0.3">
      <c r="A1097">
        <f t="shared" si="54"/>
        <v>2021</v>
      </c>
      <c r="B1097" t="str">
        <f t="shared" si="55"/>
        <v>T4</v>
      </c>
      <c r="C1097">
        <f t="shared" si="56"/>
        <v>12</v>
      </c>
      <c r="D1097" s="59">
        <v>44561</v>
      </c>
    </row>
    <row r="1098" spans="1:4" x14ac:dyDescent="0.3">
      <c r="A1098">
        <f t="shared" si="54"/>
        <v>2022</v>
      </c>
      <c r="B1098" t="str">
        <f t="shared" si="55"/>
        <v>T1</v>
      </c>
      <c r="C1098">
        <f t="shared" si="56"/>
        <v>1</v>
      </c>
      <c r="D1098" s="59">
        <v>44562</v>
      </c>
    </row>
    <row r="1099" spans="1:4" x14ac:dyDescent="0.3">
      <c r="A1099">
        <f t="shared" si="54"/>
        <v>2022</v>
      </c>
      <c r="B1099" t="str">
        <f t="shared" si="55"/>
        <v>T1</v>
      </c>
      <c r="C1099">
        <f t="shared" si="56"/>
        <v>1</v>
      </c>
      <c r="D1099" s="59">
        <v>44563</v>
      </c>
    </row>
    <row r="1100" spans="1:4" x14ac:dyDescent="0.3">
      <c r="A1100">
        <f t="shared" si="54"/>
        <v>2022</v>
      </c>
      <c r="B1100" t="str">
        <f t="shared" si="55"/>
        <v>T1</v>
      </c>
      <c r="C1100">
        <f t="shared" si="56"/>
        <v>1</v>
      </c>
      <c r="D1100" s="59">
        <v>44564</v>
      </c>
    </row>
    <row r="1101" spans="1:4" x14ac:dyDescent="0.3">
      <c r="A1101">
        <f t="shared" si="54"/>
        <v>2022</v>
      </c>
      <c r="B1101" t="str">
        <f t="shared" si="55"/>
        <v>T1</v>
      </c>
      <c r="C1101">
        <f t="shared" si="56"/>
        <v>1</v>
      </c>
      <c r="D1101" s="59">
        <v>44565</v>
      </c>
    </row>
    <row r="1102" spans="1:4" x14ac:dyDescent="0.3">
      <c r="A1102">
        <f t="shared" si="54"/>
        <v>2022</v>
      </c>
      <c r="B1102" t="str">
        <f t="shared" si="55"/>
        <v>T1</v>
      </c>
      <c r="C1102">
        <f t="shared" si="56"/>
        <v>1</v>
      </c>
      <c r="D1102" s="59">
        <v>44566</v>
      </c>
    </row>
    <row r="1103" spans="1:4" x14ac:dyDescent="0.3">
      <c r="A1103">
        <f t="shared" si="54"/>
        <v>2022</v>
      </c>
      <c r="B1103" t="str">
        <f t="shared" si="55"/>
        <v>T1</v>
      </c>
      <c r="C1103">
        <f t="shared" si="56"/>
        <v>1</v>
      </c>
      <c r="D1103" s="59">
        <v>44567</v>
      </c>
    </row>
    <row r="1104" spans="1:4" x14ac:dyDescent="0.3">
      <c r="A1104">
        <f t="shared" si="54"/>
        <v>2022</v>
      </c>
      <c r="B1104" t="str">
        <f t="shared" si="55"/>
        <v>T1</v>
      </c>
      <c r="C1104">
        <f t="shared" si="56"/>
        <v>1</v>
      </c>
      <c r="D1104" s="59">
        <v>44568</v>
      </c>
    </row>
    <row r="1105" spans="1:4" x14ac:dyDescent="0.3">
      <c r="A1105">
        <f t="shared" si="54"/>
        <v>2022</v>
      </c>
      <c r="B1105" t="str">
        <f t="shared" si="55"/>
        <v>T1</v>
      </c>
      <c r="C1105">
        <f t="shared" si="56"/>
        <v>1</v>
      </c>
      <c r="D1105" s="59">
        <v>44569</v>
      </c>
    </row>
    <row r="1106" spans="1:4" x14ac:dyDescent="0.3">
      <c r="A1106">
        <f t="shared" si="54"/>
        <v>2022</v>
      </c>
      <c r="B1106" t="str">
        <f t="shared" si="55"/>
        <v>T1</v>
      </c>
      <c r="C1106">
        <f t="shared" si="56"/>
        <v>1</v>
      </c>
      <c r="D1106" s="59">
        <v>44570</v>
      </c>
    </row>
    <row r="1107" spans="1:4" x14ac:dyDescent="0.3">
      <c r="A1107">
        <f t="shared" si="54"/>
        <v>2022</v>
      </c>
      <c r="B1107" t="str">
        <f t="shared" si="55"/>
        <v>T1</v>
      </c>
      <c r="C1107">
        <f t="shared" si="56"/>
        <v>1</v>
      </c>
      <c r="D1107" s="59">
        <v>44571</v>
      </c>
    </row>
    <row r="1108" spans="1:4" x14ac:dyDescent="0.3">
      <c r="A1108">
        <f t="shared" si="54"/>
        <v>2022</v>
      </c>
      <c r="B1108" t="str">
        <f t="shared" si="55"/>
        <v>T1</v>
      </c>
      <c r="C1108">
        <f t="shared" si="56"/>
        <v>1</v>
      </c>
      <c r="D1108" s="59">
        <v>44572</v>
      </c>
    </row>
    <row r="1109" spans="1:4" x14ac:dyDescent="0.3">
      <c r="A1109">
        <f t="shared" si="54"/>
        <v>2022</v>
      </c>
      <c r="B1109" t="str">
        <f t="shared" si="55"/>
        <v>T1</v>
      </c>
      <c r="C1109">
        <f t="shared" si="56"/>
        <v>1</v>
      </c>
      <c r="D1109" s="59">
        <v>44573</v>
      </c>
    </row>
    <row r="1110" spans="1:4" x14ac:dyDescent="0.3">
      <c r="A1110">
        <f t="shared" si="54"/>
        <v>2022</v>
      </c>
      <c r="B1110" t="str">
        <f t="shared" si="55"/>
        <v>T1</v>
      </c>
      <c r="C1110">
        <f t="shared" si="56"/>
        <v>1</v>
      </c>
      <c r="D1110" s="59">
        <v>44574</v>
      </c>
    </row>
    <row r="1111" spans="1:4" x14ac:dyDescent="0.3">
      <c r="A1111">
        <f t="shared" si="54"/>
        <v>2022</v>
      </c>
      <c r="B1111" t="str">
        <f t="shared" si="55"/>
        <v>T1</v>
      </c>
      <c r="C1111">
        <f t="shared" si="56"/>
        <v>1</v>
      </c>
      <c r="D1111" s="59">
        <v>44575</v>
      </c>
    </row>
    <row r="1112" spans="1:4" x14ac:dyDescent="0.3">
      <c r="A1112">
        <f t="shared" si="54"/>
        <v>2022</v>
      </c>
      <c r="B1112" t="str">
        <f t="shared" si="55"/>
        <v>T1</v>
      </c>
      <c r="C1112">
        <f t="shared" si="56"/>
        <v>1</v>
      </c>
      <c r="D1112" s="59">
        <v>44576</v>
      </c>
    </row>
    <row r="1113" spans="1:4" x14ac:dyDescent="0.3">
      <c r="A1113">
        <f t="shared" si="54"/>
        <v>2022</v>
      </c>
      <c r="B1113" t="str">
        <f t="shared" si="55"/>
        <v>T1</v>
      </c>
      <c r="C1113">
        <f t="shared" si="56"/>
        <v>1</v>
      </c>
      <c r="D1113" s="59">
        <v>44577</v>
      </c>
    </row>
    <row r="1114" spans="1:4" x14ac:dyDescent="0.3">
      <c r="A1114">
        <f t="shared" si="54"/>
        <v>2022</v>
      </c>
      <c r="B1114" t="str">
        <f t="shared" si="55"/>
        <v>T1</v>
      </c>
      <c r="C1114">
        <f t="shared" si="56"/>
        <v>1</v>
      </c>
      <c r="D1114" s="59">
        <v>44578</v>
      </c>
    </row>
    <row r="1115" spans="1:4" x14ac:dyDescent="0.3">
      <c r="A1115">
        <f t="shared" si="54"/>
        <v>2022</v>
      </c>
      <c r="B1115" t="str">
        <f t="shared" si="55"/>
        <v>T1</v>
      </c>
      <c r="C1115">
        <f t="shared" si="56"/>
        <v>1</v>
      </c>
      <c r="D1115" s="59">
        <v>44579</v>
      </c>
    </row>
    <row r="1116" spans="1:4" x14ac:dyDescent="0.3">
      <c r="A1116">
        <f t="shared" si="54"/>
        <v>2022</v>
      </c>
      <c r="B1116" t="str">
        <f t="shared" si="55"/>
        <v>T1</v>
      </c>
      <c r="C1116">
        <f t="shared" si="56"/>
        <v>1</v>
      </c>
      <c r="D1116" s="59">
        <v>44580</v>
      </c>
    </row>
    <row r="1117" spans="1:4" x14ac:dyDescent="0.3">
      <c r="A1117">
        <f t="shared" si="54"/>
        <v>2022</v>
      </c>
      <c r="B1117" t="str">
        <f t="shared" si="55"/>
        <v>T1</v>
      </c>
      <c r="C1117">
        <f t="shared" si="56"/>
        <v>1</v>
      </c>
      <c r="D1117" s="59">
        <v>44581</v>
      </c>
    </row>
    <row r="1118" spans="1:4" x14ac:dyDescent="0.3">
      <c r="A1118">
        <f t="shared" si="54"/>
        <v>2022</v>
      </c>
      <c r="B1118" t="str">
        <f t="shared" si="55"/>
        <v>T1</v>
      </c>
      <c r="C1118">
        <f t="shared" si="56"/>
        <v>1</v>
      </c>
      <c r="D1118" s="59">
        <v>44582</v>
      </c>
    </row>
    <row r="1119" spans="1:4" x14ac:dyDescent="0.3">
      <c r="A1119">
        <f t="shared" si="54"/>
        <v>2022</v>
      </c>
      <c r="B1119" t="str">
        <f t="shared" si="55"/>
        <v>T1</v>
      </c>
      <c r="C1119">
        <f t="shared" si="56"/>
        <v>1</v>
      </c>
      <c r="D1119" s="59">
        <v>44583</v>
      </c>
    </row>
    <row r="1120" spans="1:4" x14ac:dyDescent="0.3">
      <c r="A1120">
        <f t="shared" si="54"/>
        <v>2022</v>
      </c>
      <c r="B1120" t="str">
        <f t="shared" si="55"/>
        <v>T1</v>
      </c>
      <c r="C1120">
        <f t="shared" si="56"/>
        <v>1</v>
      </c>
      <c r="D1120" s="59">
        <v>44584</v>
      </c>
    </row>
    <row r="1121" spans="1:4" x14ac:dyDescent="0.3">
      <c r="A1121">
        <f t="shared" si="54"/>
        <v>2022</v>
      </c>
      <c r="B1121" t="str">
        <f t="shared" si="55"/>
        <v>T1</v>
      </c>
      <c r="C1121">
        <f t="shared" si="56"/>
        <v>1</v>
      </c>
      <c r="D1121" s="59">
        <v>44585</v>
      </c>
    </row>
    <row r="1122" spans="1:4" x14ac:dyDescent="0.3">
      <c r="A1122">
        <f t="shared" si="54"/>
        <v>2022</v>
      </c>
      <c r="B1122" t="str">
        <f t="shared" si="55"/>
        <v>T1</v>
      </c>
      <c r="C1122">
        <f t="shared" si="56"/>
        <v>1</v>
      </c>
      <c r="D1122" s="59">
        <v>44586</v>
      </c>
    </row>
    <row r="1123" spans="1:4" x14ac:dyDescent="0.3">
      <c r="A1123">
        <f t="shared" si="54"/>
        <v>2022</v>
      </c>
      <c r="B1123" t="str">
        <f t="shared" si="55"/>
        <v>T1</v>
      </c>
      <c r="C1123">
        <f t="shared" si="56"/>
        <v>1</v>
      </c>
      <c r="D1123" s="59">
        <v>44587</v>
      </c>
    </row>
    <row r="1124" spans="1:4" x14ac:dyDescent="0.3">
      <c r="A1124">
        <f t="shared" si="54"/>
        <v>2022</v>
      </c>
      <c r="B1124" t="str">
        <f t="shared" si="55"/>
        <v>T1</v>
      </c>
      <c r="C1124">
        <f t="shared" si="56"/>
        <v>1</v>
      </c>
      <c r="D1124" s="59">
        <v>44588</v>
      </c>
    </row>
    <row r="1125" spans="1:4" x14ac:dyDescent="0.3">
      <c r="A1125">
        <f t="shared" si="54"/>
        <v>2022</v>
      </c>
      <c r="B1125" t="str">
        <f t="shared" si="55"/>
        <v>T1</v>
      </c>
      <c r="C1125">
        <f t="shared" si="56"/>
        <v>1</v>
      </c>
      <c r="D1125" s="59">
        <v>44589</v>
      </c>
    </row>
    <row r="1126" spans="1:4" x14ac:dyDescent="0.3">
      <c r="A1126">
        <f t="shared" si="54"/>
        <v>2022</v>
      </c>
      <c r="B1126" t="str">
        <f t="shared" si="55"/>
        <v>T1</v>
      </c>
      <c r="C1126">
        <f t="shared" si="56"/>
        <v>1</v>
      </c>
      <c r="D1126" s="59">
        <v>44590</v>
      </c>
    </row>
    <row r="1127" spans="1:4" x14ac:dyDescent="0.3">
      <c r="A1127">
        <f t="shared" si="54"/>
        <v>2022</v>
      </c>
      <c r="B1127" t="str">
        <f t="shared" si="55"/>
        <v>T1</v>
      </c>
      <c r="C1127">
        <f t="shared" si="56"/>
        <v>1</v>
      </c>
      <c r="D1127" s="59">
        <v>44591</v>
      </c>
    </row>
    <row r="1128" spans="1:4" x14ac:dyDescent="0.3">
      <c r="A1128">
        <f t="shared" si="54"/>
        <v>2022</v>
      </c>
      <c r="B1128" t="str">
        <f t="shared" si="55"/>
        <v>T1</v>
      </c>
      <c r="C1128">
        <f t="shared" si="56"/>
        <v>1</v>
      </c>
      <c r="D1128" s="59">
        <v>44592</v>
      </c>
    </row>
    <row r="1129" spans="1:4" x14ac:dyDescent="0.3">
      <c r="A1129">
        <f t="shared" si="54"/>
        <v>2022</v>
      </c>
      <c r="B1129" t="str">
        <f t="shared" si="55"/>
        <v>T1</v>
      </c>
      <c r="C1129">
        <f t="shared" si="56"/>
        <v>2</v>
      </c>
      <c r="D1129" s="59">
        <v>44593</v>
      </c>
    </row>
    <row r="1130" spans="1:4" x14ac:dyDescent="0.3">
      <c r="A1130">
        <f t="shared" si="54"/>
        <v>2022</v>
      </c>
      <c r="B1130" t="str">
        <f t="shared" si="55"/>
        <v>T1</v>
      </c>
      <c r="C1130">
        <f t="shared" si="56"/>
        <v>2</v>
      </c>
      <c r="D1130" s="59">
        <v>44594</v>
      </c>
    </row>
    <row r="1131" spans="1:4" x14ac:dyDescent="0.3">
      <c r="A1131">
        <f t="shared" si="54"/>
        <v>2022</v>
      </c>
      <c r="B1131" t="str">
        <f t="shared" si="55"/>
        <v>T1</v>
      </c>
      <c r="C1131">
        <f t="shared" si="56"/>
        <v>2</v>
      </c>
      <c r="D1131" s="59">
        <v>44595</v>
      </c>
    </row>
    <row r="1132" spans="1:4" x14ac:dyDescent="0.3">
      <c r="A1132">
        <f t="shared" si="54"/>
        <v>2022</v>
      </c>
      <c r="B1132" t="str">
        <f t="shared" si="55"/>
        <v>T1</v>
      </c>
      <c r="C1132">
        <f t="shared" si="56"/>
        <v>2</v>
      </c>
      <c r="D1132" s="59">
        <v>44596</v>
      </c>
    </row>
    <row r="1133" spans="1:4" x14ac:dyDescent="0.3">
      <c r="A1133">
        <f t="shared" si="54"/>
        <v>2022</v>
      </c>
      <c r="B1133" t="str">
        <f t="shared" si="55"/>
        <v>T1</v>
      </c>
      <c r="C1133">
        <f t="shared" si="56"/>
        <v>2</v>
      </c>
      <c r="D1133" s="59">
        <v>44597</v>
      </c>
    </row>
    <row r="1134" spans="1:4" x14ac:dyDescent="0.3">
      <c r="A1134">
        <f t="shared" si="54"/>
        <v>2022</v>
      </c>
      <c r="B1134" t="str">
        <f t="shared" si="55"/>
        <v>T1</v>
      </c>
      <c r="C1134">
        <f t="shared" si="56"/>
        <v>2</v>
      </c>
      <c r="D1134" s="59">
        <v>44598</v>
      </c>
    </row>
    <row r="1135" spans="1:4" x14ac:dyDescent="0.3">
      <c r="A1135">
        <f t="shared" si="54"/>
        <v>2022</v>
      </c>
      <c r="B1135" t="str">
        <f t="shared" si="55"/>
        <v>T1</v>
      </c>
      <c r="C1135">
        <f t="shared" si="56"/>
        <v>2</v>
      </c>
      <c r="D1135" s="59">
        <v>44599</v>
      </c>
    </row>
    <row r="1136" spans="1:4" x14ac:dyDescent="0.3">
      <c r="A1136">
        <f t="shared" si="54"/>
        <v>2022</v>
      </c>
      <c r="B1136" t="str">
        <f t="shared" si="55"/>
        <v>T1</v>
      </c>
      <c r="C1136">
        <f t="shared" si="56"/>
        <v>2</v>
      </c>
      <c r="D1136" s="59">
        <v>44600</v>
      </c>
    </row>
    <row r="1137" spans="1:4" x14ac:dyDescent="0.3">
      <c r="A1137">
        <f t="shared" si="54"/>
        <v>2022</v>
      </c>
      <c r="B1137" t="str">
        <f t="shared" si="55"/>
        <v>T1</v>
      </c>
      <c r="C1137">
        <f t="shared" si="56"/>
        <v>2</v>
      </c>
      <c r="D1137" s="59">
        <v>44601</v>
      </c>
    </row>
    <row r="1138" spans="1:4" x14ac:dyDescent="0.3">
      <c r="A1138">
        <f t="shared" si="54"/>
        <v>2022</v>
      </c>
      <c r="B1138" t="str">
        <f t="shared" si="55"/>
        <v>T1</v>
      </c>
      <c r="C1138">
        <f t="shared" si="56"/>
        <v>2</v>
      </c>
      <c r="D1138" s="59">
        <v>44602</v>
      </c>
    </row>
    <row r="1139" spans="1:4" x14ac:dyDescent="0.3">
      <c r="A1139">
        <f t="shared" si="54"/>
        <v>2022</v>
      </c>
      <c r="B1139" t="str">
        <f t="shared" si="55"/>
        <v>T1</v>
      </c>
      <c r="C1139">
        <f t="shared" si="56"/>
        <v>2</v>
      </c>
      <c r="D1139" s="59">
        <v>44603</v>
      </c>
    </row>
    <row r="1140" spans="1:4" x14ac:dyDescent="0.3">
      <c r="A1140">
        <f t="shared" si="54"/>
        <v>2022</v>
      </c>
      <c r="B1140" t="str">
        <f t="shared" si="55"/>
        <v>T1</v>
      </c>
      <c r="C1140">
        <f t="shared" si="56"/>
        <v>2</v>
      </c>
      <c r="D1140" s="59">
        <v>44604</v>
      </c>
    </row>
    <row r="1141" spans="1:4" x14ac:dyDescent="0.3">
      <c r="A1141">
        <f t="shared" si="54"/>
        <v>2022</v>
      </c>
      <c r="B1141" t="str">
        <f t="shared" si="55"/>
        <v>T1</v>
      </c>
      <c r="C1141">
        <f t="shared" si="56"/>
        <v>2</v>
      </c>
      <c r="D1141" s="59">
        <v>44605</v>
      </c>
    </row>
    <row r="1142" spans="1:4" x14ac:dyDescent="0.3">
      <c r="A1142">
        <f t="shared" si="54"/>
        <v>2022</v>
      </c>
      <c r="B1142" t="str">
        <f t="shared" si="55"/>
        <v>T1</v>
      </c>
      <c r="C1142">
        <f t="shared" si="56"/>
        <v>2</v>
      </c>
      <c r="D1142" s="59">
        <v>44606</v>
      </c>
    </row>
    <row r="1143" spans="1:4" x14ac:dyDescent="0.3">
      <c r="A1143">
        <f t="shared" si="54"/>
        <v>2022</v>
      </c>
      <c r="B1143" t="str">
        <f t="shared" si="55"/>
        <v>T1</v>
      </c>
      <c r="C1143">
        <f t="shared" si="56"/>
        <v>2</v>
      </c>
      <c r="D1143" s="59">
        <v>44607</v>
      </c>
    </row>
    <row r="1144" spans="1:4" x14ac:dyDescent="0.3">
      <c r="A1144">
        <f t="shared" si="54"/>
        <v>2022</v>
      </c>
      <c r="B1144" t="str">
        <f t="shared" si="55"/>
        <v>T1</v>
      </c>
      <c r="C1144">
        <f t="shared" si="56"/>
        <v>2</v>
      </c>
      <c r="D1144" s="59">
        <v>44608</v>
      </c>
    </row>
    <row r="1145" spans="1:4" x14ac:dyDescent="0.3">
      <c r="A1145">
        <f t="shared" si="54"/>
        <v>2022</v>
      </c>
      <c r="B1145" t="str">
        <f t="shared" si="55"/>
        <v>T1</v>
      </c>
      <c r="C1145">
        <f t="shared" si="56"/>
        <v>2</v>
      </c>
      <c r="D1145" s="59">
        <v>44609</v>
      </c>
    </row>
    <row r="1146" spans="1:4" x14ac:dyDescent="0.3">
      <c r="A1146">
        <f t="shared" si="54"/>
        <v>2022</v>
      </c>
      <c r="B1146" t="str">
        <f t="shared" si="55"/>
        <v>T1</v>
      </c>
      <c r="C1146">
        <f t="shared" si="56"/>
        <v>2</v>
      </c>
      <c r="D1146" s="59">
        <v>44610</v>
      </c>
    </row>
    <row r="1147" spans="1:4" x14ac:dyDescent="0.3">
      <c r="A1147">
        <f t="shared" si="54"/>
        <v>2022</v>
      </c>
      <c r="B1147" t="str">
        <f t="shared" si="55"/>
        <v>T1</v>
      </c>
      <c r="C1147">
        <f t="shared" si="56"/>
        <v>2</v>
      </c>
      <c r="D1147" s="59">
        <v>44611</v>
      </c>
    </row>
    <row r="1148" spans="1:4" x14ac:dyDescent="0.3">
      <c r="A1148">
        <f t="shared" si="54"/>
        <v>2022</v>
      </c>
      <c r="B1148" t="str">
        <f t="shared" si="55"/>
        <v>T1</v>
      </c>
      <c r="C1148">
        <f t="shared" si="56"/>
        <v>2</v>
      </c>
      <c r="D1148" s="59">
        <v>44612</v>
      </c>
    </row>
    <row r="1149" spans="1:4" x14ac:dyDescent="0.3">
      <c r="A1149">
        <f t="shared" si="54"/>
        <v>2022</v>
      </c>
      <c r="B1149" t="str">
        <f t="shared" si="55"/>
        <v>T1</v>
      </c>
      <c r="C1149">
        <f t="shared" si="56"/>
        <v>2</v>
      </c>
      <c r="D1149" s="59">
        <v>44613</v>
      </c>
    </row>
    <row r="1150" spans="1:4" x14ac:dyDescent="0.3">
      <c r="A1150">
        <f t="shared" si="54"/>
        <v>2022</v>
      </c>
      <c r="B1150" t="str">
        <f t="shared" si="55"/>
        <v>T1</v>
      </c>
      <c r="C1150">
        <f t="shared" si="56"/>
        <v>2</v>
      </c>
      <c r="D1150" s="59">
        <v>44614</v>
      </c>
    </row>
    <row r="1151" spans="1:4" x14ac:dyDescent="0.3">
      <c r="A1151">
        <f t="shared" si="54"/>
        <v>2022</v>
      </c>
      <c r="B1151" t="str">
        <f t="shared" si="55"/>
        <v>T1</v>
      </c>
      <c r="C1151">
        <f t="shared" si="56"/>
        <v>2</v>
      </c>
      <c r="D1151" s="59">
        <v>44615</v>
      </c>
    </row>
    <row r="1152" spans="1:4" x14ac:dyDescent="0.3">
      <c r="A1152">
        <f t="shared" si="54"/>
        <v>2022</v>
      </c>
      <c r="B1152" t="str">
        <f t="shared" si="55"/>
        <v>T1</v>
      </c>
      <c r="C1152">
        <f t="shared" si="56"/>
        <v>2</v>
      </c>
      <c r="D1152" s="59">
        <v>44616</v>
      </c>
    </row>
    <row r="1153" spans="1:4" x14ac:dyDescent="0.3">
      <c r="A1153">
        <f t="shared" si="54"/>
        <v>2022</v>
      </c>
      <c r="B1153" t="str">
        <f t="shared" si="55"/>
        <v>T1</v>
      </c>
      <c r="C1153">
        <f t="shared" si="56"/>
        <v>2</v>
      </c>
      <c r="D1153" s="59">
        <v>44617</v>
      </c>
    </row>
    <row r="1154" spans="1:4" x14ac:dyDescent="0.3">
      <c r="A1154">
        <f t="shared" si="54"/>
        <v>2022</v>
      </c>
      <c r="B1154" t="str">
        <f t="shared" si="55"/>
        <v>T1</v>
      </c>
      <c r="C1154">
        <f t="shared" si="56"/>
        <v>2</v>
      </c>
      <c r="D1154" s="59">
        <v>44618</v>
      </c>
    </row>
    <row r="1155" spans="1:4" x14ac:dyDescent="0.3">
      <c r="A1155">
        <f t="shared" si="54"/>
        <v>2022</v>
      </c>
      <c r="B1155" t="str">
        <f t="shared" si="55"/>
        <v>T1</v>
      </c>
      <c r="C1155">
        <f t="shared" si="56"/>
        <v>2</v>
      </c>
      <c r="D1155" s="59">
        <v>44619</v>
      </c>
    </row>
    <row r="1156" spans="1:4" x14ac:dyDescent="0.3">
      <c r="A1156">
        <f t="shared" si="54"/>
        <v>2022</v>
      </c>
      <c r="B1156" t="str">
        <f t="shared" si="55"/>
        <v>T1</v>
      </c>
      <c r="C1156">
        <f t="shared" si="56"/>
        <v>2</v>
      </c>
      <c r="D1156" s="59">
        <v>44620</v>
      </c>
    </row>
    <row r="1157" spans="1:4" x14ac:dyDescent="0.3">
      <c r="A1157">
        <f t="shared" si="54"/>
        <v>2022</v>
      </c>
      <c r="B1157" t="str">
        <f t="shared" si="55"/>
        <v>T1</v>
      </c>
      <c r="C1157">
        <f t="shared" si="56"/>
        <v>3</v>
      </c>
      <c r="D1157" s="59">
        <v>44621</v>
      </c>
    </row>
    <row r="1158" spans="1:4" x14ac:dyDescent="0.3">
      <c r="A1158">
        <f t="shared" si="54"/>
        <v>2022</v>
      </c>
      <c r="B1158" t="str">
        <f t="shared" si="55"/>
        <v>T1</v>
      </c>
      <c r="C1158">
        <f t="shared" si="56"/>
        <v>3</v>
      </c>
      <c r="D1158" s="59">
        <v>44622</v>
      </c>
    </row>
    <row r="1159" spans="1:4" x14ac:dyDescent="0.3">
      <c r="A1159">
        <f t="shared" si="54"/>
        <v>2022</v>
      </c>
      <c r="B1159" t="str">
        <f t="shared" si="55"/>
        <v>T1</v>
      </c>
      <c r="C1159">
        <f t="shared" si="56"/>
        <v>3</v>
      </c>
      <c r="D1159" s="59">
        <v>44623</v>
      </c>
    </row>
    <row r="1160" spans="1:4" x14ac:dyDescent="0.3">
      <c r="A1160">
        <f t="shared" ref="A1160:A1187" si="57">YEAR(D1160)</f>
        <v>2022</v>
      </c>
      <c r="B1160" t="str">
        <f t="shared" ref="B1160:B1187" si="58">_xlfn.IFS(  C1160&lt;4, "T1", C1160&lt;7, "T2", C1160&lt;10, "T3", C1160&gt;9, "T4")</f>
        <v>T1</v>
      </c>
      <c r="C1160">
        <f t="shared" ref="C1160:C1187" si="59">MONTH(D1160)</f>
        <v>3</v>
      </c>
      <c r="D1160" s="59">
        <v>44624</v>
      </c>
    </row>
    <row r="1161" spans="1:4" x14ac:dyDescent="0.3">
      <c r="A1161">
        <f t="shared" si="57"/>
        <v>2022</v>
      </c>
      <c r="B1161" t="str">
        <f t="shared" si="58"/>
        <v>T1</v>
      </c>
      <c r="C1161">
        <f t="shared" si="59"/>
        <v>3</v>
      </c>
      <c r="D1161" s="59">
        <v>44625</v>
      </c>
    </row>
    <row r="1162" spans="1:4" x14ac:dyDescent="0.3">
      <c r="A1162">
        <f t="shared" si="57"/>
        <v>2022</v>
      </c>
      <c r="B1162" t="str">
        <f t="shared" si="58"/>
        <v>T1</v>
      </c>
      <c r="C1162">
        <f t="shared" si="59"/>
        <v>3</v>
      </c>
      <c r="D1162" s="59">
        <v>44626</v>
      </c>
    </row>
    <row r="1163" spans="1:4" x14ac:dyDescent="0.3">
      <c r="A1163">
        <f t="shared" si="57"/>
        <v>2022</v>
      </c>
      <c r="B1163" t="str">
        <f t="shared" si="58"/>
        <v>T1</v>
      </c>
      <c r="C1163">
        <f t="shared" si="59"/>
        <v>3</v>
      </c>
      <c r="D1163" s="59">
        <v>44627</v>
      </c>
    </row>
    <row r="1164" spans="1:4" x14ac:dyDescent="0.3">
      <c r="A1164">
        <f t="shared" si="57"/>
        <v>2022</v>
      </c>
      <c r="B1164" t="str">
        <f t="shared" si="58"/>
        <v>T1</v>
      </c>
      <c r="C1164">
        <f t="shared" si="59"/>
        <v>3</v>
      </c>
      <c r="D1164" s="59">
        <v>44628</v>
      </c>
    </row>
    <row r="1165" spans="1:4" x14ac:dyDescent="0.3">
      <c r="A1165">
        <f t="shared" si="57"/>
        <v>2022</v>
      </c>
      <c r="B1165" t="str">
        <f t="shared" si="58"/>
        <v>T1</v>
      </c>
      <c r="C1165">
        <f t="shared" si="59"/>
        <v>3</v>
      </c>
      <c r="D1165" s="59">
        <v>44629</v>
      </c>
    </row>
    <row r="1166" spans="1:4" x14ac:dyDescent="0.3">
      <c r="A1166">
        <f t="shared" si="57"/>
        <v>2022</v>
      </c>
      <c r="B1166" t="str">
        <f t="shared" si="58"/>
        <v>T1</v>
      </c>
      <c r="C1166">
        <f t="shared" si="59"/>
        <v>3</v>
      </c>
      <c r="D1166" s="59">
        <v>44630</v>
      </c>
    </row>
    <row r="1167" spans="1:4" x14ac:dyDescent="0.3">
      <c r="A1167">
        <f t="shared" si="57"/>
        <v>2022</v>
      </c>
      <c r="B1167" t="str">
        <f t="shared" si="58"/>
        <v>T1</v>
      </c>
      <c r="C1167">
        <f t="shared" si="59"/>
        <v>3</v>
      </c>
      <c r="D1167" s="59">
        <v>44631</v>
      </c>
    </row>
    <row r="1168" spans="1:4" x14ac:dyDescent="0.3">
      <c r="A1168">
        <f t="shared" si="57"/>
        <v>2022</v>
      </c>
      <c r="B1168" t="str">
        <f t="shared" si="58"/>
        <v>T1</v>
      </c>
      <c r="C1168">
        <f t="shared" si="59"/>
        <v>3</v>
      </c>
      <c r="D1168" s="59">
        <v>44632</v>
      </c>
    </row>
    <row r="1169" spans="1:4" x14ac:dyDescent="0.3">
      <c r="A1169">
        <f t="shared" si="57"/>
        <v>2022</v>
      </c>
      <c r="B1169" t="str">
        <f t="shared" si="58"/>
        <v>T1</v>
      </c>
      <c r="C1169">
        <f t="shared" si="59"/>
        <v>3</v>
      </c>
      <c r="D1169" s="59">
        <v>44633</v>
      </c>
    </row>
    <row r="1170" spans="1:4" x14ac:dyDescent="0.3">
      <c r="A1170">
        <f t="shared" si="57"/>
        <v>2022</v>
      </c>
      <c r="B1170" t="str">
        <f t="shared" si="58"/>
        <v>T1</v>
      </c>
      <c r="C1170">
        <f t="shared" si="59"/>
        <v>3</v>
      </c>
      <c r="D1170" s="59">
        <v>44634</v>
      </c>
    </row>
    <row r="1171" spans="1:4" x14ac:dyDescent="0.3">
      <c r="A1171">
        <f t="shared" si="57"/>
        <v>2022</v>
      </c>
      <c r="B1171" t="str">
        <f t="shared" si="58"/>
        <v>T1</v>
      </c>
      <c r="C1171">
        <f t="shared" si="59"/>
        <v>3</v>
      </c>
      <c r="D1171" s="59">
        <v>44635</v>
      </c>
    </row>
    <row r="1172" spans="1:4" x14ac:dyDescent="0.3">
      <c r="A1172">
        <f t="shared" si="57"/>
        <v>2022</v>
      </c>
      <c r="B1172" t="str">
        <f t="shared" si="58"/>
        <v>T1</v>
      </c>
      <c r="C1172">
        <f t="shared" si="59"/>
        <v>3</v>
      </c>
      <c r="D1172" s="59">
        <v>44636</v>
      </c>
    </row>
    <row r="1173" spans="1:4" x14ac:dyDescent="0.3">
      <c r="A1173">
        <f t="shared" si="57"/>
        <v>2022</v>
      </c>
      <c r="B1173" t="str">
        <f t="shared" si="58"/>
        <v>T1</v>
      </c>
      <c r="C1173">
        <f t="shared" si="59"/>
        <v>3</v>
      </c>
      <c r="D1173" s="59">
        <v>44637</v>
      </c>
    </row>
    <row r="1174" spans="1:4" x14ac:dyDescent="0.3">
      <c r="A1174">
        <f t="shared" si="57"/>
        <v>2022</v>
      </c>
      <c r="B1174" t="str">
        <f t="shared" si="58"/>
        <v>T1</v>
      </c>
      <c r="C1174">
        <f t="shared" si="59"/>
        <v>3</v>
      </c>
      <c r="D1174" s="59">
        <v>44638</v>
      </c>
    </row>
    <row r="1175" spans="1:4" x14ac:dyDescent="0.3">
      <c r="A1175">
        <f t="shared" si="57"/>
        <v>2022</v>
      </c>
      <c r="B1175" t="str">
        <f t="shared" si="58"/>
        <v>T1</v>
      </c>
      <c r="C1175">
        <f t="shared" si="59"/>
        <v>3</v>
      </c>
      <c r="D1175" s="59">
        <v>44639</v>
      </c>
    </row>
    <row r="1176" spans="1:4" x14ac:dyDescent="0.3">
      <c r="A1176">
        <f t="shared" si="57"/>
        <v>2022</v>
      </c>
      <c r="B1176" t="str">
        <f t="shared" si="58"/>
        <v>T1</v>
      </c>
      <c r="C1176">
        <f t="shared" si="59"/>
        <v>3</v>
      </c>
      <c r="D1176" s="59">
        <v>44640</v>
      </c>
    </row>
    <row r="1177" spans="1:4" x14ac:dyDescent="0.3">
      <c r="A1177">
        <f t="shared" si="57"/>
        <v>2022</v>
      </c>
      <c r="B1177" t="str">
        <f t="shared" si="58"/>
        <v>T1</v>
      </c>
      <c r="C1177">
        <f t="shared" si="59"/>
        <v>3</v>
      </c>
      <c r="D1177" s="59">
        <v>44641</v>
      </c>
    </row>
    <row r="1178" spans="1:4" x14ac:dyDescent="0.3">
      <c r="A1178">
        <f t="shared" si="57"/>
        <v>2022</v>
      </c>
      <c r="B1178" t="str">
        <f t="shared" si="58"/>
        <v>T1</v>
      </c>
      <c r="C1178">
        <f t="shared" si="59"/>
        <v>3</v>
      </c>
      <c r="D1178" s="59">
        <v>44642</v>
      </c>
    </row>
    <row r="1179" spans="1:4" x14ac:dyDescent="0.3">
      <c r="A1179">
        <f t="shared" si="57"/>
        <v>2022</v>
      </c>
      <c r="B1179" t="str">
        <f t="shared" si="58"/>
        <v>T1</v>
      </c>
      <c r="C1179">
        <f t="shared" si="59"/>
        <v>3</v>
      </c>
      <c r="D1179" s="59">
        <v>44643</v>
      </c>
    </row>
    <row r="1180" spans="1:4" x14ac:dyDescent="0.3">
      <c r="A1180">
        <f t="shared" si="57"/>
        <v>2022</v>
      </c>
      <c r="B1180" t="str">
        <f t="shared" si="58"/>
        <v>T1</v>
      </c>
      <c r="C1180">
        <f t="shared" si="59"/>
        <v>3</v>
      </c>
      <c r="D1180" s="59">
        <v>44644</v>
      </c>
    </row>
    <row r="1181" spans="1:4" x14ac:dyDescent="0.3">
      <c r="A1181">
        <f t="shared" si="57"/>
        <v>2022</v>
      </c>
      <c r="B1181" t="str">
        <f t="shared" si="58"/>
        <v>T1</v>
      </c>
      <c r="C1181">
        <f t="shared" si="59"/>
        <v>3</v>
      </c>
      <c r="D1181" s="59">
        <v>44645</v>
      </c>
    </row>
    <row r="1182" spans="1:4" x14ac:dyDescent="0.3">
      <c r="A1182">
        <f t="shared" si="57"/>
        <v>2022</v>
      </c>
      <c r="B1182" t="str">
        <f t="shared" si="58"/>
        <v>T1</v>
      </c>
      <c r="C1182">
        <f t="shared" si="59"/>
        <v>3</v>
      </c>
      <c r="D1182" s="59">
        <v>44646</v>
      </c>
    </row>
    <row r="1183" spans="1:4" x14ac:dyDescent="0.3">
      <c r="A1183">
        <f t="shared" si="57"/>
        <v>2022</v>
      </c>
      <c r="B1183" t="str">
        <f t="shared" si="58"/>
        <v>T1</v>
      </c>
      <c r="C1183">
        <f t="shared" si="59"/>
        <v>3</v>
      </c>
      <c r="D1183" s="59">
        <v>44647</v>
      </c>
    </row>
    <row r="1184" spans="1:4" x14ac:dyDescent="0.3">
      <c r="A1184">
        <f t="shared" si="57"/>
        <v>2022</v>
      </c>
      <c r="B1184" t="str">
        <f t="shared" si="58"/>
        <v>T1</v>
      </c>
      <c r="C1184">
        <f t="shared" si="59"/>
        <v>3</v>
      </c>
      <c r="D1184" s="59">
        <v>44648</v>
      </c>
    </row>
    <row r="1185" spans="1:4" x14ac:dyDescent="0.3">
      <c r="A1185">
        <f t="shared" si="57"/>
        <v>2022</v>
      </c>
      <c r="B1185" t="str">
        <f t="shared" si="58"/>
        <v>T1</v>
      </c>
      <c r="C1185">
        <f t="shared" si="59"/>
        <v>3</v>
      </c>
      <c r="D1185" s="59">
        <v>44649</v>
      </c>
    </row>
    <row r="1186" spans="1:4" x14ac:dyDescent="0.3">
      <c r="A1186">
        <f t="shared" si="57"/>
        <v>2022</v>
      </c>
      <c r="B1186" t="str">
        <f t="shared" si="58"/>
        <v>T1</v>
      </c>
      <c r="C1186">
        <f t="shared" si="59"/>
        <v>3</v>
      </c>
      <c r="D1186" s="59">
        <v>44650</v>
      </c>
    </row>
    <row r="1187" spans="1:4" x14ac:dyDescent="0.3">
      <c r="A1187">
        <f t="shared" si="57"/>
        <v>2022</v>
      </c>
      <c r="B1187" t="str">
        <f t="shared" si="58"/>
        <v>T1</v>
      </c>
      <c r="C1187">
        <f t="shared" si="59"/>
        <v>3</v>
      </c>
      <c r="D1187" s="59">
        <v>44651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17B79-CC56-4D54-B741-1CF55F8C4D88}">
  <dimension ref="A1:AE121"/>
  <sheetViews>
    <sheetView topLeftCell="A76" workbookViewId="0">
      <selection activeCell="E87" sqref="E87"/>
    </sheetView>
  </sheetViews>
  <sheetFormatPr defaultRowHeight="14.4" x14ac:dyDescent="0.3"/>
  <cols>
    <col min="2" max="2" width="22.109375" bestFit="1" customWidth="1"/>
    <col min="3" max="4" width="19.6640625" customWidth="1"/>
    <col min="5" max="5" width="17.88671875" customWidth="1"/>
    <col min="6" max="6" width="19.6640625" customWidth="1"/>
    <col min="7" max="8" width="16" customWidth="1"/>
    <col min="9" max="9" width="10.77734375" customWidth="1"/>
    <col min="10" max="10" width="8.6640625" bestFit="1" customWidth="1"/>
    <col min="11" max="11" width="8.109375" bestFit="1" customWidth="1"/>
    <col min="12" max="12" width="15" customWidth="1"/>
    <col min="13" max="13" width="10.88671875" customWidth="1"/>
  </cols>
  <sheetData>
    <row r="1" spans="1:31" ht="70.8" x14ac:dyDescent="0.3">
      <c r="A1" s="72" t="s">
        <v>282</v>
      </c>
      <c r="B1" s="72" t="s">
        <v>283</v>
      </c>
      <c r="C1" s="81" t="s">
        <v>284</v>
      </c>
      <c r="D1" s="81" t="s">
        <v>294</v>
      </c>
      <c r="E1" s="81" t="s">
        <v>299</v>
      </c>
      <c r="F1" s="81" t="s">
        <v>295</v>
      </c>
      <c r="G1" s="90" t="s">
        <v>296</v>
      </c>
      <c r="H1" s="95" t="s">
        <v>425</v>
      </c>
      <c r="I1" s="73" t="s">
        <v>11</v>
      </c>
      <c r="J1" s="73" t="s">
        <v>17</v>
      </c>
      <c r="K1" s="73" t="s">
        <v>39</v>
      </c>
      <c r="L1" s="73" t="s">
        <v>174</v>
      </c>
      <c r="M1" s="73" t="s">
        <v>175</v>
      </c>
      <c r="N1" s="63" t="s">
        <v>151</v>
      </c>
      <c r="O1" s="63" t="s">
        <v>152</v>
      </c>
      <c r="P1" s="63" t="s">
        <v>153</v>
      </c>
      <c r="Q1" s="63" t="s">
        <v>154</v>
      </c>
      <c r="R1" s="63" t="s">
        <v>155</v>
      </c>
      <c r="S1" s="63" t="s">
        <v>156</v>
      </c>
      <c r="T1" s="63" t="s">
        <v>157</v>
      </c>
      <c r="U1" s="63" t="s">
        <v>158</v>
      </c>
      <c r="V1" s="63" t="s">
        <v>159</v>
      </c>
      <c r="W1" s="64" t="s">
        <v>160</v>
      </c>
      <c r="X1" s="63" t="s">
        <v>173</v>
      </c>
      <c r="Y1" s="63" t="s">
        <v>162</v>
      </c>
      <c r="Z1" s="63" t="s">
        <v>163</v>
      </c>
      <c r="AA1" s="63" t="s">
        <v>94</v>
      </c>
      <c r="AB1" s="63" t="s">
        <v>95</v>
      </c>
      <c r="AC1" s="63" t="s">
        <v>297</v>
      </c>
      <c r="AD1" s="63" t="s">
        <v>170</v>
      </c>
      <c r="AE1" s="63"/>
    </row>
    <row r="2" spans="1:31" x14ac:dyDescent="0.3">
      <c r="A2" s="71">
        <v>1</v>
      </c>
      <c r="B2" s="74" t="s">
        <v>176</v>
      </c>
      <c r="C2" s="78">
        <v>656.95500000000004</v>
      </c>
      <c r="D2">
        <v>199.4</v>
      </c>
      <c r="E2" s="6">
        <f>SUMIFS(departement_dict!$H$2:$H$102,departement_dict!$B$2:$B$102,data_departement!A2)</f>
        <v>0.94088455763134904</v>
      </c>
      <c r="F2" s="89">
        <f>(C2*I2/($C$98*$I$98))*$I$104+(C2*J2/($C$98*$J$98))*$J$104+(C2*K2/($C$98*$K$98))*$K$104+(C2*L2/($C$98*$L$98))*$L$104+(C2*M2/($C$98*$M$98))*$M$104</f>
        <v>1.0013096139653292E-2</v>
      </c>
      <c r="G2" s="96">
        <f>(D2*I2/($D$104*$I$98))*$I$104+(D2*J2/($D$104*$J$98))*$J$104+(D2*K2/($D$104*$K$98))*$K$104+(D2*L2/($D$104*$L$98))*$L$104+(D2*M2/($D$104*$M$98))*$M$104</f>
        <v>7.7222565258026577E-3</v>
      </c>
      <c r="H2" s="96">
        <f>G2*E2</f>
        <v>7.2657519151956319E-3</v>
      </c>
      <c r="I2" s="75">
        <v>2.2999999999999998</v>
      </c>
      <c r="J2" s="75">
        <v>21.3</v>
      </c>
      <c r="K2" s="75">
        <v>7</v>
      </c>
      <c r="L2" s="75">
        <v>41.9</v>
      </c>
      <c r="M2" s="75">
        <v>27.6</v>
      </c>
      <c r="N2" s="91">
        <f>I2*$N$104/$I$104</f>
        <v>2.2999999999999998</v>
      </c>
      <c r="O2" s="91">
        <f>$J2*O$104/$J$104</f>
        <v>3.5500000000000007</v>
      </c>
      <c r="P2" s="91">
        <f t="shared" ref="P2:T17" si="0">$J2*P$104/$J$104</f>
        <v>3.5500000000000007</v>
      </c>
      <c r="Q2" s="91">
        <f t="shared" si="0"/>
        <v>0.35499999999999998</v>
      </c>
      <c r="R2" s="91">
        <f t="shared" si="0"/>
        <v>1.7750000000000004</v>
      </c>
      <c r="S2" s="91">
        <f t="shared" si="0"/>
        <v>1.7750000000000004</v>
      </c>
      <c r="T2" s="91">
        <f>$J2*T$104/$J$104</f>
        <v>10.65</v>
      </c>
      <c r="U2" s="91">
        <f>K2*$U$104/$K$104</f>
        <v>7</v>
      </c>
      <c r="V2" s="91">
        <f>$L2*V$104/$L$104</f>
        <v>7.3508771929824572</v>
      </c>
      <c r="W2" s="91">
        <f t="shared" ref="W2:AD17" si="1">$L2*W$104/$L$104</f>
        <v>3.6754385964912286</v>
      </c>
      <c r="X2" s="91">
        <f t="shared" si="1"/>
        <v>2.2052631578947368</v>
      </c>
      <c r="Y2" s="91">
        <f t="shared" si="1"/>
        <v>3.6754385964912286</v>
      </c>
      <c r="Z2" s="91">
        <f t="shared" si="1"/>
        <v>2.9403508771929827</v>
      </c>
      <c r="AA2" s="91">
        <f t="shared" si="1"/>
        <v>9.5561403508771932</v>
      </c>
      <c r="AB2" s="91">
        <f t="shared" si="1"/>
        <v>10.291228070175441</v>
      </c>
      <c r="AC2" s="91">
        <f>M2*$AC$104/$M$104</f>
        <v>27.6</v>
      </c>
      <c r="AD2" s="91">
        <f t="shared" si="1"/>
        <v>2.2052631578947368</v>
      </c>
    </row>
    <row r="3" spans="1:31" x14ac:dyDescent="0.3">
      <c r="A3" s="71">
        <v>2</v>
      </c>
      <c r="B3" s="74" t="s">
        <v>177</v>
      </c>
      <c r="C3" s="78">
        <v>526.04999999999995</v>
      </c>
      <c r="D3">
        <v>151.30000000000001</v>
      </c>
      <c r="E3" s="6">
        <f>SUMIFS(departement_dict!$H$2:$H$102,departement_dict!$B$2:$B$102,data_departement!A3)</f>
        <v>0.89844574732759186</v>
      </c>
      <c r="F3" s="89">
        <f t="shared" ref="F3:F66" si="2">(C3*I3/($C$98*$I$98))*$I$104+(C3*J3/($C$98*$J$98))*$J$104+(C3*K3/($C$98*$K$98))*$K$104+(C3*L3/($C$98*$L$98))*$L$104+(C3*M3/($C$98*$M$98))*$M$104</f>
        <v>7.7175676148661596E-3</v>
      </c>
      <c r="G3" s="96">
        <f t="shared" ref="G3:G66" si="3">(D3*I3/($D$104*$I$98))*$I$104+(D3*J3/($D$104*$J$98))*$J$104+(D3*K3/($D$104*$K$98))*$K$104+(D3*L3/($D$104*$L$98))*$L$104+(D3*M3/($D$104*$M$98))*$M$104</f>
        <v>5.639994141948065E-3</v>
      </c>
      <c r="H3" s="96">
        <f t="shared" ref="H3:H66" si="4">G3*E3</f>
        <v>5.0672287517857691E-3</v>
      </c>
      <c r="I3" s="75">
        <v>4.4000000000000004</v>
      </c>
      <c r="J3" s="75">
        <v>14.9</v>
      </c>
      <c r="K3" s="75">
        <v>6</v>
      </c>
      <c r="L3" s="75">
        <v>37.799999999999997</v>
      </c>
      <c r="M3" s="75">
        <v>36.9</v>
      </c>
      <c r="N3" s="91">
        <f t="shared" ref="N3:N66" si="5">I3*$N$104/$I$104</f>
        <v>4.4000000000000004</v>
      </c>
      <c r="O3" s="91">
        <f t="shared" ref="O3:T34" si="6">$J3*O$104/$J$104</f>
        <v>2.4833333333333334</v>
      </c>
      <c r="P3" s="91">
        <f t="shared" si="0"/>
        <v>2.4833333333333334</v>
      </c>
      <c r="Q3" s="91">
        <f t="shared" si="0"/>
        <v>0.24833333333333335</v>
      </c>
      <c r="R3" s="91">
        <f t="shared" si="0"/>
        <v>1.2416666666666667</v>
      </c>
      <c r="S3" s="91">
        <f t="shared" si="0"/>
        <v>1.2416666666666667</v>
      </c>
      <c r="T3" s="91">
        <f t="shared" si="0"/>
        <v>7.45</v>
      </c>
      <c r="U3" s="91">
        <f t="shared" ref="U3:U66" si="7">K3*$U$104/$K$104</f>
        <v>6</v>
      </c>
      <c r="V3" s="91">
        <f t="shared" ref="V3:AD34" si="8">$L3*V$104/$L$104</f>
        <v>6.6315789473684212</v>
      </c>
      <c r="W3" s="91">
        <f t="shared" si="1"/>
        <v>3.3157894736842106</v>
      </c>
      <c r="X3" s="91">
        <f t="shared" si="1"/>
        <v>1.9894736842105263</v>
      </c>
      <c r="Y3" s="91">
        <f t="shared" si="1"/>
        <v>3.3157894736842106</v>
      </c>
      <c r="Z3" s="91">
        <f t="shared" si="1"/>
        <v>2.6526315789473687</v>
      </c>
      <c r="AA3" s="91">
        <f t="shared" si="1"/>
        <v>8.621052631578948</v>
      </c>
      <c r="AB3" s="91">
        <f t="shared" si="1"/>
        <v>9.2842105263157908</v>
      </c>
      <c r="AC3" s="91">
        <f t="shared" ref="AC3:AC66" si="9">M3*$AC$104/$M$104</f>
        <v>36.9</v>
      </c>
      <c r="AD3" s="91">
        <f t="shared" si="1"/>
        <v>1.9894736842105263</v>
      </c>
    </row>
    <row r="4" spans="1:31" x14ac:dyDescent="0.3">
      <c r="A4" s="71">
        <v>3</v>
      </c>
      <c r="B4" s="74" t="s">
        <v>178</v>
      </c>
      <c r="C4" s="78">
        <v>331.315</v>
      </c>
      <c r="D4">
        <v>104.7</v>
      </c>
      <c r="E4" s="6">
        <f>SUMIFS(departement_dict!$H$2:$H$102,departement_dict!$B$2:$B$102,data_departement!A4)</f>
        <v>0.94088455763134904</v>
      </c>
      <c r="F4" s="89">
        <f t="shared" si="2"/>
        <v>4.8946870562226585E-3</v>
      </c>
      <c r="G4" s="96">
        <f t="shared" si="3"/>
        <v>3.930219625807068E-3</v>
      </c>
      <c r="H4" s="96">
        <f t="shared" si="4"/>
        <v>3.6978829540215293E-3</v>
      </c>
      <c r="I4" s="75">
        <v>4.7</v>
      </c>
      <c r="J4" s="75">
        <v>15.6</v>
      </c>
      <c r="K4" s="75">
        <v>6.3</v>
      </c>
      <c r="L4" s="75">
        <v>38.4</v>
      </c>
      <c r="M4" s="75">
        <v>35.1</v>
      </c>
      <c r="N4" s="91">
        <f t="shared" si="5"/>
        <v>4.7</v>
      </c>
      <c r="O4" s="91">
        <f t="shared" si="6"/>
        <v>2.6</v>
      </c>
      <c r="P4" s="91">
        <f t="shared" si="0"/>
        <v>2.6</v>
      </c>
      <c r="Q4" s="91">
        <f t="shared" si="0"/>
        <v>0.26</v>
      </c>
      <c r="R4" s="91">
        <f t="shared" si="0"/>
        <v>1.3</v>
      </c>
      <c r="S4" s="91">
        <f t="shared" si="0"/>
        <v>1.3</v>
      </c>
      <c r="T4" s="91">
        <f t="shared" si="0"/>
        <v>7.8</v>
      </c>
      <c r="U4" s="91">
        <f t="shared" si="7"/>
        <v>6.3000000000000007</v>
      </c>
      <c r="V4" s="91">
        <f t="shared" si="8"/>
        <v>6.7368421052631584</v>
      </c>
      <c r="W4" s="91">
        <f t="shared" si="1"/>
        <v>3.3684210526315792</v>
      </c>
      <c r="X4" s="91">
        <f t="shared" si="1"/>
        <v>2.0210526315789474</v>
      </c>
      <c r="Y4" s="91">
        <f t="shared" si="1"/>
        <v>3.3684210526315792</v>
      </c>
      <c r="Z4" s="91">
        <f t="shared" si="1"/>
        <v>2.6947368421052635</v>
      </c>
      <c r="AA4" s="91">
        <f t="shared" si="1"/>
        <v>8.7578947368421058</v>
      </c>
      <c r="AB4" s="91">
        <f t="shared" si="1"/>
        <v>9.431578947368422</v>
      </c>
      <c r="AC4" s="91">
        <f t="shared" si="9"/>
        <v>35.1</v>
      </c>
      <c r="AD4" s="91">
        <f t="shared" si="1"/>
        <v>2.0210526315789474</v>
      </c>
    </row>
    <row r="5" spans="1:31" x14ac:dyDescent="0.3">
      <c r="A5" s="71">
        <v>4</v>
      </c>
      <c r="B5" s="74" t="s">
        <v>179</v>
      </c>
      <c r="C5" s="78">
        <v>165.197</v>
      </c>
      <c r="D5">
        <v>49.7</v>
      </c>
      <c r="E5" s="6">
        <f>SUMIFS(departement_dict!$H$2:$H$102,departement_dict!$B$2:$B$102,data_departement!A5)</f>
        <v>0.94699299269972392</v>
      </c>
      <c r="F5" s="89">
        <f t="shared" si="2"/>
        <v>2.4573307995587931E-3</v>
      </c>
      <c r="G5" s="96">
        <f t="shared" si="3"/>
        <v>1.8784695661025008E-3</v>
      </c>
      <c r="H5" s="96">
        <f t="shared" si="4"/>
        <v>1.7788975160987592E-3</v>
      </c>
      <c r="I5" s="75">
        <v>4.7</v>
      </c>
      <c r="J5" s="75">
        <v>10.1</v>
      </c>
      <c r="K5" s="75">
        <v>7</v>
      </c>
      <c r="L5" s="75">
        <v>43.4</v>
      </c>
      <c r="M5" s="75">
        <v>34.799999999999997</v>
      </c>
      <c r="N5" s="91">
        <f t="shared" si="5"/>
        <v>4.7</v>
      </c>
      <c r="O5" s="91">
        <f t="shared" si="6"/>
        <v>1.6833333333333333</v>
      </c>
      <c r="P5" s="91">
        <f t="shared" si="0"/>
        <v>1.6833333333333333</v>
      </c>
      <c r="Q5" s="91">
        <f t="shared" si="0"/>
        <v>0.16833333333333333</v>
      </c>
      <c r="R5" s="91">
        <f t="shared" si="0"/>
        <v>0.84166666666666667</v>
      </c>
      <c r="S5" s="91">
        <f t="shared" si="0"/>
        <v>0.84166666666666667</v>
      </c>
      <c r="T5" s="91">
        <f t="shared" si="0"/>
        <v>5.05</v>
      </c>
      <c r="U5" s="91">
        <f t="shared" si="7"/>
        <v>7</v>
      </c>
      <c r="V5" s="91">
        <f t="shared" si="8"/>
        <v>7.6140350877192988</v>
      </c>
      <c r="W5" s="91">
        <f t="shared" si="1"/>
        <v>3.8070175438596494</v>
      </c>
      <c r="X5" s="91">
        <f t="shared" si="1"/>
        <v>2.2842105263157895</v>
      </c>
      <c r="Y5" s="91">
        <f t="shared" si="1"/>
        <v>3.8070175438596494</v>
      </c>
      <c r="Z5" s="91">
        <f t="shared" si="1"/>
        <v>3.0456140350877194</v>
      </c>
      <c r="AA5" s="91">
        <f t="shared" si="1"/>
        <v>9.8982456140350887</v>
      </c>
      <c r="AB5" s="91">
        <f t="shared" si="1"/>
        <v>10.65964912280702</v>
      </c>
      <c r="AC5" s="91">
        <f t="shared" si="9"/>
        <v>34.799999999999997</v>
      </c>
      <c r="AD5" s="91">
        <f t="shared" si="1"/>
        <v>2.2842105263157895</v>
      </c>
    </row>
    <row r="6" spans="1:31" x14ac:dyDescent="0.3">
      <c r="A6" s="71">
        <v>5</v>
      </c>
      <c r="B6" s="74" t="s">
        <v>180</v>
      </c>
      <c r="C6" s="78">
        <v>141.756</v>
      </c>
      <c r="D6">
        <v>49</v>
      </c>
      <c r="E6" s="6">
        <f>SUMIFS(departement_dict!$H$2:$H$102,departement_dict!$B$2:$B$102,data_departement!A6)</f>
        <v>0.94699299269972392</v>
      </c>
      <c r="F6" s="89">
        <f t="shared" si="2"/>
        <v>2.1103720823336908E-3</v>
      </c>
      <c r="G6" s="96">
        <f t="shared" si="3"/>
        <v>1.8535314944571305E-3</v>
      </c>
      <c r="H6" s="96">
        <f t="shared" si="4"/>
        <v>1.7552813369991498E-3</v>
      </c>
      <c r="I6" s="75">
        <v>3.6</v>
      </c>
      <c r="J6" s="75">
        <v>4.7</v>
      </c>
      <c r="K6" s="75">
        <v>7.7</v>
      </c>
      <c r="L6" s="75">
        <v>47.2</v>
      </c>
      <c r="M6" s="75">
        <v>36.799999999999997</v>
      </c>
      <c r="N6" s="91">
        <f t="shared" si="5"/>
        <v>3.6000000000000005</v>
      </c>
      <c r="O6" s="91">
        <f t="shared" si="6"/>
        <v>0.78333333333333333</v>
      </c>
      <c r="P6" s="91">
        <f t="shared" si="0"/>
        <v>0.78333333333333333</v>
      </c>
      <c r="Q6" s="91">
        <f t="shared" si="0"/>
        <v>7.8333333333333338E-2</v>
      </c>
      <c r="R6" s="91">
        <f t="shared" si="0"/>
        <v>0.39166666666666666</v>
      </c>
      <c r="S6" s="91">
        <f t="shared" si="0"/>
        <v>0.39166666666666666</v>
      </c>
      <c r="T6" s="91">
        <f t="shared" si="0"/>
        <v>2.3499999999999996</v>
      </c>
      <c r="U6" s="91">
        <f t="shared" si="7"/>
        <v>7.6999999999999993</v>
      </c>
      <c r="V6" s="91">
        <f t="shared" si="8"/>
        <v>8.2807017543859676</v>
      </c>
      <c r="W6" s="91">
        <f t="shared" si="1"/>
        <v>4.1403508771929838</v>
      </c>
      <c r="X6" s="91">
        <f t="shared" si="1"/>
        <v>2.4842105263157896</v>
      </c>
      <c r="Y6" s="91">
        <f t="shared" si="1"/>
        <v>4.1403508771929838</v>
      </c>
      <c r="Z6" s="91">
        <f t="shared" si="1"/>
        <v>3.3122807017543865</v>
      </c>
      <c r="AA6" s="91">
        <f t="shared" si="1"/>
        <v>10.764912280701758</v>
      </c>
      <c r="AB6" s="91">
        <f t="shared" si="1"/>
        <v>11.592982456140355</v>
      </c>
      <c r="AC6" s="91">
        <f t="shared" si="9"/>
        <v>36.799999999999997</v>
      </c>
      <c r="AD6" s="91">
        <f t="shared" si="1"/>
        <v>2.4842105263157896</v>
      </c>
    </row>
    <row r="7" spans="1:31" x14ac:dyDescent="0.3">
      <c r="A7" s="71">
        <v>6</v>
      </c>
      <c r="B7" s="74" t="s">
        <v>181</v>
      </c>
      <c r="C7" s="78">
        <v>1079.396</v>
      </c>
      <c r="D7">
        <v>411.5</v>
      </c>
      <c r="E7" s="6">
        <f>SUMIFS(departement_dict!$H$2:$H$102,departement_dict!$B$2:$B$102,data_departement!A7)</f>
        <v>0.94699299269972392</v>
      </c>
      <c r="F7" s="89">
        <f t="shared" si="2"/>
        <v>1.6640385888620067E-2</v>
      </c>
      <c r="G7" s="96">
        <f t="shared" si="3"/>
        <v>1.6119023752098185E-2</v>
      </c>
      <c r="H7" s="96">
        <f t="shared" si="4"/>
        <v>1.5264602542397393E-2</v>
      </c>
      <c r="I7" s="75">
        <v>0.4</v>
      </c>
      <c r="J7" s="75">
        <v>7</v>
      </c>
      <c r="K7" s="75">
        <v>6.4</v>
      </c>
      <c r="L7" s="75">
        <v>55.5</v>
      </c>
      <c r="M7" s="75">
        <v>30.7</v>
      </c>
      <c r="N7" s="91">
        <f t="shared" si="5"/>
        <v>0.4</v>
      </c>
      <c r="O7" s="91">
        <f t="shared" si="6"/>
        <v>1.1666666666666667</v>
      </c>
      <c r="P7" s="91">
        <f t="shared" si="0"/>
        <v>1.1666666666666667</v>
      </c>
      <c r="Q7" s="91">
        <f t="shared" si="0"/>
        <v>0.11666666666666667</v>
      </c>
      <c r="R7" s="91">
        <f t="shared" si="0"/>
        <v>0.58333333333333337</v>
      </c>
      <c r="S7" s="91">
        <f t="shared" si="0"/>
        <v>0.58333333333333337</v>
      </c>
      <c r="T7" s="91">
        <f t="shared" si="0"/>
        <v>3.5</v>
      </c>
      <c r="U7" s="91">
        <f t="shared" si="7"/>
        <v>6.4</v>
      </c>
      <c r="V7" s="91">
        <f t="shared" si="8"/>
        <v>9.7368421052631593</v>
      </c>
      <c r="W7" s="91">
        <f t="shared" si="1"/>
        <v>4.8684210526315796</v>
      </c>
      <c r="X7" s="91">
        <f t="shared" si="1"/>
        <v>2.9210526315789478</v>
      </c>
      <c r="Y7" s="91">
        <f t="shared" si="1"/>
        <v>4.8684210526315796</v>
      </c>
      <c r="Z7" s="91">
        <f t="shared" si="1"/>
        <v>3.8947368421052637</v>
      </c>
      <c r="AA7" s="91">
        <f t="shared" si="1"/>
        <v>12.657894736842106</v>
      </c>
      <c r="AB7" s="91">
        <f t="shared" si="1"/>
        <v>13.631578947368423</v>
      </c>
      <c r="AC7" s="91">
        <f t="shared" si="9"/>
        <v>30.7</v>
      </c>
      <c r="AD7" s="91">
        <f t="shared" si="1"/>
        <v>2.9210526315789478</v>
      </c>
    </row>
    <row r="8" spans="1:31" x14ac:dyDescent="0.3">
      <c r="A8" s="71">
        <v>7</v>
      </c>
      <c r="B8" s="74" t="s">
        <v>182</v>
      </c>
      <c r="C8" s="78">
        <v>326.875</v>
      </c>
      <c r="D8">
        <v>93.5</v>
      </c>
      <c r="E8" s="6">
        <f>SUMIFS(departement_dict!$H$2:$H$102,departement_dict!$B$2:$B$102,data_departement!A8)</f>
        <v>0.94088455763134904</v>
      </c>
      <c r="F8" s="89">
        <f t="shared" si="2"/>
        <v>4.7958607141341857E-3</v>
      </c>
      <c r="G8" s="96">
        <f t="shared" si="3"/>
        <v>3.4856419425462609E-3</v>
      </c>
      <c r="H8" s="96">
        <f t="shared" si="4"/>
        <v>3.2795866771739147E-3</v>
      </c>
      <c r="I8" s="75">
        <v>4.3</v>
      </c>
      <c r="J8" s="75">
        <v>17.899999999999999</v>
      </c>
      <c r="K8" s="75">
        <v>7.5</v>
      </c>
      <c r="L8" s="75">
        <v>35</v>
      </c>
      <c r="M8" s="75">
        <v>35.200000000000003</v>
      </c>
      <c r="N8" s="91">
        <f t="shared" si="5"/>
        <v>4.3</v>
      </c>
      <c r="O8" s="91">
        <f t="shared" si="6"/>
        <v>2.9833333333333334</v>
      </c>
      <c r="P8" s="91">
        <f t="shared" si="0"/>
        <v>2.9833333333333334</v>
      </c>
      <c r="Q8" s="91">
        <f t="shared" si="0"/>
        <v>0.29833333333333334</v>
      </c>
      <c r="R8" s="91">
        <f t="shared" si="0"/>
        <v>1.4916666666666667</v>
      </c>
      <c r="S8" s="91">
        <f t="shared" si="0"/>
        <v>1.4916666666666667</v>
      </c>
      <c r="T8" s="91">
        <f t="shared" si="0"/>
        <v>8.9499999999999993</v>
      </c>
      <c r="U8" s="91">
        <f t="shared" si="7"/>
        <v>7.4999999999999991</v>
      </c>
      <c r="V8" s="91">
        <f t="shared" si="8"/>
        <v>6.1403508771929829</v>
      </c>
      <c r="W8" s="91">
        <f t="shared" si="1"/>
        <v>3.0701754385964914</v>
      </c>
      <c r="X8" s="91">
        <f t="shared" si="1"/>
        <v>1.8421052631578949</v>
      </c>
      <c r="Y8" s="91">
        <f t="shared" si="1"/>
        <v>3.0701754385964914</v>
      </c>
      <c r="Z8" s="91">
        <f t="shared" si="1"/>
        <v>2.4561403508771935</v>
      </c>
      <c r="AA8" s="91">
        <f t="shared" si="1"/>
        <v>7.9824561403508776</v>
      </c>
      <c r="AB8" s="91">
        <f t="shared" si="1"/>
        <v>8.5964912280701764</v>
      </c>
      <c r="AC8" s="91">
        <f t="shared" si="9"/>
        <v>35.200000000000003</v>
      </c>
      <c r="AD8" s="91">
        <f t="shared" si="1"/>
        <v>1.8421052631578949</v>
      </c>
    </row>
    <row r="9" spans="1:31" x14ac:dyDescent="0.3">
      <c r="A9" s="71">
        <v>8</v>
      </c>
      <c r="B9" s="74" t="s">
        <v>183</v>
      </c>
      <c r="C9" s="78">
        <v>265.53100000000001</v>
      </c>
      <c r="D9">
        <v>81.2</v>
      </c>
      <c r="E9" s="6">
        <f>SUMIFS(departement_dict!$H$2:$H$102,departement_dict!$B$2:$B$102,data_departement!A9)</f>
        <v>0.90065320593282416</v>
      </c>
      <c r="F9" s="89">
        <f t="shared" si="2"/>
        <v>3.8969571228611661E-3</v>
      </c>
      <c r="G9" s="96">
        <f t="shared" si="3"/>
        <v>3.0279781176452518E-3</v>
      </c>
      <c r="H9" s="96">
        <f t="shared" si="4"/>
        <v>2.7271581991516343E-3</v>
      </c>
      <c r="I9" s="75">
        <v>4.5</v>
      </c>
      <c r="J9" s="75">
        <v>19.3</v>
      </c>
      <c r="K9" s="75">
        <v>5.8</v>
      </c>
      <c r="L9" s="75">
        <v>34.799999999999997</v>
      </c>
      <c r="M9" s="75">
        <v>35.700000000000003</v>
      </c>
      <c r="N9" s="91">
        <f t="shared" si="5"/>
        <v>4.5</v>
      </c>
      <c r="O9" s="91">
        <f t="shared" si="6"/>
        <v>3.2166666666666668</v>
      </c>
      <c r="P9" s="91">
        <f t="shared" si="0"/>
        <v>3.2166666666666668</v>
      </c>
      <c r="Q9" s="91">
        <f t="shared" si="0"/>
        <v>0.32166666666666671</v>
      </c>
      <c r="R9" s="91">
        <f t="shared" si="0"/>
        <v>1.6083333333333334</v>
      </c>
      <c r="S9" s="91">
        <f t="shared" si="0"/>
        <v>1.6083333333333334</v>
      </c>
      <c r="T9" s="91">
        <f t="shared" si="0"/>
        <v>9.65</v>
      </c>
      <c r="U9" s="91">
        <f t="shared" si="7"/>
        <v>5.8</v>
      </c>
      <c r="V9" s="91">
        <f t="shared" si="8"/>
        <v>6.1052631578947372</v>
      </c>
      <c r="W9" s="91">
        <f t="shared" si="1"/>
        <v>3.0526315789473686</v>
      </c>
      <c r="X9" s="91">
        <f t="shared" si="1"/>
        <v>1.831578947368421</v>
      </c>
      <c r="Y9" s="91">
        <f t="shared" si="1"/>
        <v>3.0526315789473686</v>
      </c>
      <c r="Z9" s="91">
        <f t="shared" si="1"/>
        <v>2.4421052631578948</v>
      </c>
      <c r="AA9" s="91">
        <f t="shared" si="1"/>
        <v>7.9368421052631586</v>
      </c>
      <c r="AB9" s="91">
        <f t="shared" si="1"/>
        <v>8.5473684210526315</v>
      </c>
      <c r="AC9" s="91">
        <f t="shared" si="9"/>
        <v>35.700000000000003</v>
      </c>
      <c r="AD9" s="91">
        <f t="shared" si="1"/>
        <v>1.831578947368421</v>
      </c>
    </row>
    <row r="10" spans="1:31" x14ac:dyDescent="0.3">
      <c r="A10" s="71">
        <v>9</v>
      </c>
      <c r="B10" s="74" t="s">
        <v>184</v>
      </c>
      <c r="C10" s="78">
        <v>152.398</v>
      </c>
      <c r="D10">
        <v>45.3</v>
      </c>
      <c r="E10" s="6">
        <f>SUMIFS(departement_dict!$H$2:$H$102,departement_dict!$B$2:$B$102,data_departement!A10)</f>
        <v>0.8865555834383495</v>
      </c>
      <c r="F10" s="89">
        <f t="shared" si="2"/>
        <v>2.2155769739309189E-3</v>
      </c>
      <c r="G10" s="96">
        <f t="shared" si="3"/>
        <v>1.673370406076641E-3</v>
      </c>
      <c r="H10" s="96">
        <f t="shared" si="4"/>
        <v>1.4835358766677443E-3</v>
      </c>
      <c r="I10" s="75">
        <v>4.5</v>
      </c>
      <c r="J10" s="75">
        <v>14.6</v>
      </c>
      <c r="K10" s="75">
        <v>6.9</v>
      </c>
      <c r="L10" s="75">
        <v>35.4</v>
      </c>
      <c r="M10" s="75">
        <v>38.6</v>
      </c>
      <c r="N10" s="91">
        <f t="shared" si="5"/>
        <v>4.5</v>
      </c>
      <c r="O10" s="91">
        <f t="shared" si="6"/>
        <v>2.4333333333333331</v>
      </c>
      <c r="P10" s="91">
        <f t="shared" si="0"/>
        <v>2.4333333333333331</v>
      </c>
      <c r="Q10" s="91">
        <f t="shared" si="0"/>
        <v>0.24333333333333335</v>
      </c>
      <c r="R10" s="91">
        <f t="shared" si="0"/>
        <v>1.2166666666666666</v>
      </c>
      <c r="S10" s="91">
        <f t="shared" si="0"/>
        <v>1.2166666666666666</v>
      </c>
      <c r="T10" s="91">
        <f t="shared" si="0"/>
        <v>7.3000000000000007</v>
      </c>
      <c r="U10" s="91">
        <f t="shared" si="7"/>
        <v>6.8999999999999995</v>
      </c>
      <c r="V10" s="91">
        <f t="shared" si="8"/>
        <v>6.2105263157894743</v>
      </c>
      <c r="W10" s="91">
        <f t="shared" si="1"/>
        <v>3.1052631578947372</v>
      </c>
      <c r="X10" s="91">
        <f t="shared" si="1"/>
        <v>1.8631578947368419</v>
      </c>
      <c r="Y10" s="91">
        <f t="shared" si="1"/>
        <v>3.1052631578947372</v>
      </c>
      <c r="Z10" s="91">
        <f t="shared" si="1"/>
        <v>2.4842105263157896</v>
      </c>
      <c r="AA10" s="91">
        <f t="shared" si="1"/>
        <v>8.0736842105263165</v>
      </c>
      <c r="AB10" s="91">
        <f t="shared" si="1"/>
        <v>8.6947368421052644</v>
      </c>
      <c r="AC10" s="91">
        <f t="shared" si="9"/>
        <v>38.6</v>
      </c>
      <c r="AD10" s="91">
        <f t="shared" si="1"/>
        <v>1.8631578947368419</v>
      </c>
    </row>
    <row r="11" spans="1:31" x14ac:dyDescent="0.3">
      <c r="A11" s="71">
        <v>10</v>
      </c>
      <c r="B11" s="74" t="s">
        <v>185</v>
      </c>
      <c r="C11" s="78">
        <v>309.90699999999998</v>
      </c>
      <c r="D11">
        <v>102.1</v>
      </c>
      <c r="E11" s="6">
        <f>SUMIFS(departement_dict!$H$2:$H$102,departement_dict!$B$2:$B$102,data_departement!A11)</f>
        <v>0.90065320593282416</v>
      </c>
      <c r="F11" s="89">
        <f t="shared" si="2"/>
        <v>4.6402811430707258E-3</v>
      </c>
      <c r="G11" s="96">
        <f t="shared" si="3"/>
        <v>3.8844090477740244E-3</v>
      </c>
      <c r="H11" s="96">
        <f t="shared" si="4"/>
        <v>3.4985054620321437E-3</v>
      </c>
      <c r="I11" s="75">
        <v>5.7</v>
      </c>
      <c r="J11" s="75">
        <v>14.9</v>
      </c>
      <c r="K11" s="75">
        <v>6.4</v>
      </c>
      <c r="L11" s="75">
        <v>41.8</v>
      </c>
      <c r="M11" s="75">
        <v>31.1</v>
      </c>
      <c r="N11" s="91">
        <f t="shared" si="5"/>
        <v>5.7</v>
      </c>
      <c r="O11" s="91">
        <f t="shared" si="6"/>
        <v>2.4833333333333334</v>
      </c>
      <c r="P11" s="91">
        <f t="shared" si="0"/>
        <v>2.4833333333333334</v>
      </c>
      <c r="Q11" s="91">
        <f t="shared" si="0"/>
        <v>0.24833333333333335</v>
      </c>
      <c r="R11" s="91">
        <f t="shared" si="0"/>
        <v>1.2416666666666667</v>
      </c>
      <c r="S11" s="91">
        <f t="shared" si="0"/>
        <v>1.2416666666666667</v>
      </c>
      <c r="T11" s="91">
        <f t="shared" si="0"/>
        <v>7.45</v>
      </c>
      <c r="U11" s="91">
        <f t="shared" si="7"/>
        <v>6.4</v>
      </c>
      <c r="V11" s="91">
        <f t="shared" si="8"/>
        <v>7.333333333333333</v>
      </c>
      <c r="W11" s="91">
        <f t="shared" si="1"/>
        <v>3.6666666666666665</v>
      </c>
      <c r="X11" s="91">
        <f t="shared" si="1"/>
        <v>2.1999999999999997</v>
      </c>
      <c r="Y11" s="91">
        <f t="shared" si="1"/>
        <v>3.6666666666666665</v>
      </c>
      <c r="Z11" s="91">
        <f t="shared" si="1"/>
        <v>2.9333333333333336</v>
      </c>
      <c r="AA11" s="91">
        <f t="shared" si="1"/>
        <v>9.533333333333335</v>
      </c>
      <c r="AB11" s="91">
        <f t="shared" si="1"/>
        <v>10.266666666666667</v>
      </c>
      <c r="AC11" s="91">
        <f t="shared" si="9"/>
        <v>31.1</v>
      </c>
      <c r="AD11" s="91">
        <f t="shared" si="1"/>
        <v>2.1999999999999997</v>
      </c>
    </row>
    <row r="12" spans="1:31" x14ac:dyDescent="0.3">
      <c r="A12" s="71">
        <v>11</v>
      </c>
      <c r="B12" s="74" t="s">
        <v>186</v>
      </c>
      <c r="C12" s="78">
        <v>372.70499999999998</v>
      </c>
      <c r="D12">
        <v>111.2</v>
      </c>
      <c r="E12" s="6">
        <f>SUMIFS(departement_dict!$H$2:$H$102,departement_dict!$B$2:$B$102,data_departement!A12)</f>
        <v>0.8865555834383495</v>
      </c>
      <c r="F12" s="89">
        <f t="shared" si="2"/>
        <v>5.4539238036572426E-3</v>
      </c>
      <c r="G12" s="96">
        <f t="shared" si="3"/>
        <v>4.1346137165913822E-3</v>
      </c>
      <c r="H12" s="96">
        <f t="shared" si="4"/>
        <v>3.6655648758048757E-3</v>
      </c>
      <c r="I12" s="75">
        <v>6.2</v>
      </c>
      <c r="J12" s="75">
        <v>6.8</v>
      </c>
      <c r="K12" s="75">
        <v>6.4</v>
      </c>
      <c r="L12" s="75">
        <v>41.9</v>
      </c>
      <c r="M12" s="75">
        <v>38.700000000000003</v>
      </c>
      <c r="N12" s="91">
        <f t="shared" si="5"/>
        <v>6.2</v>
      </c>
      <c r="O12" s="91">
        <f t="shared" si="6"/>
        <v>1.1333333333333335</v>
      </c>
      <c r="P12" s="91">
        <f t="shared" si="0"/>
        <v>1.1333333333333335</v>
      </c>
      <c r="Q12" s="91">
        <f t="shared" si="0"/>
        <v>0.11333333333333333</v>
      </c>
      <c r="R12" s="91">
        <f t="shared" si="0"/>
        <v>0.56666666666666676</v>
      </c>
      <c r="S12" s="91">
        <f t="shared" si="0"/>
        <v>0.56666666666666676</v>
      </c>
      <c r="T12" s="91">
        <f t="shared" si="0"/>
        <v>3.4</v>
      </c>
      <c r="U12" s="91">
        <f t="shared" si="7"/>
        <v>6.4</v>
      </c>
      <c r="V12" s="91">
        <f t="shared" si="8"/>
        <v>7.3508771929824572</v>
      </c>
      <c r="W12" s="91">
        <f t="shared" si="1"/>
        <v>3.6754385964912286</v>
      </c>
      <c r="X12" s="91">
        <f t="shared" si="1"/>
        <v>2.2052631578947368</v>
      </c>
      <c r="Y12" s="91">
        <f t="shared" si="1"/>
        <v>3.6754385964912286</v>
      </c>
      <c r="Z12" s="91">
        <f t="shared" si="1"/>
        <v>2.9403508771929827</v>
      </c>
      <c r="AA12" s="91">
        <f t="shared" si="1"/>
        <v>9.5561403508771932</v>
      </c>
      <c r="AB12" s="91">
        <f t="shared" si="1"/>
        <v>10.291228070175441</v>
      </c>
      <c r="AC12" s="91">
        <f t="shared" si="9"/>
        <v>38.700000000000003</v>
      </c>
      <c r="AD12" s="91">
        <f t="shared" si="1"/>
        <v>2.2052631578947368</v>
      </c>
    </row>
    <row r="13" spans="1:31" x14ac:dyDescent="0.3">
      <c r="A13" s="71">
        <v>12</v>
      </c>
      <c r="B13" s="74" t="s">
        <v>187</v>
      </c>
      <c r="C13" s="78">
        <v>278.36</v>
      </c>
      <c r="D13">
        <v>90.8</v>
      </c>
      <c r="E13" s="6">
        <f>SUMIFS(departement_dict!$H$2:$H$102,departement_dict!$B$2:$B$102,data_departement!A13)</f>
        <v>0.8865555834383495</v>
      </c>
      <c r="F13" s="89">
        <f t="shared" si="2"/>
        <v>4.1041143338728346E-3</v>
      </c>
      <c r="G13" s="96">
        <f t="shared" si="3"/>
        <v>3.401612027360135E-3</v>
      </c>
      <c r="H13" s="96">
        <f t="shared" si="4"/>
        <v>3.0157181355471713E-3</v>
      </c>
      <c r="I13" s="75">
        <v>8.9</v>
      </c>
      <c r="J13" s="75">
        <v>14.6</v>
      </c>
      <c r="K13" s="75">
        <v>7.8</v>
      </c>
      <c r="L13" s="75">
        <v>36.4</v>
      </c>
      <c r="M13" s="75">
        <v>32.299999999999997</v>
      </c>
      <c r="N13" s="91">
        <f t="shared" si="5"/>
        <v>8.9</v>
      </c>
      <c r="O13" s="91">
        <f t="shared" si="6"/>
        <v>2.4333333333333331</v>
      </c>
      <c r="P13" s="91">
        <f t="shared" si="0"/>
        <v>2.4333333333333331</v>
      </c>
      <c r="Q13" s="91">
        <f t="shared" si="0"/>
        <v>0.24333333333333335</v>
      </c>
      <c r="R13" s="91">
        <f t="shared" si="0"/>
        <v>1.2166666666666666</v>
      </c>
      <c r="S13" s="91">
        <f t="shared" si="0"/>
        <v>1.2166666666666666</v>
      </c>
      <c r="T13" s="91">
        <f t="shared" si="0"/>
        <v>7.3000000000000007</v>
      </c>
      <c r="U13" s="91">
        <f t="shared" si="7"/>
        <v>7.8</v>
      </c>
      <c r="V13" s="91">
        <f t="shared" si="8"/>
        <v>6.385964912280703</v>
      </c>
      <c r="W13" s="91">
        <f t="shared" si="1"/>
        <v>3.1929824561403515</v>
      </c>
      <c r="X13" s="91">
        <f t="shared" si="1"/>
        <v>1.9157894736842105</v>
      </c>
      <c r="Y13" s="91">
        <f t="shared" si="1"/>
        <v>3.1929824561403515</v>
      </c>
      <c r="Z13" s="91">
        <f t="shared" si="1"/>
        <v>2.5543859649122806</v>
      </c>
      <c r="AA13" s="91">
        <f t="shared" si="1"/>
        <v>8.3017543859649141</v>
      </c>
      <c r="AB13" s="91">
        <f t="shared" si="1"/>
        <v>8.9403508771929836</v>
      </c>
      <c r="AC13" s="91">
        <f t="shared" si="9"/>
        <v>32.299999999999997</v>
      </c>
      <c r="AD13" s="91">
        <f t="shared" si="1"/>
        <v>1.9157894736842105</v>
      </c>
    </row>
    <row r="14" spans="1:31" x14ac:dyDescent="0.3">
      <c r="A14" s="71">
        <v>13</v>
      </c>
      <c r="B14" s="74" t="s">
        <v>188</v>
      </c>
      <c r="C14" s="78">
        <v>2034.4690000000001</v>
      </c>
      <c r="D14">
        <v>828.5</v>
      </c>
      <c r="E14" s="6">
        <f>SUMIFS(departement_dict!$H$2:$H$102,departement_dict!$B$2:$B$102,data_departement!A14)</f>
        <v>0.94699299269972392</v>
      </c>
      <c r="F14" s="89">
        <f t="shared" si="2"/>
        <v>3.0969425749351326E-2</v>
      </c>
      <c r="G14" s="96">
        <f t="shared" si="3"/>
        <v>3.2045045699755317E-2</v>
      </c>
      <c r="H14" s="96">
        <f t="shared" si="4"/>
        <v>3.0346433728410706E-2</v>
      </c>
      <c r="I14" s="75">
        <v>1</v>
      </c>
      <c r="J14" s="75">
        <v>8.9</v>
      </c>
      <c r="K14" s="75">
        <v>5.6</v>
      </c>
      <c r="L14" s="75">
        <v>51.6</v>
      </c>
      <c r="M14" s="75">
        <v>32.9</v>
      </c>
      <c r="N14" s="91">
        <f t="shared" si="5"/>
        <v>1</v>
      </c>
      <c r="O14" s="91">
        <f t="shared" si="6"/>
        <v>1.4833333333333336</v>
      </c>
      <c r="P14" s="91">
        <f t="shared" si="0"/>
        <v>1.4833333333333336</v>
      </c>
      <c r="Q14" s="91">
        <f t="shared" si="0"/>
        <v>0.14833333333333334</v>
      </c>
      <c r="R14" s="91">
        <f t="shared" si="0"/>
        <v>0.74166666666666681</v>
      </c>
      <c r="S14" s="91">
        <f t="shared" si="0"/>
        <v>0.74166666666666681</v>
      </c>
      <c r="T14" s="91">
        <f t="shared" si="0"/>
        <v>4.45</v>
      </c>
      <c r="U14" s="91">
        <f t="shared" si="7"/>
        <v>5.6</v>
      </c>
      <c r="V14" s="91">
        <f t="shared" si="8"/>
        <v>9.0526315789473699</v>
      </c>
      <c r="W14" s="91">
        <f t="shared" si="1"/>
        <v>4.526315789473685</v>
      </c>
      <c r="X14" s="91">
        <f t="shared" si="1"/>
        <v>2.715789473684211</v>
      </c>
      <c r="Y14" s="91">
        <f t="shared" si="1"/>
        <v>4.526315789473685</v>
      </c>
      <c r="Z14" s="91">
        <f t="shared" si="1"/>
        <v>3.621052631578948</v>
      </c>
      <c r="AA14" s="91">
        <f t="shared" si="1"/>
        <v>11.768421052631581</v>
      </c>
      <c r="AB14" s="91">
        <f t="shared" si="1"/>
        <v>12.67368421052632</v>
      </c>
      <c r="AC14" s="91">
        <f t="shared" si="9"/>
        <v>32.9</v>
      </c>
      <c r="AD14" s="91">
        <f t="shared" si="1"/>
        <v>2.715789473684211</v>
      </c>
    </row>
    <row r="15" spans="1:31" x14ac:dyDescent="0.3">
      <c r="A15" s="71">
        <v>14</v>
      </c>
      <c r="B15" s="74" t="s">
        <v>189</v>
      </c>
      <c r="C15" s="78">
        <v>691.45299999999997</v>
      </c>
      <c r="D15">
        <v>259</v>
      </c>
      <c r="E15" s="6">
        <f>SUMIFS(departement_dict!$H$2:$H$102,departement_dict!$B$2:$B$102,data_departement!A15)</f>
        <v>0.89872291545409233</v>
      </c>
      <c r="F15" s="89">
        <f t="shared" si="2"/>
        <v>1.044988610908318E-2</v>
      </c>
      <c r="G15" s="96">
        <f t="shared" si="3"/>
        <v>9.945691014493465E-3</v>
      </c>
      <c r="H15" s="96">
        <f t="shared" si="4"/>
        <v>8.938420424751136E-3</v>
      </c>
      <c r="I15" s="75">
        <v>3</v>
      </c>
      <c r="J15" s="75">
        <v>11.9</v>
      </c>
      <c r="K15" s="75">
        <v>6.1</v>
      </c>
      <c r="L15" s="75">
        <v>46.9</v>
      </c>
      <c r="M15" s="75">
        <v>32.1</v>
      </c>
      <c r="N15" s="91">
        <f t="shared" si="5"/>
        <v>3</v>
      </c>
      <c r="O15" s="91">
        <f t="shared" si="6"/>
        <v>1.9833333333333336</v>
      </c>
      <c r="P15" s="91">
        <f t="shared" si="0"/>
        <v>1.9833333333333336</v>
      </c>
      <c r="Q15" s="91">
        <f t="shared" si="0"/>
        <v>0.19833333333333336</v>
      </c>
      <c r="R15" s="91">
        <f t="shared" si="0"/>
        <v>0.99166666666666681</v>
      </c>
      <c r="S15" s="91">
        <f t="shared" si="0"/>
        <v>0.99166666666666681</v>
      </c>
      <c r="T15" s="91">
        <f t="shared" si="0"/>
        <v>5.95</v>
      </c>
      <c r="U15" s="91">
        <f t="shared" si="7"/>
        <v>6.1000000000000005</v>
      </c>
      <c r="V15" s="91">
        <f t="shared" si="8"/>
        <v>8.2280701754385976</v>
      </c>
      <c r="W15" s="91">
        <f t="shared" si="1"/>
        <v>4.1140350877192988</v>
      </c>
      <c r="X15" s="91">
        <f t="shared" si="1"/>
        <v>2.4684210526315788</v>
      </c>
      <c r="Y15" s="91">
        <f t="shared" si="1"/>
        <v>4.1140350877192988</v>
      </c>
      <c r="Z15" s="91">
        <f t="shared" si="1"/>
        <v>3.2912280701754386</v>
      </c>
      <c r="AA15" s="91">
        <f t="shared" si="1"/>
        <v>10.696491228070178</v>
      </c>
      <c r="AB15" s="91">
        <f t="shared" si="1"/>
        <v>11.519298245614037</v>
      </c>
      <c r="AC15" s="91">
        <f t="shared" si="9"/>
        <v>32.1</v>
      </c>
      <c r="AD15" s="91">
        <f t="shared" si="1"/>
        <v>2.4684210526315788</v>
      </c>
    </row>
    <row r="16" spans="1:31" x14ac:dyDescent="0.3">
      <c r="A16" s="71">
        <v>15</v>
      </c>
      <c r="B16" s="74" t="s">
        <v>190</v>
      </c>
      <c r="C16" s="78">
        <v>142.81100000000001</v>
      </c>
      <c r="D16">
        <v>45.9</v>
      </c>
      <c r="E16" s="6">
        <f>SUMIFS(departement_dict!$H$2:$H$102,departement_dict!$B$2:$B$102,data_departement!A16)</f>
        <v>0.94088455763134904</v>
      </c>
      <c r="F16" s="89">
        <f t="shared" si="2"/>
        <v>2.0647968219140301E-3</v>
      </c>
      <c r="G16" s="96">
        <f t="shared" si="3"/>
        <v>1.6862216269498474E-3</v>
      </c>
      <c r="H16" s="96">
        <f t="shared" si="4"/>
        <v>1.5865398895411208E-3</v>
      </c>
      <c r="I16" s="75">
        <v>11.4</v>
      </c>
      <c r="J16" s="75">
        <v>10.199999999999999</v>
      </c>
      <c r="K16" s="75">
        <v>7.9</v>
      </c>
      <c r="L16" s="75">
        <v>34.200000000000003</v>
      </c>
      <c r="M16" s="75">
        <v>36.299999999999997</v>
      </c>
      <c r="N16" s="91">
        <f t="shared" si="5"/>
        <v>11.4</v>
      </c>
      <c r="O16" s="91">
        <f t="shared" si="6"/>
        <v>1.7</v>
      </c>
      <c r="P16" s="91">
        <f t="shared" si="0"/>
        <v>1.7</v>
      </c>
      <c r="Q16" s="91">
        <f t="shared" si="0"/>
        <v>0.16999999999999998</v>
      </c>
      <c r="R16" s="91">
        <f t="shared" si="0"/>
        <v>0.85</v>
      </c>
      <c r="S16" s="91">
        <f t="shared" si="0"/>
        <v>0.85</v>
      </c>
      <c r="T16" s="91">
        <f t="shared" si="0"/>
        <v>5.1000000000000005</v>
      </c>
      <c r="U16" s="91">
        <f t="shared" si="7"/>
        <v>7.8999999999999995</v>
      </c>
      <c r="V16" s="91">
        <f t="shared" si="8"/>
        <v>6.0000000000000009</v>
      </c>
      <c r="W16" s="91">
        <f t="shared" si="1"/>
        <v>3.0000000000000004</v>
      </c>
      <c r="X16" s="91">
        <f t="shared" si="1"/>
        <v>1.8000000000000003</v>
      </c>
      <c r="Y16" s="91">
        <f t="shared" si="1"/>
        <v>3.0000000000000004</v>
      </c>
      <c r="Z16" s="91">
        <f t="shared" si="1"/>
        <v>2.4000000000000004</v>
      </c>
      <c r="AA16" s="91">
        <f t="shared" si="1"/>
        <v>7.8000000000000016</v>
      </c>
      <c r="AB16" s="91">
        <f t="shared" si="1"/>
        <v>8.4000000000000021</v>
      </c>
      <c r="AC16" s="91">
        <f t="shared" si="9"/>
        <v>36.299999999999997</v>
      </c>
      <c r="AD16" s="91">
        <f t="shared" si="1"/>
        <v>1.8000000000000003</v>
      </c>
    </row>
    <row r="17" spans="1:30" x14ac:dyDescent="0.3">
      <c r="A17" s="71">
        <v>16</v>
      </c>
      <c r="B17" s="74" t="s">
        <v>191</v>
      </c>
      <c r="C17" s="78">
        <v>348.18</v>
      </c>
      <c r="D17">
        <v>122.5</v>
      </c>
      <c r="E17" s="6">
        <f>SUMIFS(departement_dict!$H$2:$H$102,departement_dict!$B$2:$B$102,data_departement!A17)</f>
        <v>0.87076975723313765</v>
      </c>
      <c r="F17" s="89">
        <f t="shared" si="2"/>
        <v>5.2150646520960978E-3</v>
      </c>
      <c r="G17" s="96">
        <f t="shared" si="3"/>
        <v>4.6620644309765197E-3</v>
      </c>
      <c r="H17" s="96">
        <f t="shared" si="4"/>
        <v>4.0595847127666701E-3</v>
      </c>
      <c r="I17" s="75">
        <v>6</v>
      </c>
      <c r="J17" s="75">
        <v>17.399999999999999</v>
      </c>
      <c r="K17" s="75">
        <v>6.6</v>
      </c>
      <c r="L17" s="75">
        <v>39.6</v>
      </c>
      <c r="M17" s="75">
        <v>30.5</v>
      </c>
      <c r="N17" s="91">
        <f t="shared" si="5"/>
        <v>6</v>
      </c>
      <c r="O17" s="91">
        <f t="shared" si="6"/>
        <v>2.9</v>
      </c>
      <c r="P17" s="91">
        <f t="shared" si="0"/>
        <v>2.9</v>
      </c>
      <c r="Q17" s="91">
        <f t="shared" si="0"/>
        <v>0.28999999999999998</v>
      </c>
      <c r="R17" s="91">
        <f t="shared" si="0"/>
        <v>1.45</v>
      </c>
      <c r="S17" s="91">
        <f t="shared" si="0"/>
        <v>1.45</v>
      </c>
      <c r="T17" s="91">
        <f t="shared" si="0"/>
        <v>8.6999999999999993</v>
      </c>
      <c r="U17" s="91">
        <f t="shared" si="7"/>
        <v>6.6</v>
      </c>
      <c r="V17" s="91">
        <f t="shared" si="8"/>
        <v>6.9473684210526327</v>
      </c>
      <c r="W17" s="91">
        <f t="shared" si="1"/>
        <v>3.4736842105263164</v>
      </c>
      <c r="X17" s="91">
        <f t="shared" si="1"/>
        <v>2.0842105263157897</v>
      </c>
      <c r="Y17" s="91">
        <f t="shared" si="1"/>
        <v>3.4736842105263164</v>
      </c>
      <c r="Z17" s="91">
        <f t="shared" si="1"/>
        <v>2.7789473684210528</v>
      </c>
      <c r="AA17" s="91">
        <f t="shared" si="1"/>
        <v>9.0315789473684234</v>
      </c>
      <c r="AB17" s="91">
        <f t="shared" si="1"/>
        <v>9.726315789473686</v>
      </c>
      <c r="AC17" s="91">
        <f t="shared" si="9"/>
        <v>30.5</v>
      </c>
      <c r="AD17" s="91">
        <f t="shared" si="1"/>
        <v>2.0842105263157897</v>
      </c>
    </row>
    <row r="18" spans="1:30" x14ac:dyDescent="0.3">
      <c r="A18" s="71">
        <v>17</v>
      </c>
      <c r="B18" s="74" t="s">
        <v>192</v>
      </c>
      <c r="C18" s="78">
        <v>647.08000000000004</v>
      </c>
      <c r="D18">
        <v>208.2</v>
      </c>
      <c r="E18" s="6">
        <f>SUMIFS(departement_dict!$H$2:$H$102,departement_dict!$B$2:$B$102,data_departement!A18)</f>
        <v>0.87076975723313765</v>
      </c>
      <c r="F18" s="89">
        <f t="shared" si="2"/>
        <v>9.6627956474466779E-3</v>
      </c>
      <c r="G18" s="96">
        <f t="shared" si="3"/>
        <v>7.8997227607747744E-3</v>
      </c>
      <c r="H18" s="96">
        <f t="shared" si="4"/>
        <v>6.8788396706089419E-3</v>
      </c>
      <c r="I18" s="75">
        <v>5.9</v>
      </c>
      <c r="J18" s="75">
        <v>9.6999999999999993</v>
      </c>
      <c r="K18" s="75">
        <v>7.2</v>
      </c>
      <c r="L18" s="75">
        <v>44</v>
      </c>
      <c r="M18" s="75">
        <v>33.200000000000003</v>
      </c>
      <c r="N18" s="91">
        <f t="shared" si="5"/>
        <v>5.9</v>
      </c>
      <c r="O18" s="91">
        <f t="shared" si="6"/>
        <v>1.6166666666666665</v>
      </c>
      <c r="P18" s="91">
        <f t="shared" si="6"/>
        <v>1.6166666666666665</v>
      </c>
      <c r="Q18" s="91">
        <f t="shared" si="6"/>
        <v>0.16166666666666668</v>
      </c>
      <c r="R18" s="91">
        <f t="shared" si="6"/>
        <v>0.80833333333333324</v>
      </c>
      <c r="S18" s="91">
        <f t="shared" si="6"/>
        <v>0.80833333333333324</v>
      </c>
      <c r="T18" s="91">
        <f t="shared" si="6"/>
        <v>4.8499999999999996</v>
      </c>
      <c r="U18" s="91">
        <f t="shared" si="7"/>
        <v>7.2</v>
      </c>
      <c r="V18" s="91">
        <f t="shared" si="8"/>
        <v>7.719298245614036</v>
      </c>
      <c r="W18" s="91">
        <f t="shared" si="8"/>
        <v>3.859649122807018</v>
      </c>
      <c r="X18" s="91">
        <f t="shared" si="8"/>
        <v>2.3157894736842106</v>
      </c>
      <c r="Y18" s="91">
        <f t="shared" si="8"/>
        <v>3.859649122807018</v>
      </c>
      <c r="Z18" s="91">
        <f t="shared" si="8"/>
        <v>3.0877192982456143</v>
      </c>
      <c r="AA18" s="91">
        <f t="shared" si="8"/>
        <v>10.035087719298248</v>
      </c>
      <c r="AB18" s="91">
        <f t="shared" si="8"/>
        <v>10.807017543859651</v>
      </c>
      <c r="AC18" s="91">
        <f t="shared" si="9"/>
        <v>33.200000000000003</v>
      </c>
      <c r="AD18" s="91">
        <f t="shared" si="8"/>
        <v>2.3157894736842106</v>
      </c>
    </row>
    <row r="19" spans="1:30" x14ac:dyDescent="0.3">
      <c r="A19" s="71">
        <v>18</v>
      </c>
      <c r="B19" s="74" t="s">
        <v>193</v>
      </c>
      <c r="C19" s="78">
        <v>296.404</v>
      </c>
      <c r="D19">
        <v>98.5</v>
      </c>
      <c r="E19" s="6">
        <f>SUMIFS(departement_dict!$H$2:$H$102,departement_dict!$B$2:$B$102,data_departement!A19)</f>
        <v>0.88252350354495812</v>
      </c>
      <c r="F19" s="89">
        <f t="shared" si="2"/>
        <v>4.3777005934692772E-3</v>
      </c>
      <c r="G19" s="96">
        <f t="shared" si="3"/>
        <v>3.6964474145073653E-3</v>
      </c>
      <c r="H19" s="96">
        <f t="shared" si="4"/>
        <v>3.2622017229207421E-3</v>
      </c>
      <c r="I19" s="75">
        <v>4.8</v>
      </c>
      <c r="J19" s="75">
        <v>17</v>
      </c>
      <c r="K19" s="75">
        <v>5.7</v>
      </c>
      <c r="L19" s="75">
        <v>37.9</v>
      </c>
      <c r="M19" s="75">
        <v>34.6</v>
      </c>
      <c r="N19" s="91">
        <f t="shared" si="5"/>
        <v>4.8</v>
      </c>
      <c r="O19" s="91">
        <f t="shared" si="6"/>
        <v>2.8333333333333335</v>
      </c>
      <c r="P19" s="91">
        <f t="shared" si="6"/>
        <v>2.8333333333333335</v>
      </c>
      <c r="Q19" s="91">
        <f t="shared" si="6"/>
        <v>0.28333333333333338</v>
      </c>
      <c r="R19" s="91">
        <f t="shared" si="6"/>
        <v>1.4166666666666667</v>
      </c>
      <c r="S19" s="91">
        <f t="shared" si="6"/>
        <v>1.4166666666666667</v>
      </c>
      <c r="T19" s="91">
        <f t="shared" si="6"/>
        <v>8.5</v>
      </c>
      <c r="U19" s="91">
        <f t="shared" si="7"/>
        <v>5.6999999999999993</v>
      </c>
      <c r="V19" s="91">
        <f t="shared" si="8"/>
        <v>6.6491228070175445</v>
      </c>
      <c r="W19" s="91">
        <f t="shared" si="8"/>
        <v>3.3245614035087723</v>
      </c>
      <c r="X19" s="91">
        <f t="shared" si="8"/>
        <v>1.9947368421052634</v>
      </c>
      <c r="Y19" s="91">
        <f t="shared" si="8"/>
        <v>3.3245614035087723</v>
      </c>
      <c r="Z19" s="91">
        <f t="shared" si="8"/>
        <v>2.6596491228070178</v>
      </c>
      <c r="AA19" s="91">
        <f t="shared" si="8"/>
        <v>8.6438596491228079</v>
      </c>
      <c r="AB19" s="91">
        <f t="shared" si="8"/>
        <v>9.3087719298245624</v>
      </c>
      <c r="AC19" s="91">
        <f t="shared" si="9"/>
        <v>34.6</v>
      </c>
      <c r="AD19" s="91">
        <f t="shared" si="8"/>
        <v>1.9947368421052634</v>
      </c>
    </row>
    <row r="20" spans="1:30" x14ac:dyDescent="0.3">
      <c r="A20" s="71">
        <v>19</v>
      </c>
      <c r="B20" s="74" t="s">
        <v>194</v>
      </c>
      <c r="C20" s="78">
        <v>240.33600000000001</v>
      </c>
      <c r="D20">
        <v>83</v>
      </c>
      <c r="E20" s="6">
        <f>SUMIFS(departement_dict!$H$2:$H$102,departement_dict!$B$2:$B$102,data_departement!A20)</f>
        <v>0.87076975723313765</v>
      </c>
      <c r="F20" s="89">
        <f t="shared" si="2"/>
        <v>3.5677393267339961E-3</v>
      </c>
      <c r="G20" s="96">
        <f t="shared" si="3"/>
        <v>3.1306800510269676E-3</v>
      </c>
      <c r="H20" s="96">
        <f t="shared" si="4"/>
        <v>2.7261015080073795E-3</v>
      </c>
      <c r="I20" s="75">
        <v>4.8</v>
      </c>
      <c r="J20" s="75">
        <v>14</v>
      </c>
      <c r="K20" s="75">
        <v>6.5</v>
      </c>
      <c r="L20" s="75">
        <v>40.4</v>
      </c>
      <c r="M20" s="75">
        <v>34.4</v>
      </c>
      <c r="N20" s="91">
        <f t="shared" si="5"/>
        <v>4.8</v>
      </c>
      <c r="O20" s="91">
        <f t="shared" si="6"/>
        <v>2.3333333333333335</v>
      </c>
      <c r="P20" s="91">
        <f t="shared" si="6"/>
        <v>2.3333333333333335</v>
      </c>
      <c r="Q20" s="91">
        <f t="shared" si="6"/>
        <v>0.23333333333333334</v>
      </c>
      <c r="R20" s="91">
        <f t="shared" si="6"/>
        <v>1.1666666666666667</v>
      </c>
      <c r="S20" s="91">
        <f t="shared" si="6"/>
        <v>1.1666666666666667</v>
      </c>
      <c r="T20" s="91">
        <f t="shared" si="6"/>
        <v>7</v>
      </c>
      <c r="U20" s="91">
        <f t="shared" si="7"/>
        <v>6.5000000000000009</v>
      </c>
      <c r="V20" s="91">
        <f t="shared" si="8"/>
        <v>7.0877192982456148</v>
      </c>
      <c r="W20" s="91">
        <f t="shared" si="8"/>
        <v>3.5438596491228074</v>
      </c>
      <c r="X20" s="91">
        <f t="shared" si="8"/>
        <v>2.1263157894736842</v>
      </c>
      <c r="Y20" s="91">
        <f t="shared" si="8"/>
        <v>3.5438596491228074</v>
      </c>
      <c r="Z20" s="91">
        <f t="shared" si="8"/>
        <v>2.8350877192982455</v>
      </c>
      <c r="AA20" s="91">
        <f t="shared" si="8"/>
        <v>9.2140350877192994</v>
      </c>
      <c r="AB20" s="91">
        <f t="shared" si="8"/>
        <v>9.9228070175438621</v>
      </c>
      <c r="AC20" s="91">
        <f t="shared" si="9"/>
        <v>34.4</v>
      </c>
      <c r="AD20" s="91">
        <f t="shared" si="8"/>
        <v>2.1263157894736842</v>
      </c>
    </row>
    <row r="21" spans="1:30" x14ac:dyDescent="0.3">
      <c r="A21" s="74" t="s">
        <v>195</v>
      </c>
      <c r="B21" s="74" t="s">
        <v>196</v>
      </c>
      <c r="C21" s="78">
        <v>162.42099999999999</v>
      </c>
      <c r="D21">
        <v>215.5</v>
      </c>
      <c r="E21" s="6">
        <f>SUMIFS(departement_dict!$H$2:$H$102,departement_dict!$B$2:$B$102,data_departement!A21)</f>
        <v>0.90314675719938342</v>
      </c>
      <c r="F21" s="89">
        <f t="shared" si="2"/>
        <v>2.3961363373761653E-3</v>
      </c>
      <c r="G21" s="96">
        <f t="shared" si="3"/>
        <v>8.0779828432641036E-3</v>
      </c>
      <c r="H21" s="96">
        <f t="shared" si="4"/>
        <v>7.2956040096062305E-3</v>
      </c>
      <c r="I21" s="75">
        <v>2.1</v>
      </c>
      <c r="J21" s="75">
        <v>6</v>
      </c>
      <c r="K21" s="75">
        <v>10.5</v>
      </c>
      <c r="L21" s="75">
        <v>43</v>
      </c>
      <c r="M21" s="75">
        <v>38.4</v>
      </c>
      <c r="N21" s="91">
        <f t="shared" si="5"/>
        <v>2.1</v>
      </c>
      <c r="O21" s="91">
        <f t="shared" si="6"/>
        <v>1</v>
      </c>
      <c r="P21" s="91">
        <f t="shared" si="6"/>
        <v>1</v>
      </c>
      <c r="Q21" s="91">
        <f t="shared" si="6"/>
        <v>0.1</v>
      </c>
      <c r="R21" s="91">
        <f t="shared" si="6"/>
        <v>0.5</v>
      </c>
      <c r="S21" s="91">
        <f t="shared" si="6"/>
        <v>0.5</v>
      </c>
      <c r="T21" s="91">
        <f t="shared" si="6"/>
        <v>3</v>
      </c>
      <c r="U21" s="91">
        <f t="shared" si="7"/>
        <v>10.5</v>
      </c>
      <c r="V21" s="91">
        <f t="shared" si="8"/>
        <v>7.5438596491228074</v>
      </c>
      <c r="W21" s="91">
        <f t="shared" si="8"/>
        <v>3.7719298245614037</v>
      </c>
      <c r="X21" s="91">
        <f t="shared" si="8"/>
        <v>2.2631578947368425</v>
      </c>
      <c r="Y21" s="91">
        <f t="shared" si="8"/>
        <v>3.7719298245614037</v>
      </c>
      <c r="Z21" s="91">
        <f t="shared" si="8"/>
        <v>3.0175438596491229</v>
      </c>
      <c r="AA21" s="91">
        <f t="shared" si="8"/>
        <v>9.807017543859649</v>
      </c>
      <c r="AB21" s="91">
        <f t="shared" si="8"/>
        <v>10.561403508771932</v>
      </c>
      <c r="AC21" s="91">
        <f t="shared" si="9"/>
        <v>38.4</v>
      </c>
      <c r="AD21" s="91">
        <f t="shared" si="8"/>
        <v>2.2631578947368425</v>
      </c>
    </row>
    <row r="22" spans="1:30" x14ac:dyDescent="0.3">
      <c r="A22" s="74" t="s">
        <v>197</v>
      </c>
      <c r="B22" s="74" t="s">
        <v>198</v>
      </c>
      <c r="C22" s="78">
        <v>182.25800000000001</v>
      </c>
      <c r="D22">
        <v>198.2</v>
      </c>
      <c r="E22" s="6">
        <f>SUMIFS(departement_dict!$H$2:$H$102,departement_dict!$B$2:$B$102,data_departement!A22)</f>
        <v>0.90314675719938342</v>
      </c>
      <c r="F22" s="89">
        <f t="shared" si="2"/>
        <v>2.7316515660620656E-3</v>
      </c>
      <c r="G22" s="96">
        <f t="shared" si="3"/>
        <v>7.5479438201373839E-3</v>
      </c>
      <c r="H22" s="96">
        <f t="shared" si="4"/>
        <v>6.8169009846802044E-3</v>
      </c>
      <c r="I22" s="75">
        <v>6.6</v>
      </c>
      <c r="J22" s="75">
        <v>6</v>
      </c>
      <c r="K22" s="75">
        <v>11.1</v>
      </c>
      <c r="L22" s="75">
        <v>44.6</v>
      </c>
      <c r="M22" s="75">
        <v>31.7</v>
      </c>
      <c r="N22" s="91">
        <f t="shared" si="5"/>
        <v>6.6000000000000005</v>
      </c>
      <c r="O22" s="91">
        <f t="shared" si="6"/>
        <v>1</v>
      </c>
      <c r="P22" s="91">
        <f t="shared" si="6"/>
        <v>1</v>
      </c>
      <c r="Q22" s="91">
        <f t="shared" si="6"/>
        <v>0.1</v>
      </c>
      <c r="R22" s="91">
        <f t="shared" si="6"/>
        <v>0.5</v>
      </c>
      <c r="S22" s="91">
        <f t="shared" si="6"/>
        <v>0.5</v>
      </c>
      <c r="T22" s="91">
        <f t="shared" si="6"/>
        <v>3</v>
      </c>
      <c r="U22" s="91">
        <f t="shared" si="7"/>
        <v>11.1</v>
      </c>
      <c r="V22" s="91">
        <f t="shared" si="8"/>
        <v>7.8245614035087723</v>
      </c>
      <c r="W22" s="91">
        <f t="shared" si="8"/>
        <v>3.9122807017543861</v>
      </c>
      <c r="X22" s="91">
        <f t="shared" si="8"/>
        <v>2.3473684210526318</v>
      </c>
      <c r="Y22" s="91">
        <f t="shared" si="8"/>
        <v>3.9122807017543861</v>
      </c>
      <c r="Z22" s="91">
        <f t="shared" si="8"/>
        <v>3.1298245614035092</v>
      </c>
      <c r="AA22" s="91">
        <f t="shared" si="8"/>
        <v>10.171929824561404</v>
      </c>
      <c r="AB22" s="91">
        <f t="shared" si="8"/>
        <v>10.954385964912284</v>
      </c>
      <c r="AC22" s="91">
        <f t="shared" si="9"/>
        <v>31.7</v>
      </c>
      <c r="AD22" s="91">
        <f t="shared" si="8"/>
        <v>2.3473684210526318</v>
      </c>
    </row>
    <row r="23" spans="1:30" x14ac:dyDescent="0.3">
      <c r="A23" s="71">
        <v>21</v>
      </c>
      <c r="B23" s="74" t="s">
        <v>199</v>
      </c>
      <c r="C23" s="78">
        <v>532.88599999999997</v>
      </c>
      <c r="D23">
        <v>32.299999999999997</v>
      </c>
      <c r="E23" s="6">
        <f>SUMIFS(departement_dict!$H$2:$H$102,departement_dict!$B$2:$B$102,data_departement!A23)</f>
        <v>0.85613646483520034</v>
      </c>
      <c r="F23" s="89">
        <f t="shared" si="2"/>
        <v>7.9907426578046808E-3</v>
      </c>
      <c r="G23" s="96">
        <f t="shared" si="3"/>
        <v>1.2306701386605775E-3</v>
      </c>
      <c r="H23" s="96">
        <f t="shared" si="4"/>
        <v>1.0536215818911126E-3</v>
      </c>
      <c r="I23" s="75">
        <v>3.7</v>
      </c>
      <c r="J23" s="75">
        <v>11.4</v>
      </c>
      <c r="K23" s="75">
        <v>6</v>
      </c>
      <c r="L23" s="75">
        <v>45.3</v>
      </c>
      <c r="M23" s="75">
        <v>33.6</v>
      </c>
      <c r="N23" s="91">
        <f t="shared" si="5"/>
        <v>3.7000000000000006</v>
      </c>
      <c r="O23" s="91">
        <f t="shared" si="6"/>
        <v>1.9000000000000001</v>
      </c>
      <c r="P23" s="91">
        <f t="shared" si="6"/>
        <v>1.9000000000000001</v>
      </c>
      <c r="Q23" s="91">
        <f t="shared" si="6"/>
        <v>0.19</v>
      </c>
      <c r="R23" s="91">
        <f t="shared" si="6"/>
        <v>0.95000000000000007</v>
      </c>
      <c r="S23" s="91">
        <f t="shared" si="6"/>
        <v>0.95000000000000007</v>
      </c>
      <c r="T23" s="91">
        <f t="shared" si="6"/>
        <v>5.6999999999999993</v>
      </c>
      <c r="U23" s="91">
        <f t="shared" si="7"/>
        <v>6</v>
      </c>
      <c r="V23" s="91">
        <f t="shared" si="8"/>
        <v>7.9473684210526327</v>
      </c>
      <c r="W23" s="91">
        <f t="shared" si="8"/>
        <v>3.9736842105263164</v>
      </c>
      <c r="X23" s="91">
        <f t="shared" si="8"/>
        <v>2.3842105263157891</v>
      </c>
      <c r="Y23" s="91">
        <f t="shared" si="8"/>
        <v>3.9736842105263164</v>
      </c>
      <c r="Z23" s="91">
        <f t="shared" si="8"/>
        <v>3.1789473684210527</v>
      </c>
      <c r="AA23" s="91">
        <f t="shared" si="8"/>
        <v>10.331578947368422</v>
      </c>
      <c r="AB23" s="91">
        <f t="shared" si="8"/>
        <v>11.126315789473686</v>
      </c>
      <c r="AC23" s="91">
        <f t="shared" si="9"/>
        <v>33.6</v>
      </c>
      <c r="AD23" s="91">
        <f t="shared" si="8"/>
        <v>2.3842105263157891</v>
      </c>
    </row>
    <row r="24" spans="1:30" x14ac:dyDescent="0.3">
      <c r="A24" s="71">
        <v>22</v>
      </c>
      <c r="B24" s="74" t="s">
        <v>200</v>
      </c>
      <c r="C24" s="78">
        <v>596.18600000000004</v>
      </c>
      <c r="D24">
        <v>122.4</v>
      </c>
      <c r="E24" s="6">
        <f>SUMIFS(departement_dict!$H$2:$H$102,departement_dict!$B$2:$B$102,data_departement!A24)</f>
        <v>0.86792734715377207</v>
      </c>
      <c r="F24" s="89">
        <f t="shared" si="2"/>
        <v>8.8941397207728708E-3</v>
      </c>
      <c r="G24" s="96">
        <f t="shared" si="3"/>
        <v>4.6396999833847735E-3</v>
      </c>
      <c r="H24" s="96">
        <f t="shared" si="4"/>
        <v>4.0269224981685468E-3</v>
      </c>
      <c r="I24" s="75">
        <v>6.7</v>
      </c>
      <c r="J24" s="75">
        <v>14</v>
      </c>
      <c r="K24" s="75">
        <v>7.1</v>
      </c>
      <c r="L24" s="75">
        <v>40.799999999999997</v>
      </c>
      <c r="M24" s="75">
        <v>31.3</v>
      </c>
      <c r="N24" s="91">
        <f t="shared" si="5"/>
        <v>6.7</v>
      </c>
      <c r="O24" s="91">
        <f t="shared" si="6"/>
        <v>2.3333333333333335</v>
      </c>
      <c r="P24" s="91">
        <f t="shared" si="6"/>
        <v>2.3333333333333335</v>
      </c>
      <c r="Q24" s="91">
        <f t="shared" si="6"/>
        <v>0.23333333333333334</v>
      </c>
      <c r="R24" s="91">
        <f t="shared" si="6"/>
        <v>1.1666666666666667</v>
      </c>
      <c r="S24" s="91">
        <f t="shared" si="6"/>
        <v>1.1666666666666667</v>
      </c>
      <c r="T24" s="91">
        <f t="shared" si="6"/>
        <v>7</v>
      </c>
      <c r="U24" s="91">
        <f t="shared" si="7"/>
        <v>7.1000000000000005</v>
      </c>
      <c r="V24" s="91">
        <f t="shared" si="8"/>
        <v>7.1578947368421062</v>
      </c>
      <c r="W24" s="91">
        <f t="shared" si="8"/>
        <v>3.5789473684210531</v>
      </c>
      <c r="X24" s="91">
        <f t="shared" si="8"/>
        <v>2.1473684210526316</v>
      </c>
      <c r="Y24" s="91">
        <f t="shared" si="8"/>
        <v>3.5789473684210531</v>
      </c>
      <c r="Z24" s="91">
        <f t="shared" si="8"/>
        <v>2.8631578947368421</v>
      </c>
      <c r="AA24" s="91">
        <f t="shared" si="8"/>
        <v>9.3052631578947373</v>
      </c>
      <c r="AB24" s="91">
        <f t="shared" si="8"/>
        <v>10.021052631578948</v>
      </c>
      <c r="AC24" s="91">
        <f t="shared" si="9"/>
        <v>31.3</v>
      </c>
      <c r="AD24" s="91">
        <f t="shared" si="8"/>
        <v>2.1473684210526316</v>
      </c>
    </row>
    <row r="25" spans="1:30" x14ac:dyDescent="0.3">
      <c r="A25" s="71">
        <v>23</v>
      </c>
      <c r="B25" s="74" t="s">
        <v>201</v>
      </c>
      <c r="C25" s="78">
        <v>116.27</v>
      </c>
      <c r="D25">
        <v>195.7</v>
      </c>
      <c r="E25" s="6">
        <f>SUMIFS(departement_dict!$H$2:$H$102,departement_dict!$B$2:$B$102,data_departement!A25)</f>
        <v>0.87076975723313765</v>
      </c>
      <c r="F25" s="89">
        <f t="shared" si="2"/>
        <v>1.6548344286615359E-3</v>
      </c>
      <c r="G25" s="96">
        <f t="shared" si="3"/>
        <v>7.0772413727014562E-3</v>
      </c>
      <c r="H25" s="96">
        <f t="shared" si="4"/>
        <v>6.1626477519875654E-3</v>
      </c>
      <c r="I25" s="75">
        <v>11.5</v>
      </c>
      <c r="J25" s="75">
        <v>10</v>
      </c>
      <c r="K25" s="75">
        <v>5.6</v>
      </c>
      <c r="L25" s="75">
        <v>32.4</v>
      </c>
      <c r="M25" s="75">
        <v>40.5</v>
      </c>
      <c r="N25" s="91">
        <f t="shared" si="5"/>
        <v>11.5</v>
      </c>
      <c r="O25" s="91">
        <f t="shared" si="6"/>
        <v>1.6666666666666667</v>
      </c>
      <c r="P25" s="91">
        <f t="shared" si="6"/>
        <v>1.6666666666666667</v>
      </c>
      <c r="Q25" s="91">
        <f t="shared" si="6"/>
        <v>0.16666666666666669</v>
      </c>
      <c r="R25" s="91">
        <f t="shared" si="6"/>
        <v>0.83333333333333337</v>
      </c>
      <c r="S25" s="91">
        <f t="shared" si="6"/>
        <v>0.83333333333333337</v>
      </c>
      <c r="T25" s="91">
        <f t="shared" si="6"/>
        <v>5</v>
      </c>
      <c r="U25" s="91">
        <f t="shared" si="7"/>
        <v>5.6</v>
      </c>
      <c r="V25" s="91">
        <f t="shared" si="8"/>
        <v>5.6842105263157903</v>
      </c>
      <c r="W25" s="91">
        <f t="shared" si="8"/>
        <v>2.8421052631578951</v>
      </c>
      <c r="X25" s="91">
        <f t="shared" si="8"/>
        <v>1.705263157894737</v>
      </c>
      <c r="Y25" s="91">
        <f t="shared" si="8"/>
        <v>2.8421052631578951</v>
      </c>
      <c r="Z25" s="91">
        <f t="shared" si="8"/>
        <v>2.2736842105263162</v>
      </c>
      <c r="AA25" s="91">
        <f t="shared" si="8"/>
        <v>7.3894736842105262</v>
      </c>
      <c r="AB25" s="91">
        <f t="shared" si="8"/>
        <v>7.9578947368421069</v>
      </c>
      <c r="AC25" s="91">
        <f t="shared" si="9"/>
        <v>40.5</v>
      </c>
      <c r="AD25" s="91">
        <f t="shared" si="8"/>
        <v>1.705263157894737</v>
      </c>
    </row>
    <row r="26" spans="1:30" x14ac:dyDescent="0.3">
      <c r="A26" s="71">
        <v>24</v>
      </c>
      <c r="B26" s="74" t="s">
        <v>202</v>
      </c>
      <c r="C26" s="78">
        <v>408.39299999999997</v>
      </c>
      <c r="D26">
        <v>196.1</v>
      </c>
      <c r="E26" s="6">
        <f>SUMIFS(departement_dict!$H$2:$H$102,departement_dict!$B$2:$B$102,data_departement!A26)</f>
        <v>0.87076975723313765</v>
      </c>
      <c r="F26" s="89">
        <f t="shared" si="2"/>
        <v>6.0473157152902577E-3</v>
      </c>
      <c r="G26" s="96">
        <f t="shared" si="3"/>
        <v>7.3781631354215898E-3</v>
      </c>
      <c r="H26" s="96">
        <f t="shared" si="4"/>
        <v>6.4246813222575434E-3</v>
      </c>
      <c r="I26" s="75">
        <v>5.0999999999999996</v>
      </c>
      <c r="J26" s="75">
        <v>12.5</v>
      </c>
      <c r="K26" s="75">
        <v>8.1</v>
      </c>
      <c r="L26" s="75">
        <v>39.9</v>
      </c>
      <c r="M26" s="75">
        <v>34.4</v>
      </c>
      <c r="N26" s="91">
        <f t="shared" si="5"/>
        <v>5.0999999999999996</v>
      </c>
      <c r="O26" s="91">
        <f t="shared" si="6"/>
        <v>2.0833333333333335</v>
      </c>
      <c r="P26" s="91">
        <f t="shared" si="6"/>
        <v>2.0833333333333335</v>
      </c>
      <c r="Q26" s="91">
        <f t="shared" si="6"/>
        <v>0.20833333333333334</v>
      </c>
      <c r="R26" s="91">
        <f t="shared" si="6"/>
        <v>1.0416666666666667</v>
      </c>
      <c r="S26" s="91">
        <f t="shared" si="6"/>
        <v>1.0416666666666667</v>
      </c>
      <c r="T26" s="91">
        <f t="shared" si="6"/>
        <v>6.25</v>
      </c>
      <c r="U26" s="91">
        <f t="shared" si="7"/>
        <v>8.1</v>
      </c>
      <c r="V26" s="91">
        <f t="shared" si="8"/>
        <v>7.0000000000000009</v>
      </c>
      <c r="W26" s="91">
        <f t="shared" si="8"/>
        <v>3.5000000000000004</v>
      </c>
      <c r="X26" s="91">
        <f t="shared" si="8"/>
        <v>2.1</v>
      </c>
      <c r="Y26" s="91">
        <f t="shared" si="8"/>
        <v>3.5000000000000004</v>
      </c>
      <c r="Z26" s="91">
        <f t="shared" si="8"/>
        <v>2.8000000000000003</v>
      </c>
      <c r="AA26" s="91">
        <f t="shared" si="8"/>
        <v>9.1000000000000014</v>
      </c>
      <c r="AB26" s="91">
        <f t="shared" si="8"/>
        <v>9.8000000000000007</v>
      </c>
      <c r="AC26" s="91">
        <f t="shared" si="9"/>
        <v>34.4</v>
      </c>
      <c r="AD26" s="91">
        <f t="shared" si="8"/>
        <v>2.1</v>
      </c>
    </row>
    <row r="27" spans="1:30" x14ac:dyDescent="0.3">
      <c r="A27" s="71">
        <v>25</v>
      </c>
      <c r="B27" s="74" t="s">
        <v>203</v>
      </c>
      <c r="C27" s="78">
        <v>539.44899999999996</v>
      </c>
      <c r="D27">
        <v>176</v>
      </c>
      <c r="E27" s="6">
        <f>SUMIFS(departement_dict!$H$2:$H$102,departement_dict!$B$2:$B$102,data_departement!A27)</f>
        <v>0.85613646483520034</v>
      </c>
      <c r="F27" s="89">
        <f t="shared" si="2"/>
        <v>8.0687781381313418E-3</v>
      </c>
      <c r="G27" s="96">
        <f t="shared" si="3"/>
        <v>6.6889254599568314E-3</v>
      </c>
      <c r="H27" s="96">
        <f t="shared" si="4"/>
        <v>5.7266329968336084E-3</v>
      </c>
      <c r="I27" s="75">
        <v>2.2999999999999998</v>
      </c>
      <c r="J27" s="75">
        <v>19.3</v>
      </c>
      <c r="K27" s="75">
        <v>5.4</v>
      </c>
      <c r="L27" s="75">
        <v>40.200000000000003</v>
      </c>
      <c r="M27" s="75">
        <v>32.799999999999997</v>
      </c>
      <c r="N27" s="91">
        <f t="shared" si="5"/>
        <v>2.2999999999999998</v>
      </c>
      <c r="O27" s="91">
        <f t="shared" si="6"/>
        <v>3.2166666666666668</v>
      </c>
      <c r="P27" s="91">
        <f t="shared" si="6"/>
        <v>3.2166666666666668</v>
      </c>
      <c r="Q27" s="91">
        <f t="shared" si="6"/>
        <v>0.32166666666666671</v>
      </c>
      <c r="R27" s="91">
        <f t="shared" si="6"/>
        <v>1.6083333333333334</v>
      </c>
      <c r="S27" s="91">
        <f t="shared" si="6"/>
        <v>1.6083333333333334</v>
      </c>
      <c r="T27" s="91">
        <f t="shared" si="6"/>
        <v>9.65</v>
      </c>
      <c r="U27" s="91">
        <f t="shared" si="7"/>
        <v>5.4</v>
      </c>
      <c r="V27" s="91">
        <f t="shared" si="8"/>
        <v>7.0526315789473699</v>
      </c>
      <c r="W27" s="91">
        <f t="shared" si="8"/>
        <v>3.526315789473685</v>
      </c>
      <c r="X27" s="91">
        <f t="shared" si="8"/>
        <v>2.1157894736842104</v>
      </c>
      <c r="Y27" s="91">
        <f t="shared" si="8"/>
        <v>3.526315789473685</v>
      </c>
      <c r="Z27" s="91">
        <f t="shared" si="8"/>
        <v>2.8210526315789477</v>
      </c>
      <c r="AA27" s="91">
        <f t="shared" si="8"/>
        <v>9.1684210526315812</v>
      </c>
      <c r="AB27" s="91">
        <f t="shared" si="8"/>
        <v>9.8736842105263189</v>
      </c>
      <c r="AC27" s="91">
        <f t="shared" si="9"/>
        <v>32.799999999999997</v>
      </c>
      <c r="AD27" s="91">
        <f t="shared" si="8"/>
        <v>2.1157894736842104</v>
      </c>
    </row>
    <row r="28" spans="1:30" x14ac:dyDescent="0.3">
      <c r="A28" s="71">
        <v>26</v>
      </c>
      <c r="B28" s="74" t="s">
        <v>204</v>
      </c>
      <c r="C28" s="78">
        <v>520.55999999999995</v>
      </c>
      <c r="D28">
        <v>133.6</v>
      </c>
      <c r="E28" s="6">
        <f>SUMIFS(departement_dict!$H$2:$H$102,departement_dict!$B$2:$B$102,data_departement!A28)</f>
        <v>0.94088455763134904</v>
      </c>
      <c r="F28" s="89">
        <f t="shared" si="2"/>
        <v>7.9428765598738744E-3</v>
      </c>
      <c r="G28" s="96">
        <f t="shared" si="3"/>
        <v>5.1796424843014027E-3</v>
      </c>
      <c r="H28" s="96">
        <f t="shared" si="4"/>
        <v>4.8734456275304674E-3</v>
      </c>
      <c r="I28" s="75">
        <v>3.6</v>
      </c>
      <c r="J28" s="75">
        <v>17.600000000000001</v>
      </c>
      <c r="K28" s="75">
        <v>7</v>
      </c>
      <c r="L28" s="75">
        <v>44.4</v>
      </c>
      <c r="M28" s="75">
        <v>27.4</v>
      </c>
      <c r="N28" s="91">
        <f t="shared" si="5"/>
        <v>3.6000000000000005</v>
      </c>
      <c r="O28" s="91">
        <f t="shared" si="6"/>
        <v>2.9333333333333336</v>
      </c>
      <c r="P28" s="91">
        <f t="shared" si="6"/>
        <v>2.9333333333333336</v>
      </c>
      <c r="Q28" s="91">
        <f t="shared" si="6"/>
        <v>0.29333333333333333</v>
      </c>
      <c r="R28" s="91">
        <f t="shared" si="6"/>
        <v>1.4666666666666668</v>
      </c>
      <c r="S28" s="91">
        <f t="shared" si="6"/>
        <v>1.4666666666666668</v>
      </c>
      <c r="T28" s="91">
        <f t="shared" si="6"/>
        <v>8.8000000000000007</v>
      </c>
      <c r="U28" s="91">
        <f t="shared" si="7"/>
        <v>7</v>
      </c>
      <c r="V28" s="91">
        <f t="shared" si="8"/>
        <v>7.7894736842105274</v>
      </c>
      <c r="W28" s="91">
        <f t="shared" si="8"/>
        <v>3.8947368421052637</v>
      </c>
      <c r="X28" s="91">
        <f t="shared" si="8"/>
        <v>2.3368421052631581</v>
      </c>
      <c r="Y28" s="91">
        <f t="shared" si="8"/>
        <v>3.8947368421052637</v>
      </c>
      <c r="Z28" s="91">
        <f t="shared" si="8"/>
        <v>3.1157894736842109</v>
      </c>
      <c r="AA28" s="91">
        <f t="shared" si="8"/>
        <v>10.126315789473686</v>
      </c>
      <c r="AB28" s="91">
        <f t="shared" si="8"/>
        <v>10.905263157894739</v>
      </c>
      <c r="AC28" s="91">
        <f t="shared" si="9"/>
        <v>27.4</v>
      </c>
      <c r="AD28" s="91">
        <f t="shared" si="8"/>
        <v>2.3368421052631581</v>
      </c>
    </row>
    <row r="29" spans="1:30" x14ac:dyDescent="0.3">
      <c r="A29" s="71">
        <v>27</v>
      </c>
      <c r="B29" s="74" t="s">
        <v>205</v>
      </c>
      <c r="C29" s="78">
        <v>600.68700000000001</v>
      </c>
      <c r="D29">
        <v>330.7</v>
      </c>
      <c r="E29" s="6">
        <f>SUMIFS(departement_dict!$H$2:$H$102,departement_dict!$B$2:$B$102,data_departement!A29)</f>
        <v>0.89872291545409233</v>
      </c>
      <c r="F29" s="89">
        <f t="shared" si="2"/>
        <v>9.0144941354264371E-3</v>
      </c>
      <c r="G29" s="96">
        <f t="shared" si="3"/>
        <v>1.2609957680261295E-2</v>
      </c>
      <c r="H29" s="96">
        <f t="shared" si="4"/>
        <v>1.1332857930157154E-2</v>
      </c>
      <c r="I29" s="75">
        <v>2.6</v>
      </c>
      <c r="J29" s="75">
        <v>19.600000000000001</v>
      </c>
      <c r="K29" s="75">
        <v>6.8</v>
      </c>
      <c r="L29" s="75">
        <v>39.9</v>
      </c>
      <c r="M29" s="75">
        <v>31</v>
      </c>
      <c r="N29" s="91">
        <f t="shared" si="5"/>
        <v>2.6</v>
      </c>
      <c r="O29" s="91">
        <f t="shared" si="6"/>
        <v>3.2666666666666671</v>
      </c>
      <c r="P29" s="91">
        <f t="shared" si="6"/>
        <v>3.2666666666666671</v>
      </c>
      <c r="Q29" s="91">
        <f t="shared" si="6"/>
        <v>0.32666666666666672</v>
      </c>
      <c r="R29" s="91">
        <f t="shared" si="6"/>
        <v>1.6333333333333335</v>
      </c>
      <c r="S29" s="91">
        <f t="shared" si="6"/>
        <v>1.6333333333333335</v>
      </c>
      <c r="T29" s="91">
        <f t="shared" si="6"/>
        <v>9.7999999999999989</v>
      </c>
      <c r="U29" s="91">
        <f t="shared" si="7"/>
        <v>6.8</v>
      </c>
      <c r="V29" s="91">
        <f t="shared" si="8"/>
        <v>7.0000000000000009</v>
      </c>
      <c r="W29" s="91">
        <f t="shared" si="8"/>
        <v>3.5000000000000004</v>
      </c>
      <c r="X29" s="91">
        <f t="shared" si="8"/>
        <v>2.1</v>
      </c>
      <c r="Y29" s="91">
        <f t="shared" si="8"/>
        <v>3.5000000000000004</v>
      </c>
      <c r="Z29" s="91">
        <f t="shared" si="8"/>
        <v>2.8000000000000003</v>
      </c>
      <c r="AA29" s="91">
        <f t="shared" si="8"/>
        <v>9.1000000000000014</v>
      </c>
      <c r="AB29" s="91">
        <f t="shared" si="8"/>
        <v>9.8000000000000007</v>
      </c>
      <c r="AC29" s="91">
        <f t="shared" si="9"/>
        <v>31</v>
      </c>
      <c r="AD29" s="91">
        <f t="shared" si="8"/>
        <v>2.1</v>
      </c>
    </row>
    <row r="30" spans="1:30" x14ac:dyDescent="0.3">
      <c r="A30" s="71">
        <v>28</v>
      </c>
      <c r="B30" s="74" t="s">
        <v>206</v>
      </c>
      <c r="C30" s="78">
        <v>429.42500000000001</v>
      </c>
      <c r="D30">
        <v>62.5</v>
      </c>
      <c r="E30" s="6">
        <f>SUMIFS(departement_dict!$H$2:$H$102,departement_dict!$B$2:$B$102,data_departement!A30)</f>
        <v>0.88252350354495812</v>
      </c>
      <c r="F30" s="89">
        <f t="shared" si="2"/>
        <v>6.4875899377763628E-3</v>
      </c>
      <c r="G30" s="96">
        <f t="shared" si="3"/>
        <v>2.3991775630647261E-3</v>
      </c>
      <c r="H30" s="96">
        <f t="shared" si="4"/>
        <v>2.1173305885823367E-3</v>
      </c>
      <c r="I30" s="75">
        <v>3</v>
      </c>
      <c r="J30" s="75">
        <v>17.2</v>
      </c>
      <c r="K30" s="75">
        <v>6.2</v>
      </c>
      <c r="L30" s="75">
        <v>43.3</v>
      </c>
      <c r="M30" s="75">
        <v>30.2</v>
      </c>
      <c r="N30" s="91">
        <f t="shared" si="5"/>
        <v>3</v>
      </c>
      <c r="O30" s="91">
        <f t="shared" si="6"/>
        <v>2.8666666666666667</v>
      </c>
      <c r="P30" s="91">
        <f t="shared" si="6"/>
        <v>2.8666666666666667</v>
      </c>
      <c r="Q30" s="91">
        <f t="shared" si="6"/>
        <v>0.28666666666666668</v>
      </c>
      <c r="R30" s="91">
        <f t="shared" si="6"/>
        <v>1.4333333333333333</v>
      </c>
      <c r="S30" s="91">
        <f t="shared" si="6"/>
        <v>1.4333333333333333</v>
      </c>
      <c r="T30" s="91">
        <f t="shared" si="6"/>
        <v>8.6000000000000014</v>
      </c>
      <c r="U30" s="91">
        <f t="shared" si="7"/>
        <v>6.2</v>
      </c>
      <c r="V30" s="91">
        <f t="shared" si="8"/>
        <v>7.5964912280701764</v>
      </c>
      <c r="W30" s="91">
        <f t="shared" si="8"/>
        <v>3.7982456140350882</v>
      </c>
      <c r="X30" s="91">
        <f t="shared" si="8"/>
        <v>2.2789473684210528</v>
      </c>
      <c r="Y30" s="91">
        <f t="shared" si="8"/>
        <v>3.7982456140350882</v>
      </c>
      <c r="Z30" s="91">
        <f t="shared" si="8"/>
        <v>3.0385964912280703</v>
      </c>
      <c r="AA30" s="91">
        <f t="shared" si="8"/>
        <v>9.8754385964912288</v>
      </c>
      <c r="AB30" s="91">
        <f t="shared" si="8"/>
        <v>10.635087719298246</v>
      </c>
      <c r="AC30" s="91">
        <f t="shared" si="9"/>
        <v>30.2</v>
      </c>
      <c r="AD30" s="91">
        <f t="shared" si="8"/>
        <v>2.2789473684210528</v>
      </c>
    </row>
    <row r="31" spans="1:30" x14ac:dyDescent="0.3">
      <c r="A31" s="71">
        <v>29</v>
      </c>
      <c r="B31" s="74" t="s">
        <v>207</v>
      </c>
      <c r="C31" s="78">
        <v>906.55399999999997</v>
      </c>
      <c r="D31">
        <v>55.1</v>
      </c>
      <c r="E31" s="6">
        <f>SUMIFS(departement_dict!$H$2:$H$102,departement_dict!$B$2:$B$102,data_departement!A31)</f>
        <v>0.86792734715377207</v>
      </c>
      <c r="F31" s="89">
        <f t="shared" si="2"/>
        <v>1.3412421248762626E-2</v>
      </c>
      <c r="G31" s="96">
        <f t="shared" si="3"/>
        <v>2.0713400959010671E-3</v>
      </c>
      <c r="H31" s="96">
        <f t="shared" si="4"/>
        <v>1.7977727144886529E-3</v>
      </c>
      <c r="I31" s="75">
        <v>4.0999999999999996</v>
      </c>
      <c r="J31" s="75">
        <v>13</v>
      </c>
      <c r="K31" s="75">
        <v>6.1</v>
      </c>
      <c r="L31" s="75">
        <v>41</v>
      </c>
      <c r="M31" s="75">
        <v>35.799999999999997</v>
      </c>
      <c r="N31" s="91">
        <f t="shared" si="5"/>
        <v>4.0999999999999996</v>
      </c>
      <c r="O31" s="91">
        <f t="shared" si="6"/>
        <v>2.166666666666667</v>
      </c>
      <c r="P31" s="91">
        <f t="shared" si="6"/>
        <v>2.166666666666667</v>
      </c>
      <c r="Q31" s="91">
        <f t="shared" si="6"/>
        <v>0.2166666666666667</v>
      </c>
      <c r="R31" s="91">
        <f t="shared" si="6"/>
        <v>1.0833333333333335</v>
      </c>
      <c r="S31" s="91">
        <f t="shared" si="6"/>
        <v>1.0833333333333335</v>
      </c>
      <c r="T31" s="91">
        <f t="shared" si="6"/>
        <v>6.5000000000000009</v>
      </c>
      <c r="U31" s="91">
        <f t="shared" si="7"/>
        <v>6.1000000000000005</v>
      </c>
      <c r="V31" s="91">
        <f t="shared" si="8"/>
        <v>7.1929824561403528</v>
      </c>
      <c r="W31" s="91">
        <f t="shared" si="8"/>
        <v>3.5964912280701764</v>
      </c>
      <c r="X31" s="91">
        <f t="shared" si="8"/>
        <v>2.1578947368421053</v>
      </c>
      <c r="Y31" s="91">
        <f t="shared" si="8"/>
        <v>3.5964912280701764</v>
      </c>
      <c r="Z31" s="91">
        <f t="shared" si="8"/>
        <v>2.8771929824561409</v>
      </c>
      <c r="AA31" s="91">
        <f t="shared" si="8"/>
        <v>9.3508771929824572</v>
      </c>
      <c r="AB31" s="91">
        <f t="shared" si="8"/>
        <v>10.070175438596493</v>
      </c>
      <c r="AC31" s="91">
        <f t="shared" si="9"/>
        <v>35.799999999999997</v>
      </c>
      <c r="AD31" s="91">
        <f t="shared" si="8"/>
        <v>2.1578947368421053</v>
      </c>
    </row>
    <row r="32" spans="1:30" x14ac:dyDescent="0.3">
      <c r="A32" s="71">
        <v>30</v>
      </c>
      <c r="B32" s="74" t="s">
        <v>208</v>
      </c>
      <c r="C32" s="78">
        <v>748.46799999999996</v>
      </c>
      <c r="D32">
        <v>217.8</v>
      </c>
      <c r="E32" s="6">
        <f>SUMIFS(departement_dict!$H$2:$H$102,departement_dict!$B$2:$B$102,data_departement!A32)</f>
        <v>0.8865555834383495</v>
      </c>
      <c r="F32" s="89">
        <f t="shared" si="2"/>
        <v>1.1116077610302151E-2</v>
      </c>
      <c r="G32" s="96">
        <f t="shared" si="3"/>
        <v>8.2190668945584574E-3</v>
      </c>
      <c r="H32" s="96">
        <f t="shared" si="4"/>
        <v>7.2866596460240962E-3</v>
      </c>
      <c r="I32" s="75">
        <v>3.5</v>
      </c>
      <c r="J32" s="75">
        <v>10</v>
      </c>
      <c r="K32" s="75">
        <v>7.2</v>
      </c>
      <c r="L32" s="75">
        <v>43.4</v>
      </c>
      <c r="M32" s="75">
        <v>35.9</v>
      </c>
      <c r="N32" s="91">
        <f t="shared" si="5"/>
        <v>3.5000000000000004</v>
      </c>
      <c r="O32" s="91">
        <f t="shared" si="6"/>
        <v>1.6666666666666667</v>
      </c>
      <c r="P32" s="91">
        <f t="shared" si="6"/>
        <v>1.6666666666666667</v>
      </c>
      <c r="Q32" s="91">
        <f t="shared" si="6"/>
        <v>0.16666666666666669</v>
      </c>
      <c r="R32" s="91">
        <f t="shared" si="6"/>
        <v>0.83333333333333337</v>
      </c>
      <c r="S32" s="91">
        <f t="shared" si="6"/>
        <v>0.83333333333333337</v>
      </c>
      <c r="T32" s="91">
        <f t="shared" si="6"/>
        <v>5</v>
      </c>
      <c r="U32" s="91">
        <f t="shared" si="7"/>
        <v>7.2</v>
      </c>
      <c r="V32" s="91">
        <f t="shared" si="8"/>
        <v>7.6140350877192988</v>
      </c>
      <c r="W32" s="91">
        <f t="shared" si="8"/>
        <v>3.8070175438596494</v>
      </c>
      <c r="X32" s="91">
        <f t="shared" si="8"/>
        <v>2.2842105263157895</v>
      </c>
      <c r="Y32" s="91">
        <f t="shared" si="8"/>
        <v>3.8070175438596494</v>
      </c>
      <c r="Z32" s="91">
        <f t="shared" si="8"/>
        <v>3.0456140350877194</v>
      </c>
      <c r="AA32" s="91">
        <f t="shared" si="8"/>
        <v>9.8982456140350887</v>
      </c>
      <c r="AB32" s="91">
        <f t="shared" si="8"/>
        <v>10.65964912280702</v>
      </c>
      <c r="AC32" s="91">
        <f t="shared" si="9"/>
        <v>35.9</v>
      </c>
      <c r="AD32" s="91">
        <f t="shared" si="8"/>
        <v>2.2842105263157895</v>
      </c>
    </row>
    <row r="33" spans="1:30" x14ac:dyDescent="0.3">
      <c r="A33" s="71">
        <v>31</v>
      </c>
      <c r="B33" s="74" t="s">
        <v>209</v>
      </c>
      <c r="C33" s="78">
        <v>1400.9349999999999</v>
      </c>
      <c r="D33">
        <v>631</v>
      </c>
      <c r="E33" s="6">
        <f>SUMIFS(departement_dict!$H$2:$H$102,departement_dict!$B$2:$B$102,data_departement!A33)</f>
        <v>0.8865555834383495</v>
      </c>
      <c r="F33" s="89">
        <f t="shared" si="2"/>
        <v>2.1559918623740265E-2</v>
      </c>
      <c r="G33" s="96">
        <f t="shared" si="3"/>
        <v>2.4674297555430966E-2</v>
      </c>
      <c r="H33" s="96">
        <f t="shared" si="4"/>
        <v>2.1875136265186543E-2</v>
      </c>
      <c r="I33" s="75">
        <v>0.9</v>
      </c>
      <c r="J33" s="75">
        <v>12.2</v>
      </c>
      <c r="K33" s="75">
        <v>6.1</v>
      </c>
      <c r="L33" s="75">
        <v>51.4</v>
      </c>
      <c r="M33" s="75">
        <v>29.5</v>
      </c>
      <c r="N33" s="91">
        <f t="shared" si="5"/>
        <v>0.90000000000000013</v>
      </c>
      <c r="O33" s="91">
        <f t="shared" si="6"/>
        <v>2.0333333333333332</v>
      </c>
      <c r="P33" s="91">
        <f t="shared" si="6"/>
        <v>2.0333333333333332</v>
      </c>
      <c r="Q33" s="91">
        <f t="shared" si="6"/>
        <v>0.20333333333333334</v>
      </c>
      <c r="R33" s="91">
        <f t="shared" si="6"/>
        <v>1.0166666666666666</v>
      </c>
      <c r="S33" s="91">
        <f t="shared" si="6"/>
        <v>1.0166666666666666</v>
      </c>
      <c r="T33" s="91">
        <f t="shared" si="6"/>
        <v>6.1000000000000005</v>
      </c>
      <c r="U33" s="91">
        <f t="shared" si="7"/>
        <v>6.1000000000000005</v>
      </c>
      <c r="V33" s="91">
        <f t="shared" si="8"/>
        <v>9.0175438596491251</v>
      </c>
      <c r="W33" s="91">
        <f t="shared" si="8"/>
        <v>4.5087719298245625</v>
      </c>
      <c r="X33" s="91">
        <f t="shared" si="8"/>
        <v>2.7052631578947368</v>
      </c>
      <c r="Y33" s="91">
        <f t="shared" si="8"/>
        <v>4.5087719298245625</v>
      </c>
      <c r="Z33" s="91">
        <f t="shared" si="8"/>
        <v>3.6070175438596497</v>
      </c>
      <c r="AA33" s="91">
        <f t="shared" si="8"/>
        <v>11.722807017543861</v>
      </c>
      <c r="AB33" s="91">
        <f t="shared" si="8"/>
        <v>12.624561403508775</v>
      </c>
      <c r="AC33" s="91">
        <f t="shared" si="9"/>
        <v>29.5</v>
      </c>
      <c r="AD33" s="91">
        <f t="shared" si="8"/>
        <v>2.7052631578947368</v>
      </c>
    </row>
    <row r="34" spans="1:30" x14ac:dyDescent="0.3">
      <c r="A34" s="71">
        <v>32</v>
      </c>
      <c r="B34" s="74" t="s">
        <v>210</v>
      </c>
      <c r="C34" s="78">
        <v>190.04</v>
      </c>
      <c r="D34">
        <v>57.5</v>
      </c>
      <c r="E34" s="6">
        <f>SUMIFS(departement_dict!$H$2:$H$102,departement_dict!$B$2:$B$102,data_departement!A34)</f>
        <v>0.8865555834383495</v>
      </c>
      <c r="F34" s="89">
        <f t="shared" si="2"/>
        <v>2.8025602887760763E-3</v>
      </c>
      <c r="G34" s="96">
        <f t="shared" si="3"/>
        <v>2.1545872899442625E-3</v>
      </c>
      <c r="H34" s="96">
        <f t="shared" si="4"/>
        <v>1.910161391905388E-3</v>
      </c>
      <c r="I34" s="75">
        <v>11.2</v>
      </c>
      <c r="J34" s="75">
        <v>10.3</v>
      </c>
      <c r="K34" s="75">
        <v>6.3</v>
      </c>
      <c r="L34" s="75">
        <v>39.4</v>
      </c>
      <c r="M34" s="75">
        <v>32.9</v>
      </c>
      <c r="N34" s="91">
        <f t="shared" si="5"/>
        <v>11.2</v>
      </c>
      <c r="O34" s="91">
        <f t="shared" si="6"/>
        <v>1.7166666666666668</v>
      </c>
      <c r="P34" s="91">
        <f t="shared" si="6"/>
        <v>1.7166666666666668</v>
      </c>
      <c r="Q34" s="91">
        <f t="shared" si="6"/>
        <v>0.17166666666666666</v>
      </c>
      <c r="R34" s="91">
        <f t="shared" si="6"/>
        <v>0.85833333333333339</v>
      </c>
      <c r="S34" s="91">
        <f t="shared" si="6"/>
        <v>0.85833333333333339</v>
      </c>
      <c r="T34" s="91">
        <f t="shared" si="6"/>
        <v>5.15</v>
      </c>
      <c r="U34" s="91">
        <f t="shared" si="7"/>
        <v>6.3000000000000007</v>
      </c>
      <c r="V34" s="91">
        <f t="shared" si="8"/>
        <v>6.9122807017543861</v>
      </c>
      <c r="W34" s="91">
        <f t="shared" si="8"/>
        <v>3.4561403508771931</v>
      </c>
      <c r="X34" s="91">
        <f t="shared" si="8"/>
        <v>2.073684210526316</v>
      </c>
      <c r="Y34" s="91">
        <f t="shared" si="8"/>
        <v>3.4561403508771931</v>
      </c>
      <c r="Z34" s="91">
        <f t="shared" si="8"/>
        <v>2.7649122807017545</v>
      </c>
      <c r="AA34" s="91">
        <f t="shared" si="8"/>
        <v>8.9859649122807017</v>
      </c>
      <c r="AB34" s="91">
        <f t="shared" si="8"/>
        <v>9.6771929824561411</v>
      </c>
      <c r="AC34" s="91">
        <f t="shared" si="9"/>
        <v>32.9</v>
      </c>
      <c r="AD34" s="91">
        <f t="shared" si="8"/>
        <v>2.073684210526316</v>
      </c>
    </row>
    <row r="35" spans="1:30" x14ac:dyDescent="0.3">
      <c r="A35" s="71">
        <v>33</v>
      </c>
      <c r="B35" s="74" t="s">
        <v>211</v>
      </c>
      <c r="C35" s="78">
        <v>1633.44</v>
      </c>
      <c r="D35">
        <v>662.7</v>
      </c>
      <c r="E35" s="6">
        <f>SUMIFS(departement_dict!$H$2:$H$102,departement_dict!$B$2:$B$102,data_departement!A35)</f>
        <v>0.87076975723313765</v>
      </c>
      <c r="F35" s="89">
        <f t="shared" si="2"/>
        <v>2.4803958819623238E-2</v>
      </c>
      <c r="G35" s="96">
        <f t="shared" si="3"/>
        <v>2.5569432693339233E-2</v>
      </c>
      <c r="H35" s="96">
        <f t="shared" si="4"/>
        <v>2.2265088698968056E-2</v>
      </c>
      <c r="I35" s="75">
        <v>3.6</v>
      </c>
      <c r="J35" s="75">
        <v>9.1</v>
      </c>
      <c r="K35" s="75">
        <v>6.5</v>
      </c>
      <c r="L35" s="75">
        <v>49.6</v>
      </c>
      <c r="M35" s="75">
        <v>31.1</v>
      </c>
      <c r="N35" s="91">
        <f t="shared" si="5"/>
        <v>3.6000000000000005</v>
      </c>
      <c r="O35" s="91">
        <f t="shared" ref="O35:T66" si="10">$J35*O$104/$J$104</f>
        <v>1.5166666666666666</v>
      </c>
      <c r="P35" s="91">
        <f t="shared" si="10"/>
        <v>1.5166666666666666</v>
      </c>
      <c r="Q35" s="91">
        <f t="shared" si="10"/>
        <v>0.15166666666666667</v>
      </c>
      <c r="R35" s="91">
        <f t="shared" si="10"/>
        <v>0.7583333333333333</v>
      </c>
      <c r="S35" s="91">
        <f t="shared" si="10"/>
        <v>0.7583333333333333</v>
      </c>
      <c r="T35" s="91">
        <f t="shared" si="10"/>
        <v>4.55</v>
      </c>
      <c r="U35" s="91">
        <f t="shared" si="7"/>
        <v>6.5000000000000009</v>
      </c>
      <c r="V35" s="91">
        <f t="shared" ref="V35:AD66" si="11">$L35*V$104/$L$104</f>
        <v>8.7017543859649145</v>
      </c>
      <c r="W35" s="91">
        <f t="shared" si="11"/>
        <v>4.3508771929824572</v>
      </c>
      <c r="X35" s="91">
        <f t="shared" si="11"/>
        <v>2.6105263157894738</v>
      </c>
      <c r="Y35" s="91">
        <f t="shared" si="11"/>
        <v>4.3508771929824572</v>
      </c>
      <c r="Z35" s="91">
        <f t="shared" si="11"/>
        <v>3.4807017543859655</v>
      </c>
      <c r="AA35" s="91">
        <f t="shared" si="11"/>
        <v>11.312280701754387</v>
      </c>
      <c r="AB35" s="91">
        <f t="shared" si="11"/>
        <v>12.18245614035088</v>
      </c>
      <c r="AC35" s="91">
        <f t="shared" si="9"/>
        <v>31.1</v>
      </c>
      <c r="AD35" s="91">
        <f t="shared" si="11"/>
        <v>2.6105263157894738</v>
      </c>
    </row>
    <row r="36" spans="1:30" x14ac:dyDescent="0.3">
      <c r="A36" s="71">
        <v>34</v>
      </c>
      <c r="B36" s="74" t="s">
        <v>212</v>
      </c>
      <c r="C36" s="78">
        <v>1176.145</v>
      </c>
      <c r="D36">
        <v>400.9</v>
      </c>
      <c r="E36" s="6">
        <f>SUMIFS(departement_dict!$H$2:$H$102,departement_dict!$B$2:$B$102,data_departement!A36)</f>
        <v>0.8865555834383495</v>
      </c>
      <c r="F36" s="89">
        <f t="shared" si="2"/>
        <v>1.7745553184605734E-2</v>
      </c>
      <c r="G36" s="96">
        <f t="shared" si="3"/>
        <v>1.5369192087296514E-2</v>
      </c>
      <c r="H36" s="96">
        <f t="shared" si="4"/>
        <v>1.3625643057929225E-2</v>
      </c>
      <c r="I36" s="75">
        <v>2.2000000000000002</v>
      </c>
      <c r="J36" s="75">
        <v>6.4</v>
      </c>
      <c r="K36" s="75">
        <v>6.5</v>
      </c>
      <c r="L36" s="75">
        <v>50.3</v>
      </c>
      <c r="M36" s="75">
        <v>34.6</v>
      </c>
      <c r="N36" s="91">
        <f t="shared" si="5"/>
        <v>2.2000000000000002</v>
      </c>
      <c r="O36" s="91">
        <f t="shared" si="10"/>
        <v>1.0666666666666667</v>
      </c>
      <c r="P36" s="91">
        <f t="shared" si="10"/>
        <v>1.0666666666666667</v>
      </c>
      <c r="Q36" s="91">
        <f t="shared" si="10"/>
        <v>0.10666666666666667</v>
      </c>
      <c r="R36" s="91">
        <f t="shared" si="10"/>
        <v>0.53333333333333333</v>
      </c>
      <c r="S36" s="91">
        <f t="shared" si="10"/>
        <v>0.53333333333333333</v>
      </c>
      <c r="T36" s="91">
        <f t="shared" si="10"/>
        <v>3.2</v>
      </c>
      <c r="U36" s="91">
        <f t="shared" si="7"/>
        <v>6.5000000000000009</v>
      </c>
      <c r="V36" s="91">
        <f t="shared" si="11"/>
        <v>8.8245614035087723</v>
      </c>
      <c r="W36" s="91">
        <f t="shared" si="11"/>
        <v>4.4122807017543861</v>
      </c>
      <c r="X36" s="91">
        <f t="shared" si="11"/>
        <v>2.6473684210526316</v>
      </c>
      <c r="Y36" s="91">
        <f t="shared" si="11"/>
        <v>4.4122807017543861</v>
      </c>
      <c r="Z36" s="91">
        <f t="shared" si="11"/>
        <v>3.5298245614035091</v>
      </c>
      <c r="AA36" s="91">
        <f t="shared" si="11"/>
        <v>11.471929824561403</v>
      </c>
      <c r="AB36" s="91">
        <f t="shared" si="11"/>
        <v>12.354385964912282</v>
      </c>
      <c r="AC36" s="91">
        <f t="shared" si="9"/>
        <v>34.6</v>
      </c>
      <c r="AD36" s="91">
        <f t="shared" si="11"/>
        <v>2.6473684210526316</v>
      </c>
    </row>
    <row r="37" spans="1:30" x14ac:dyDescent="0.3">
      <c r="A37" s="71">
        <v>35</v>
      </c>
      <c r="B37" s="74" t="s">
        <v>213</v>
      </c>
      <c r="C37" s="78">
        <v>1082.0730000000001</v>
      </c>
      <c r="D37">
        <v>453.8</v>
      </c>
      <c r="E37" s="6">
        <f>SUMIFS(departement_dict!$H$2:$H$102,departement_dict!$B$2:$B$102,data_departement!A37)</f>
        <v>0.86792734715377207</v>
      </c>
      <c r="F37" s="89">
        <f t="shared" si="2"/>
        <v>1.640879280230188E-2</v>
      </c>
      <c r="G37" s="96">
        <f t="shared" si="3"/>
        <v>1.7485210649996794E-2</v>
      </c>
      <c r="H37" s="96">
        <f t="shared" si="4"/>
        <v>1.5175892493876599E-2</v>
      </c>
      <c r="I37" s="75">
        <v>2.7</v>
      </c>
      <c r="J37" s="75">
        <v>12.1</v>
      </c>
      <c r="K37" s="75">
        <v>6</v>
      </c>
      <c r="L37" s="75">
        <v>47.7</v>
      </c>
      <c r="M37" s="75">
        <v>31.5</v>
      </c>
      <c r="N37" s="91">
        <f t="shared" si="5"/>
        <v>2.7</v>
      </c>
      <c r="O37" s="91">
        <f t="shared" si="10"/>
        <v>2.0166666666666666</v>
      </c>
      <c r="P37" s="91">
        <f t="shared" si="10"/>
        <v>2.0166666666666666</v>
      </c>
      <c r="Q37" s="91">
        <f t="shared" si="10"/>
        <v>0.20166666666666666</v>
      </c>
      <c r="R37" s="91">
        <f t="shared" si="10"/>
        <v>1.0083333333333333</v>
      </c>
      <c r="S37" s="91">
        <f t="shared" si="10"/>
        <v>1.0083333333333333</v>
      </c>
      <c r="T37" s="91">
        <f t="shared" si="10"/>
        <v>6.05</v>
      </c>
      <c r="U37" s="91">
        <f t="shared" si="7"/>
        <v>6</v>
      </c>
      <c r="V37" s="91">
        <f t="shared" si="11"/>
        <v>8.3684210526315805</v>
      </c>
      <c r="W37" s="91">
        <f t="shared" si="11"/>
        <v>4.1842105263157903</v>
      </c>
      <c r="X37" s="91">
        <f t="shared" si="11"/>
        <v>2.5105263157894742</v>
      </c>
      <c r="Y37" s="91">
        <f t="shared" si="11"/>
        <v>4.1842105263157903</v>
      </c>
      <c r="Z37" s="91">
        <f t="shared" si="11"/>
        <v>3.3473684210526322</v>
      </c>
      <c r="AA37" s="91">
        <f t="shared" si="11"/>
        <v>10.878947368421054</v>
      </c>
      <c r="AB37" s="91">
        <f t="shared" si="11"/>
        <v>11.715789473684213</v>
      </c>
      <c r="AC37" s="91">
        <f t="shared" si="9"/>
        <v>31.5</v>
      </c>
      <c r="AD37" s="91">
        <f t="shared" si="11"/>
        <v>2.5105263157894742</v>
      </c>
    </row>
    <row r="38" spans="1:30" x14ac:dyDescent="0.3">
      <c r="A38" s="71">
        <v>36</v>
      </c>
      <c r="B38" s="74" t="s">
        <v>214</v>
      </c>
      <c r="C38" s="78">
        <v>217.13900000000001</v>
      </c>
      <c r="D38">
        <v>73.3</v>
      </c>
      <c r="E38" s="6">
        <f>SUMIFS(departement_dict!$H$2:$H$102,departement_dict!$B$2:$B$102,data_departement!A38)</f>
        <v>0.88252350354495812</v>
      </c>
      <c r="F38" s="89">
        <f t="shared" si="2"/>
        <v>3.2287505473255346E-3</v>
      </c>
      <c r="G38" s="96">
        <f t="shared" si="3"/>
        <v>2.7694079892910139E-3</v>
      </c>
      <c r="H38" s="96">
        <f t="shared" si="4"/>
        <v>2.4440676414545035E-3</v>
      </c>
      <c r="I38" s="75">
        <v>5.9</v>
      </c>
      <c r="J38" s="75">
        <v>16.399999999999999</v>
      </c>
      <c r="K38" s="75">
        <v>5.6</v>
      </c>
      <c r="L38" s="75">
        <v>39.5</v>
      </c>
      <c r="M38" s="75">
        <v>32.6</v>
      </c>
      <c r="N38" s="91">
        <f t="shared" si="5"/>
        <v>5.9</v>
      </c>
      <c r="O38" s="91">
        <f t="shared" si="10"/>
        <v>2.7333333333333329</v>
      </c>
      <c r="P38" s="91">
        <f t="shared" si="10"/>
        <v>2.7333333333333329</v>
      </c>
      <c r="Q38" s="91">
        <f t="shared" si="10"/>
        <v>0.27333333333333332</v>
      </c>
      <c r="R38" s="91">
        <f t="shared" si="10"/>
        <v>1.3666666666666665</v>
      </c>
      <c r="S38" s="91">
        <f t="shared" si="10"/>
        <v>1.3666666666666665</v>
      </c>
      <c r="T38" s="91">
        <f t="shared" si="10"/>
        <v>8.1999999999999993</v>
      </c>
      <c r="U38" s="91">
        <f t="shared" si="7"/>
        <v>5.6</v>
      </c>
      <c r="V38" s="91">
        <f t="shared" si="11"/>
        <v>6.9298245614035094</v>
      </c>
      <c r="W38" s="91">
        <f t="shared" si="11"/>
        <v>3.4649122807017547</v>
      </c>
      <c r="X38" s="91">
        <f t="shared" si="11"/>
        <v>2.0789473684210531</v>
      </c>
      <c r="Y38" s="91">
        <f t="shared" si="11"/>
        <v>3.4649122807017547</v>
      </c>
      <c r="Z38" s="91">
        <f t="shared" si="11"/>
        <v>2.7719298245614037</v>
      </c>
      <c r="AA38" s="91">
        <f t="shared" si="11"/>
        <v>9.0087719298245617</v>
      </c>
      <c r="AB38" s="91">
        <f t="shared" si="11"/>
        <v>9.7017543859649127</v>
      </c>
      <c r="AC38" s="91">
        <f t="shared" si="9"/>
        <v>32.6</v>
      </c>
      <c r="AD38" s="91">
        <f t="shared" si="11"/>
        <v>2.0789473684210531</v>
      </c>
    </row>
    <row r="39" spans="1:30" x14ac:dyDescent="0.3">
      <c r="A39" s="71">
        <v>37</v>
      </c>
      <c r="B39" s="74" t="s">
        <v>215</v>
      </c>
      <c r="C39" s="78">
        <v>605.38</v>
      </c>
      <c r="D39">
        <v>230.8</v>
      </c>
      <c r="E39" s="6">
        <f>SUMIFS(departement_dict!$H$2:$H$102,departement_dict!$B$2:$B$102,data_departement!A39)</f>
        <v>0.88252350354495812</v>
      </c>
      <c r="F39" s="89">
        <f t="shared" si="2"/>
        <v>9.1256791382756698E-3</v>
      </c>
      <c r="G39" s="96">
        <f t="shared" si="3"/>
        <v>8.8401419138632448E-3</v>
      </c>
      <c r="H39" s="96">
        <f t="shared" si="4"/>
        <v>7.8016330136572226E-3</v>
      </c>
      <c r="I39" s="75">
        <v>2.5</v>
      </c>
      <c r="J39" s="75">
        <v>12.2</v>
      </c>
      <c r="K39" s="75">
        <v>6.7</v>
      </c>
      <c r="L39" s="75">
        <v>45.9</v>
      </c>
      <c r="M39" s="75">
        <v>32.700000000000003</v>
      </c>
      <c r="N39" s="91">
        <f t="shared" si="5"/>
        <v>2.5</v>
      </c>
      <c r="O39" s="91">
        <f t="shared" si="10"/>
        <v>2.0333333333333332</v>
      </c>
      <c r="P39" s="91">
        <f t="shared" si="10"/>
        <v>2.0333333333333332</v>
      </c>
      <c r="Q39" s="91">
        <f t="shared" si="10"/>
        <v>0.20333333333333334</v>
      </c>
      <c r="R39" s="91">
        <f t="shared" si="10"/>
        <v>1.0166666666666666</v>
      </c>
      <c r="S39" s="91">
        <f t="shared" si="10"/>
        <v>1.0166666666666666</v>
      </c>
      <c r="T39" s="91">
        <f t="shared" si="10"/>
        <v>6.1000000000000005</v>
      </c>
      <c r="U39" s="91">
        <f t="shared" si="7"/>
        <v>6.6999999999999993</v>
      </c>
      <c r="V39" s="91">
        <f t="shared" si="11"/>
        <v>8.0526315789473681</v>
      </c>
      <c r="W39" s="91">
        <f t="shared" si="11"/>
        <v>4.0263157894736841</v>
      </c>
      <c r="X39" s="91">
        <f t="shared" si="11"/>
        <v>2.4157894736842107</v>
      </c>
      <c r="Y39" s="91">
        <f t="shared" si="11"/>
        <v>4.0263157894736841</v>
      </c>
      <c r="Z39" s="91">
        <f t="shared" si="11"/>
        <v>3.2210526315789476</v>
      </c>
      <c r="AA39" s="91">
        <f t="shared" si="11"/>
        <v>10.468421052631578</v>
      </c>
      <c r="AB39" s="91">
        <f t="shared" si="11"/>
        <v>11.273684210526318</v>
      </c>
      <c r="AC39" s="91">
        <f t="shared" si="9"/>
        <v>32.700000000000003</v>
      </c>
      <c r="AD39" s="91">
        <f t="shared" si="11"/>
        <v>2.4157894736842107</v>
      </c>
    </row>
    <row r="40" spans="1:30" x14ac:dyDescent="0.3">
      <c r="A40" s="71">
        <v>38</v>
      </c>
      <c r="B40" s="74" t="s">
        <v>216</v>
      </c>
      <c r="C40" s="78">
        <v>1264.979</v>
      </c>
      <c r="D40">
        <v>474.6</v>
      </c>
      <c r="E40" s="6">
        <f>SUMIFS(departement_dict!$H$2:$H$102,departement_dict!$B$2:$B$102,data_departement!A40)</f>
        <v>0.94088455763134904</v>
      </c>
      <c r="F40" s="89">
        <f t="shared" si="2"/>
        <v>1.9241562206255062E-2</v>
      </c>
      <c r="G40" s="96">
        <f t="shared" si="3"/>
        <v>1.8343029052421932E-2</v>
      </c>
      <c r="H40" s="96">
        <f t="shared" si="4"/>
        <v>1.7258672775606991E-2</v>
      </c>
      <c r="I40" s="75">
        <v>1.1000000000000001</v>
      </c>
      <c r="J40" s="75">
        <v>16</v>
      </c>
      <c r="K40" s="75">
        <v>6.7</v>
      </c>
      <c r="L40" s="75">
        <v>46</v>
      </c>
      <c r="M40" s="75">
        <v>30.1</v>
      </c>
      <c r="N40" s="91">
        <f t="shared" si="5"/>
        <v>1.1000000000000001</v>
      </c>
      <c r="O40" s="91">
        <f t="shared" si="10"/>
        <v>2.666666666666667</v>
      </c>
      <c r="P40" s="91">
        <f t="shared" si="10"/>
        <v>2.666666666666667</v>
      </c>
      <c r="Q40" s="91">
        <f t="shared" si="10"/>
        <v>0.26666666666666666</v>
      </c>
      <c r="R40" s="91">
        <f t="shared" si="10"/>
        <v>1.3333333333333335</v>
      </c>
      <c r="S40" s="91">
        <f t="shared" si="10"/>
        <v>1.3333333333333335</v>
      </c>
      <c r="T40" s="91">
        <f t="shared" si="10"/>
        <v>8</v>
      </c>
      <c r="U40" s="91">
        <f t="shared" si="7"/>
        <v>6.6999999999999993</v>
      </c>
      <c r="V40" s="91">
        <f t="shared" si="11"/>
        <v>8.0701754385964932</v>
      </c>
      <c r="W40" s="91">
        <f t="shared" si="11"/>
        <v>4.0350877192982466</v>
      </c>
      <c r="X40" s="91">
        <f t="shared" si="11"/>
        <v>2.4210526315789473</v>
      </c>
      <c r="Y40" s="91">
        <f t="shared" si="11"/>
        <v>4.0350877192982466</v>
      </c>
      <c r="Z40" s="91">
        <f t="shared" si="11"/>
        <v>3.2280701754385968</v>
      </c>
      <c r="AA40" s="91">
        <f t="shared" si="11"/>
        <v>10.49122807017544</v>
      </c>
      <c r="AB40" s="91">
        <f t="shared" si="11"/>
        <v>11.298245614035089</v>
      </c>
      <c r="AC40" s="91">
        <f t="shared" si="9"/>
        <v>30.100000000000005</v>
      </c>
      <c r="AD40" s="91">
        <f t="shared" si="11"/>
        <v>2.4210526315789473</v>
      </c>
    </row>
    <row r="41" spans="1:30" x14ac:dyDescent="0.3">
      <c r="A41" s="71">
        <v>39</v>
      </c>
      <c r="B41" s="74" t="s">
        <v>217</v>
      </c>
      <c r="C41" s="78">
        <v>257.84899999999999</v>
      </c>
      <c r="D41">
        <v>85.7</v>
      </c>
      <c r="E41" s="6">
        <f>SUMIFS(departement_dict!$H$2:$H$102,departement_dict!$B$2:$B$102,data_departement!A41)</f>
        <v>0.85613646483520034</v>
      </c>
      <c r="F41" s="89">
        <f t="shared" si="2"/>
        <v>3.8536344827165264E-3</v>
      </c>
      <c r="G41" s="96">
        <f t="shared" si="3"/>
        <v>3.2544094822119811E-3</v>
      </c>
      <c r="H41" s="96">
        <f t="shared" si="4"/>
        <v>2.7862186292271201E-3</v>
      </c>
      <c r="I41" s="75">
        <v>4.2</v>
      </c>
      <c r="J41" s="75">
        <v>20.9</v>
      </c>
      <c r="K41" s="75">
        <v>6.6</v>
      </c>
      <c r="L41" s="75">
        <v>37.5</v>
      </c>
      <c r="M41" s="75">
        <v>30.8</v>
      </c>
      <c r="N41" s="91">
        <f t="shared" si="5"/>
        <v>4.2</v>
      </c>
      <c r="O41" s="91">
        <f t="shared" si="10"/>
        <v>3.4833333333333334</v>
      </c>
      <c r="P41" s="91">
        <f t="shared" si="10"/>
        <v>3.4833333333333334</v>
      </c>
      <c r="Q41" s="91">
        <f t="shared" si="10"/>
        <v>0.34833333333333333</v>
      </c>
      <c r="R41" s="91">
        <f t="shared" si="10"/>
        <v>1.7416666666666667</v>
      </c>
      <c r="S41" s="91">
        <f t="shared" si="10"/>
        <v>1.7416666666666667</v>
      </c>
      <c r="T41" s="91">
        <f t="shared" si="10"/>
        <v>10.45</v>
      </c>
      <c r="U41" s="91">
        <f t="shared" si="7"/>
        <v>6.6</v>
      </c>
      <c r="V41" s="91">
        <f t="shared" si="11"/>
        <v>6.5789473684210531</v>
      </c>
      <c r="W41" s="91">
        <f t="shared" si="11"/>
        <v>3.2894736842105265</v>
      </c>
      <c r="X41" s="91">
        <f t="shared" si="11"/>
        <v>1.9736842105263159</v>
      </c>
      <c r="Y41" s="91">
        <f t="shared" si="11"/>
        <v>3.2894736842105265</v>
      </c>
      <c r="Z41" s="91">
        <f t="shared" si="11"/>
        <v>2.6315789473684212</v>
      </c>
      <c r="AA41" s="91">
        <f t="shared" si="11"/>
        <v>8.5526315789473699</v>
      </c>
      <c r="AB41" s="91">
        <f t="shared" si="11"/>
        <v>9.2105263157894761</v>
      </c>
      <c r="AC41" s="91">
        <f t="shared" si="9"/>
        <v>30.8</v>
      </c>
      <c r="AD41" s="91">
        <f t="shared" si="11"/>
        <v>1.9736842105263159</v>
      </c>
    </row>
    <row r="42" spans="1:30" x14ac:dyDescent="0.3">
      <c r="A42" s="71">
        <v>40</v>
      </c>
      <c r="B42" s="74" t="s">
        <v>218</v>
      </c>
      <c r="C42" s="78">
        <v>411.97899999999998</v>
      </c>
      <c r="D42">
        <v>130.69999999999999</v>
      </c>
      <c r="E42" s="6">
        <f>SUMIFS(departement_dict!$H$2:$H$102,departement_dict!$B$2:$B$102,data_departement!A42)</f>
        <v>0.87076975723313765</v>
      </c>
      <c r="F42" s="89">
        <f t="shared" si="2"/>
        <v>6.1180529316776783E-3</v>
      </c>
      <c r="G42" s="96">
        <f t="shared" si="3"/>
        <v>4.9317385534691184E-3</v>
      </c>
      <c r="H42" s="96">
        <f t="shared" si="4"/>
        <v>4.2944087829416095E-3</v>
      </c>
      <c r="I42" s="75">
        <v>4.5999999999999996</v>
      </c>
      <c r="J42" s="75">
        <v>14.1</v>
      </c>
      <c r="K42" s="75">
        <v>7.2</v>
      </c>
      <c r="L42" s="75">
        <v>40.200000000000003</v>
      </c>
      <c r="M42" s="75">
        <v>33.9</v>
      </c>
      <c r="N42" s="91">
        <f t="shared" si="5"/>
        <v>4.5999999999999996</v>
      </c>
      <c r="O42" s="91">
        <f t="shared" si="10"/>
        <v>2.3499999999999996</v>
      </c>
      <c r="P42" s="91">
        <f t="shared" si="10"/>
        <v>2.3499999999999996</v>
      </c>
      <c r="Q42" s="91">
        <f t="shared" si="10"/>
        <v>0.23500000000000001</v>
      </c>
      <c r="R42" s="91">
        <f t="shared" si="10"/>
        <v>1.1749999999999998</v>
      </c>
      <c r="S42" s="91">
        <f t="shared" si="10"/>
        <v>1.1749999999999998</v>
      </c>
      <c r="T42" s="91">
        <f t="shared" si="10"/>
        <v>7.05</v>
      </c>
      <c r="U42" s="91">
        <f t="shared" si="7"/>
        <v>7.2</v>
      </c>
      <c r="V42" s="91">
        <f t="shared" si="11"/>
        <v>7.0526315789473699</v>
      </c>
      <c r="W42" s="91">
        <f t="shared" si="11"/>
        <v>3.526315789473685</v>
      </c>
      <c r="X42" s="91">
        <f t="shared" si="11"/>
        <v>2.1157894736842104</v>
      </c>
      <c r="Y42" s="91">
        <f t="shared" si="11"/>
        <v>3.526315789473685</v>
      </c>
      <c r="Z42" s="91">
        <f t="shared" si="11"/>
        <v>2.8210526315789477</v>
      </c>
      <c r="AA42" s="91">
        <f t="shared" si="11"/>
        <v>9.1684210526315812</v>
      </c>
      <c r="AB42" s="91">
        <f t="shared" si="11"/>
        <v>9.8736842105263189</v>
      </c>
      <c r="AC42" s="91">
        <f t="shared" si="9"/>
        <v>33.9</v>
      </c>
      <c r="AD42" s="91">
        <f t="shared" si="11"/>
        <v>2.1157894736842104</v>
      </c>
    </row>
    <row r="43" spans="1:30" x14ac:dyDescent="0.3">
      <c r="A43" s="71">
        <v>41</v>
      </c>
      <c r="B43" s="74" t="s">
        <v>219</v>
      </c>
      <c r="C43" s="78">
        <v>327.83499999999998</v>
      </c>
      <c r="D43">
        <v>114.9</v>
      </c>
      <c r="E43" s="6">
        <f>SUMIFS(departement_dict!$H$2:$H$102,departement_dict!$B$2:$B$102,data_departement!A43)</f>
        <v>0.88252350354495812</v>
      </c>
      <c r="F43" s="89">
        <f t="shared" si="2"/>
        <v>4.9724325643531932E-3</v>
      </c>
      <c r="G43" s="96">
        <f t="shared" si="3"/>
        <v>4.4281254896321219E-3</v>
      </c>
      <c r="H43" s="96">
        <f t="shared" si="4"/>
        <v>3.9079248212468736E-3</v>
      </c>
      <c r="I43" s="75">
        <v>4</v>
      </c>
      <c r="J43" s="75">
        <v>16.8</v>
      </c>
      <c r="K43" s="75">
        <v>6.4</v>
      </c>
      <c r="L43" s="75">
        <v>44</v>
      </c>
      <c r="M43" s="75">
        <v>28.7</v>
      </c>
      <c r="N43" s="91">
        <f t="shared" si="5"/>
        <v>4</v>
      </c>
      <c r="O43" s="91">
        <f t="shared" si="10"/>
        <v>2.8000000000000003</v>
      </c>
      <c r="P43" s="91">
        <f t="shared" si="10"/>
        <v>2.8000000000000003</v>
      </c>
      <c r="Q43" s="91">
        <f t="shared" si="10"/>
        <v>0.28000000000000003</v>
      </c>
      <c r="R43" s="91">
        <f t="shared" si="10"/>
        <v>1.4000000000000001</v>
      </c>
      <c r="S43" s="91">
        <f t="shared" si="10"/>
        <v>1.4000000000000001</v>
      </c>
      <c r="T43" s="91">
        <f t="shared" si="10"/>
        <v>8.4</v>
      </c>
      <c r="U43" s="91">
        <f t="shared" si="7"/>
        <v>6.4</v>
      </c>
      <c r="V43" s="91">
        <f t="shared" si="11"/>
        <v>7.719298245614036</v>
      </c>
      <c r="W43" s="91">
        <f t="shared" si="11"/>
        <v>3.859649122807018</v>
      </c>
      <c r="X43" s="91">
        <f t="shared" si="11"/>
        <v>2.3157894736842106</v>
      </c>
      <c r="Y43" s="91">
        <f t="shared" si="11"/>
        <v>3.859649122807018</v>
      </c>
      <c r="Z43" s="91">
        <f t="shared" si="11"/>
        <v>3.0877192982456143</v>
      </c>
      <c r="AA43" s="91">
        <f t="shared" si="11"/>
        <v>10.035087719298248</v>
      </c>
      <c r="AB43" s="91">
        <f t="shared" si="11"/>
        <v>10.807017543859651</v>
      </c>
      <c r="AC43" s="91">
        <f t="shared" si="9"/>
        <v>28.7</v>
      </c>
      <c r="AD43" s="91">
        <f t="shared" si="11"/>
        <v>2.3157894736842106</v>
      </c>
    </row>
    <row r="44" spans="1:30" x14ac:dyDescent="0.3">
      <c r="A44" s="71">
        <v>42</v>
      </c>
      <c r="B44" s="74" t="s">
        <v>220</v>
      </c>
      <c r="C44" s="78">
        <v>764.73699999999997</v>
      </c>
      <c r="D44">
        <v>257.89999999999998</v>
      </c>
      <c r="E44" s="6">
        <f>SUMIFS(departement_dict!$H$2:$H$102,departement_dict!$B$2:$B$102,data_departement!A44)</f>
        <v>0.94088455763134904</v>
      </c>
      <c r="F44" s="89">
        <f t="shared" si="2"/>
        <v>1.1472404543662777E-2</v>
      </c>
      <c r="G44" s="96">
        <f t="shared" si="3"/>
        <v>9.8305993964076833E-3</v>
      </c>
      <c r="H44" s="96">
        <f t="shared" si="4"/>
        <v>9.2494591643400501E-3</v>
      </c>
      <c r="I44" s="75">
        <v>2</v>
      </c>
      <c r="J44" s="75">
        <v>17.399999999999999</v>
      </c>
      <c r="K44" s="75">
        <v>6.9</v>
      </c>
      <c r="L44" s="75">
        <v>41.3</v>
      </c>
      <c r="M44" s="75">
        <v>32.4</v>
      </c>
      <c r="N44" s="91">
        <f t="shared" si="5"/>
        <v>2</v>
      </c>
      <c r="O44" s="91">
        <f t="shared" si="10"/>
        <v>2.9</v>
      </c>
      <c r="P44" s="91">
        <f t="shared" si="10"/>
        <v>2.9</v>
      </c>
      <c r="Q44" s="91">
        <f t="shared" si="10"/>
        <v>0.28999999999999998</v>
      </c>
      <c r="R44" s="91">
        <f t="shared" si="10"/>
        <v>1.45</v>
      </c>
      <c r="S44" s="91">
        <f t="shared" si="10"/>
        <v>1.45</v>
      </c>
      <c r="T44" s="91">
        <f t="shared" si="10"/>
        <v>8.6999999999999993</v>
      </c>
      <c r="U44" s="91">
        <f t="shared" si="7"/>
        <v>6.8999999999999995</v>
      </c>
      <c r="V44" s="91">
        <f t="shared" si="11"/>
        <v>7.2456140350877201</v>
      </c>
      <c r="W44" s="91">
        <f t="shared" si="11"/>
        <v>3.62280701754386</v>
      </c>
      <c r="X44" s="91">
        <f t="shared" si="11"/>
        <v>2.1736842105263157</v>
      </c>
      <c r="Y44" s="91">
        <f t="shared" si="11"/>
        <v>3.62280701754386</v>
      </c>
      <c r="Z44" s="91">
        <f t="shared" si="11"/>
        <v>2.8982456140350878</v>
      </c>
      <c r="AA44" s="91">
        <f t="shared" si="11"/>
        <v>9.4192982456140353</v>
      </c>
      <c r="AB44" s="91">
        <f t="shared" si="11"/>
        <v>10.143859649122808</v>
      </c>
      <c r="AC44" s="91">
        <f t="shared" si="9"/>
        <v>32.4</v>
      </c>
      <c r="AD44" s="91">
        <f t="shared" si="11"/>
        <v>2.1736842105263157</v>
      </c>
    </row>
    <row r="45" spans="1:30" x14ac:dyDescent="0.3">
      <c r="A45" s="71">
        <v>43</v>
      </c>
      <c r="B45" s="74" t="s">
        <v>221</v>
      </c>
      <c r="C45" s="78">
        <v>226.90100000000001</v>
      </c>
      <c r="D45">
        <v>68.2</v>
      </c>
      <c r="E45" s="6">
        <f>SUMIFS(departement_dict!$H$2:$H$102,departement_dict!$B$2:$B$102,data_departement!A45)</f>
        <v>0.94088455763134904</v>
      </c>
      <c r="F45" s="89">
        <f t="shared" si="2"/>
        <v>3.3350106666786951E-3</v>
      </c>
      <c r="G45" s="96">
        <f t="shared" si="3"/>
        <v>2.5470149772379783E-3</v>
      </c>
      <c r="H45" s="96">
        <f t="shared" si="4"/>
        <v>2.3964470601389757E-3</v>
      </c>
      <c r="I45" s="75">
        <v>6.1</v>
      </c>
      <c r="J45" s="75">
        <v>20.2</v>
      </c>
      <c r="K45" s="75">
        <v>7.3</v>
      </c>
      <c r="L45" s="75">
        <v>33</v>
      </c>
      <c r="M45" s="75">
        <v>33.5</v>
      </c>
      <c r="N45" s="91">
        <f t="shared" si="5"/>
        <v>6.1</v>
      </c>
      <c r="O45" s="91">
        <f t="shared" si="10"/>
        <v>3.3666666666666667</v>
      </c>
      <c r="P45" s="91">
        <f t="shared" si="10"/>
        <v>3.3666666666666667</v>
      </c>
      <c r="Q45" s="91">
        <f t="shared" si="10"/>
        <v>0.33666666666666667</v>
      </c>
      <c r="R45" s="91">
        <f t="shared" si="10"/>
        <v>1.6833333333333333</v>
      </c>
      <c r="S45" s="91">
        <f t="shared" si="10"/>
        <v>1.6833333333333333</v>
      </c>
      <c r="T45" s="91">
        <f t="shared" si="10"/>
        <v>10.1</v>
      </c>
      <c r="U45" s="91">
        <f t="shared" si="7"/>
        <v>7.3000000000000007</v>
      </c>
      <c r="V45" s="91">
        <f t="shared" si="11"/>
        <v>5.7894736842105274</v>
      </c>
      <c r="W45" s="91">
        <f t="shared" si="11"/>
        <v>2.8947368421052637</v>
      </c>
      <c r="X45" s="91">
        <f t="shared" si="11"/>
        <v>1.736842105263158</v>
      </c>
      <c r="Y45" s="91">
        <f t="shared" si="11"/>
        <v>2.8947368421052637</v>
      </c>
      <c r="Z45" s="91">
        <f t="shared" si="11"/>
        <v>2.3157894736842106</v>
      </c>
      <c r="AA45" s="91">
        <f t="shared" si="11"/>
        <v>7.526315789473685</v>
      </c>
      <c r="AB45" s="91">
        <f t="shared" si="11"/>
        <v>8.1052631578947381</v>
      </c>
      <c r="AC45" s="91">
        <f t="shared" si="9"/>
        <v>33.5</v>
      </c>
      <c r="AD45" s="91">
        <f t="shared" si="11"/>
        <v>1.736842105263158</v>
      </c>
    </row>
    <row r="46" spans="1:30" x14ac:dyDescent="0.3">
      <c r="A46" s="71">
        <v>44</v>
      </c>
      <c r="B46" s="74" t="s">
        <v>222</v>
      </c>
      <c r="C46" s="78">
        <v>1437.1369999999999</v>
      </c>
      <c r="D46">
        <v>602.20000000000005</v>
      </c>
      <c r="E46" s="6">
        <f>SUMIFS(departement_dict!$H$2:$H$102,departement_dict!$B$2:$B$102,data_departement!A46)</f>
        <v>0.88956438880821442</v>
      </c>
      <c r="F46" s="89">
        <f t="shared" si="2"/>
        <v>2.221263280438714E-2</v>
      </c>
      <c r="G46" s="96">
        <f t="shared" si="3"/>
        <v>2.3649879079153568E-2</v>
      </c>
      <c r="H46" s="96">
        <f t="shared" si="4"/>
        <v>2.1038090228435419E-2</v>
      </c>
      <c r="I46" s="75">
        <v>1.8</v>
      </c>
      <c r="J46" s="75">
        <v>12.1</v>
      </c>
      <c r="K46" s="75">
        <v>6.5</v>
      </c>
      <c r="L46" s="75">
        <v>51.9</v>
      </c>
      <c r="M46" s="75">
        <v>27.8</v>
      </c>
      <c r="N46" s="91">
        <f t="shared" si="5"/>
        <v>1.8000000000000003</v>
      </c>
      <c r="O46" s="91">
        <f t="shared" si="10"/>
        <v>2.0166666666666666</v>
      </c>
      <c r="P46" s="91">
        <f t="shared" si="10"/>
        <v>2.0166666666666666</v>
      </c>
      <c r="Q46" s="91">
        <f t="shared" si="10"/>
        <v>0.20166666666666666</v>
      </c>
      <c r="R46" s="91">
        <f t="shared" si="10"/>
        <v>1.0083333333333333</v>
      </c>
      <c r="S46" s="91">
        <f t="shared" si="10"/>
        <v>1.0083333333333333</v>
      </c>
      <c r="T46" s="91">
        <f t="shared" si="10"/>
        <v>6.05</v>
      </c>
      <c r="U46" s="91">
        <f t="shared" si="7"/>
        <v>6.5000000000000009</v>
      </c>
      <c r="V46" s="91">
        <f t="shared" si="11"/>
        <v>9.1052631578947381</v>
      </c>
      <c r="W46" s="91">
        <f t="shared" si="11"/>
        <v>4.552631578947369</v>
      </c>
      <c r="X46" s="91">
        <f t="shared" si="11"/>
        <v>2.7315789473684213</v>
      </c>
      <c r="Y46" s="91">
        <f t="shared" si="11"/>
        <v>4.552631578947369</v>
      </c>
      <c r="Z46" s="91">
        <f t="shared" si="11"/>
        <v>3.642105263157895</v>
      </c>
      <c r="AA46" s="91">
        <f t="shared" si="11"/>
        <v>11.836842105263159</v>
      </c>
      <c r="AB46" s="91">
        <f t="shared" si="11"/>
        <v>12.747368421052634</v>
      </c>
      <c r="AC46" s="91">
        <f t="shared" si="9"/>
        <v>27.8</v>
      </c>
      <c r="AD46" s="91">
        <f t="shared" si="11"/>
        <v>2.7315789473684213</v>
      </c>
    </row>
    <row r="47" spans="1:30" x14ac:dyDescent="0.3">
      <c r="A47" s="71">
        <v>45</v>
      </c>
      <c r="B47" s="74" t="s">
        <v>223</v>
      </c>
      <c r="C47" s="78">
        <v>682.89</v>
      </c>
      <c r="D47">
        <v>259.8</v>
      </c>
      <c r="E47" s="6">
        <f>SUMIFS(departement_dict!$H$2:$H$102,departement_dict!$B$2:$B$102,data_departement!A47)</f>
        <v>0.88252350354495812</v>
      </c>
      <c r="F47" s="89">
        <f t="shared" si="2"/>
        <v>1.0402508795880776E-2</v>
      </c>
      <c r="G47" s="96">
        <f t="shared" si="3"/>
        <v>1.005571120249058E-2</v>
      </c>
      <c r="H47" s="96">
        <f t="shared" si="4"/>
        <v>8.8744014810582701E-3</v>
      </c>
      <c r="I47" s="75">
        <v>1.8</v>
      </c>
      <c r="J47" s="75">
        <v>15.1</v>
      </c>
      <c r="K47" s="75">
        <v>6.4</v>
      </c>
      <c r="L47" s="75">
        <v>46.9</v>
      </c>
      <c r="M47" s="75">
        <v>29.7</v>
      </c>
      <c r="N47" s="91">
        <f t="shared" si="5"/>
        <v>1.8000000000000003</v>
      </c>
      <c r="O47" s="91">
        <f t="shared" si="10"/>
        <v>2.5166666666666666</v>
      </c>
      <c r="P47" s="91">
        <f t="shared" si="10"/>
        <v>2.5166666666666666</v>
      </c>
      <c r="Q47" s="91">
        <f t="shared" si="10"/>
        <v>0.25166666666666671</v>
      </c>
      <c r="R47" s="91">
        <f t="shared" si="10"/>
        <v>1.2583333333333333</v>
      </c>
      <c r="S47" s="91">
        <f t="shared" si="10"/>
        <v>1.2583333333333333</v>
      </c>
      <c r="T47" s="91">
        <f t="shared" si="10"/>
        <v>7.55</v>
      </c>
      <c r="U47" s="91">
        <f t="shared" si="7"/>
        <v>6.4</v>
      </c>
      <c r="V47" s="91">
        <f t="shared" si="11"/>
        <v>8.2280701754385976</v>
      </c>
      <c r="W47" s="91">
        <f t="shared" si="11"/>
        <v>4.1140350877192988</v>
      </c>
      <c r="X47" s="91">
        <f t="shared" si="11"/>
        <v>2.4684210526315788</v>
      </c>
      <c r="Y47" s="91">
        <f t="shared" si="11"/>
        <v>4.1140350877192988</v>
      </c>
      <c r="Z47" s="91">
        <f t="shared" si="11"/>
        <v>3.2912280701754386</v>
      </c>
      <c r="AA47" s="91">
        <f t="shared" si="11"/>
        <v>10.696491228070178</v>
      </c>
      <c r="AB47" s="91">
        <f t="shared" si="11"/>
        <v>11.519298245614037</v>
      </c>
      <c r="AC47" s="91">
        <f t="shared" si="9"/>
        <v>29.7</v>
      </c>
      <c r="AD47" s="91">
        <f t="shared" si="11"/>
        <v>2.4684210526315788</v>
      </c>
    </row>
    <row r="48" spans="1:30" x14ac:dyDescent="0.3">
      <c r="A48" s="71">
        <v>46</v>
      </c>
      <c r="B48" s="74" t="s">
        <v>224</v>
      </c>
      <c r="C48" s="78">
        <v>173.166</v>
      </c>
      <c r="D48">
        <v>54.1</v>
      </c>
      <c r="E48" s="6">
        <f>SUMIFS(departement_dict!$H$2:$H$102,departement_dict!$B$2:$B$102,data_departement!A48)</f>
        <v>0.8865555834383495</v>
      </c>
      <c r="F48" s="89">
        <f t="shared" si="2"/>
        <v>2.5648296568059033E-3</v>
      </c>
      <c r="G48" s="96">
        <f t="shared" si="3"/>
        <v>2.0360079682759666E-3</v>
      </c>
      <c r="H48" s="96">
        <f t="shared" si="4"/>
        <v>1.8050342322000282E-3</v>
      </c>
      <c r="I48" s="75">
        <v>6.2</v>
      </c>
      <c r="J48" s="75">
        <v>15.8</v>
      </c>
      <c r="K48" s="75">
        <v>7</v>
      </c>
      <c r="L48" s="75">
        <v>38.200000000000003</v>
      </c>
      <c r="M48" s="75">
        <v>32.700000000000003</v>
      </c>
      <c r="N48" s="91">
        <f t="shared" si="5"/>
        <v>6.2</v>
      </c>
      <c r="O48" s="91">
        <f t="shared" si="10"/>
        <v>2.6333333333333333</v>
      </c>
      <c r="P48" s="91">
        <f t="shared" si="10"/>
        <v>2.6333333333333333</v>
      </c>
      <c r="Q48" s="91">
        <f t="shared" si="10"/>
        <v>0.26333333333333336</v>
      </c>
      <c r="R48" s="91">
        <f t="shared" si="10"/>
        <v>1.3166666666666667</v>
      </c>
      <c r="S48" s="91">
        <f t="shared" si="10"/>
        <v>1.3166666666666667</v>
      </c>
      <c r="T48" s="91">
        <f t="shared" si="10"/>
        <v>7.8999999999999995</v>
      </c>
      <c r="U48" s="91">
        <f t="shared" si="7"/>
        <v>7</v>
      </c>
      <c r="V48" s="91">
        <f t="shared" si="11"/>
        <v>6.7017543859649136</v>
      </c>
      <c r="W48" s="91">
        <f t="shared" si="11"/>
        <v>3.3508771929824568</v>
      </c>
      <c r="X48" s="91">
        <f t="shared" si="11"/>
        <v>2.0105263157894742</v>
      </c>
      <c r="Y48" s="91">
        <f t="shared" si="11"/>
        <v>3.3508771929824568</v>
      </c>
      <c r="Z48" s="91">
        <f t="shared" si="11"/>
        <v>2.6807017543859657</v>
      </c>
      <c r="AA48" s="91">
        <f t="shared" si="11"/>
        <v>8.7122807017543877</v>
      </c>
      <c r="AB48" s="91">
        <f t="shared" si="11"/>
        <v>9.3824561403508788</v>
      </c>
      <c r="AC48" s="91">
        <f t="shared" si="9"/>
        <v>32.700000000000003</v>
      </c>
      <c r="AD48" s="91">
        <f t="shared" si="11"/>
        <v>2.0105263157894742</v>
      </c>
    </row>
    <row r="49" spans="1:30" x14ac:dyDescent="0.3">
      <c r="A49" s="71">
        <v>47</v>
      </c>
      <c r="B49" s="74" t="s">
        <v>225</v>
      </c>
      <c r="C49" s="78">
        <v>330.33600000000001</v>
      </c>
      <c r="D49">
        <v>110.1</v>
      </c>
      <c r="E49" s="6">
        <f>SUMIFS(departement_dict!$H$2:$H$102,departement_dict!$B$2:$B$102,data_departement!A49)</f>
        <v>0.87076975723313765</v>
      </c>
      <c r="F49" s="89">
        <f t="shared" si="2"/>
        <v>4.9349493635559493E-3</v>
      </c>
      <c r="G49" s="96">
        <f t="shared" si="3"/>
        <v>4.1792699171510957E-3</v>
      </c>
      <c r="H49" s="96">
        <f t="shared" si="4"/>
        <v>3.6391818511694149E-3</v>
      </c>
      <c r="I49" s="75">
        <v>6.5</v>
      </c>
      <c r="J49" s="75">
        <v>11.9</v>
      </c>
      <c r="K49" s="75">
        <v>6.4</v>
      </c>
      <c r="L49" s="75">
        <v>42.9</v>
      </c>
      <c r="M49" s="75">
        <v>32.299999999999997</v>
      </c>
      <c r="N49" s="91">
        <f t="shared" si="5"/>
        <v>6.5</v>
      </c>
      <c r="O49" s="91">
        <f t="shared" si="10"/>
        <v>1.9833333333333336</v>
      </c>
      <c r="P49" s="91">
        <f t="shared" si="10"/>
        <v>1.9833333333333336</v>
      </c>
      <c r="Q49" s="91">
        <f t="shared" si="10"/>
        <v>0.19833333333333336</v>
      </c>
      <c r="R49" s="91">
        <f t="shared" si="10"/>
        <v>0.99166666666666681</v>
      </c>
      <c r="S49" s="91">
        <f t="shared" si="10"/>
        <v>0.99166666666666681</v>
      </c>
      <c r="T49" s="91">
        <f t="shared" si="10"/>
        <v>5.95</v>
      </c>
      <c r="U49" s="91">
        <f t="shared" si="7"/>
        <v>6.4</v>
      </c>
      <c r="V49" s="91">
        <f t="shared" si="11"/>
        <v>7.526315789473685</v>
      </c>
      <c r="W49" s="91">
        <f t="shared" si="11"/>
        <v>3.7631578947368425</v>
      </c>
      <c r="X49" s="91">
        <f t="shared" si="11"/>
        <v>2.2578947368421054</v>
      </c>
      <c r="Y49" s="91">
        <f t="shared" si="11"/>
        <v>3.7631578947368425</v>
      </c>
      <c r="Z49" s="91">
        <f t="shared" si="11"/>
        <v>3.0105263157894737</v>
      </c>
      <c r="AA49" s="91">
        <f t="shared" si="11"/>
        <v>9.7842105263157908</v>
      </c>
      <c r="AB49" s="91">
        <f t="shared" si="11"/>
        <v>10.53684210526316</v>
      </c>
      <c r="AC49" s="91">
        <f t="shared" si="9"/>
        <v>32.299999999999997</v>
      </c>
      <c r="AD49" s="91">
        <f t="shared" si="11"/>
        <v>2.2578947368421054</v>
      </c>
    </row>
    <row r="50" spans="1:30" x14ac:dyDescent="0.3">
      <c r="A50" s="71">
        <v>48</v>
      </c>
      <c r="B50" s="74" t="s">
        <v>226</v>
      </c>
      <c r="C50" s="78">
        <v>76.286000000000001</v>
      </c>
      <c r="D50">
        <v>25.9</v>
      </c>
      <c r="E50" s="6">
        <f>SUMIFS(departement_dict!$H$2:$H$102,departement_dict!$B$2:$B$102,data_departement!A50)</f>
        <v>0.8865555834383495</v>
      </c>
      <c r="F50" s="89">
        <f t="shared" si="2"/>
        <v>1.0815617789064944E-3</v>
      </c>
      <c r="G50" s="96">
        <f t="shared" si="3"/>
        <v>9.3302344888838724E-4</v>
      </c>
      <c r="H50" s="96">
        <f t="shared" si="4"/>
        <v>8.2717714809090522E-4</v>
      </c>
      <c r="I50" s="75">
        <v>10</v>
      </c>
      <c r="J50" s="75">
        <v>11.1</v>
      </c>
      <c r="K50" s="75">
        <v>6.9</v>
      </c>
      <c r="L50" s="75">
        <v>30.5</v>
      </c>
      <c r="M50" s="75">
        <v>41.5</v>
      </c>
      <c r="N50" s="91">
        <f t="shared" si="5"/>
        <v>10</v>
      </c>
      <c r="O50" s="91">
        <f t="shared" si="10"/>
        <v>1.85</v>
      </c>
      <c r="P50" s="91">
        <f t="shared" si="10"/>
        <v>1.85</v>
      </c>
      <c r="Q50" s="91">
        <f t="shared" si="10"/>
        <v>0.18500000000000003</v>
      </c>
      <c r="R50" s="91">
        <f t="shared" si="10"/>
        <v>0.92500000000000004</v>
      </c>
      <c r="S50" s="91">
        <f t="shared" si="10"/>
        <v>0.92500000000000004</v>
      </c>
      <c r="T50" s="91">
        <f t="shared" si="10"/>
        <v>5.55</v>
      </c>
      <c r="U50" s="91">
        <f t="shared" si="7"/>
        <v>6.8999999999999995</v>
      </c>
      <c r="V50" s="91">
        <f t="shared" si="11"/>
        <v>5.3508771929824572</v>
      </c>
      <c r="W50" s="91">
        <f t="shared" si="11"/>
        <v>2.6754385964912286</v>
      </c>
      <c r="X50" s="91">
        <f t="shared" si="11"/>
        <v>1.6052631578947369</v>
      </c>
      <c r="Y50" s="91">
        <f t="shared" si="11"/>
        <v>2.6754385964912286</v>
      </c>
      <c r="Z50" s="91">
        <f t="shared" si="11"/>
        <v>2.1403508771929824</v>
      </c>
      <c r="AA50" s="91">
        <f t="shared" si="11"/>
        <v>6.9561403508771944</v>
      </c>
      <c r="AB50" s="91">
        <f t="shared" si="11"/>
        <v>7.4912280701754401</v>
      </c>
      <c r="AC50" s="91">
        <f t="shared" si="9"/>
        <v>41.5</v>
      </c>
      <c r="AD50" s="91">
        <f t="shared" si="11"/>
        <v>1.6052631578947369</v>
      </c>
    </row>
    <row r="51" spans="1:30" x14ac:dyDescent="0.3">
      <c r="A51" s="71">
        <v>49</v>
      </c>
      <c r="B51" s="74" t="s">
        <v>227</v>
      </c>
      <c r="C51" s="78">
        <v>815.88099999999997</v>
      </c>
      <c r="D51">
        <v>303.60000000000002</v>
      </c>
      <c r="E51" s="6">
        <f>SUMIFS(departement_dict!$H$2:$H$102,departement_dict!$B$2:$B$102,data_departement!A51)</f>
        <v>0.88956438880821442</v>
      </c>
      <c r="F51" s="89">
        <f t="shared" si="2"/>
        <v>1.2223550808680988E-2</v>
      </c>
      <c r="G51" s="96">
        <f t="shared" si="3"/>
        <v>1.1557359871183816E-2</v>
      </c>
      <c r="H51" s="96">
        <f t="shared" si="4"/>
        <v>1.0281015770046215E-2</v>
      </c>
      <c r="I51" s="75">
        <v>5</v>
      </c>
      <c r="J51" s="75">
        <v>17</v>
      </c>
      <c r="K51" s="75">
        <v>6.2</v>
      </c>
      <c r="L51" s="75">
        <v>40.700000000000003</v>
      </c>
      <c r="M51" s="75">
        <v>31.1</v>
      </c>
      <c r="N51" s="91">
        <f t="shared" si="5"/>
        <v>5</v>
      </c>
      <c r="O51" s="91">
        <f t="shared" si="10"/>
        <v>2.8333333333333335</v>
      </c>
      <c r="P51" s="91">
        <f t="shared" si="10"/>
        <v>2.8333333333333335</v>
      </c>
      <c r="Q51" s="91">
        <f t="shared" si="10"/>
        <v>0.28333333333333338</v>
      </c>
      <c r="R51" s="91">
        <f t="shared" si="10"/>
        <v>1.4166666666666667</v>
      </c>
      <c r="S51" s="91">
        <f t="shared" si="10"/>
        <v>1.4166666666666667</v>
      </c>
      <c r="T51" s="91">
        <f t="shared" si="10"/>
        <v>8.5</v>
      </c>
      <c r="U51" s="91">
        <f t="shared" si="7"/>
        <v>6.2</v>
      </c>
      <c r="V51" s="91">
        <f t="shared" si="11"/>
        <v>7.1403508771929838</v>
      </c>
      <c r="W51" s="91">
        <f t="shared" si="11"/>
        <v>3.5701754385964919</v>
      </c>
      <c r="X51" s="91">
        <f t="shared" si="11"/>
        <v>2.142105263157895</v>
      </c>
      <c r="Y51" s="91">
        <f t="shared" si="11"/>
        <v>3.5701754385964919</v>
      </c>
      <c r="Z51" s="91">
        <f t="shared" si="11"/>
        <v>2.8561403508771934</v>
      </c>
      <c r="AA51" s="91">
        <f t="shared" si="11"/>
        <v>9.2824561403508792</v>
      </c>
      <c r="AB51" s="91">
        <f t="shared" si="11"/>
        <v>9.9964912280701785</v>
      </c>
      <c r="AC51" s="91">
        <f t="shared" si="9"/>
        <v>31.1</v>
      </c>
      <c r="AD51" s="91">
        <f t="shared" si="11"/>
        <v>2.142105263157895</v>
      </c>
    </row>
    <row r="52" spans="1:30" x14ac:dyDescent="0.3">
      <c r="A52" s="71">
        <v>50</v>
      </c>
      <c r="B52" s="74" t="s">
        <v>228</v>
      </c>
      <c r="C52" s="78">
        <v>490.66899999999998</v>
      </c>
      <c r="D52">
        <v>174.9</v>
      </c>
      <c r="E52" s="6">
        <f>SUMIFS(departement_dict!$H$2:$H$102,departement_dict!$B$2:$B$102,data_departement!A52)</f>
        <v>0.89872291545409233</v>
      </c>
      <c r="F52" s="89">
        <f t="shared" si="2"/>
        <v>7.3298267504822478E-3</v>
      </c>
      <c r="G52" s="96">
        <f t="shared" si="3"/>
        <v>6.6386719014063129E-3</v>
      </c>
      <c r="H52" s="96">
        <f t="shared" si="4"/>
        <v>5.9663265659750438E-3</v>
      </c>
      <c r="I52" s="75">
        <v>5.9</v>
      </c>
      <c r="J52" s="75">
        <v>18.7</v>
      </c>
      <c r="K52" s="75">
        <v>7.3</v>
      </c>
      <c r="L52" s="75">
        <v>37.700000000000003</v>
      </c>
      <c r="M52" s="75">
        <v>30.5</v>
      </c>
      <c r="N52" s="91">
        <f t="shared" si="5"/>
        <v>5.9</v>
      </c>
      <c r="O52" s="91">
        <f t="shared" si="10"/>
        <v>3.1166666666666667</v>
      </c>
      <c r="P52" s="91">
        <f t="shared" si="10"/>
        <v>3.1166666666666667</v>
      </c>
      <c r="Q52" s="91">
        <f t="shared" si="10"/>
        <v>0.3116666666666667</v>
      </c>
      <c r="R52" s="91">
        <f t="shared" si="10"/>
        <v>1.5583333333333333</v>
      </c>
      <c r="S52" s="91">
        <f t="shared" si="10"/>
        <v>1.5583333333333333</v>
      </c>
      <c r="T52" s="91">
        <f t="shared" si="10"/>
        <v>9.35</v>
      </c>
      <c r="U52" s="91">
        <f t="shared" si="7"/>
        <v>7.3000000000000007</v>
      </c>
      <c r="V52" s="91">
        <f t="shared" si="11"/>
        <v>6.6140350877192997</v>
      </c>
      <c r="W52" s="91">
        <f t="shared" si="11"/>
        <v>3.3070175438596499</v>
      </c>
      <c r="X52" s="91">
        <f t="shared" si="11"/>
        <v>1.9842105263157896</v>
      </c>
      <c r="Y52" s="91">
        <f t="shared" si="11"/>
        <v>3.3070175438596499</v>
      </c>
      <c r="Z52" s="91">
        <f t="shared" si="11"/>
        <v>2.64561403508772</v>
      </c>
      <c r="AA52" s="91">
        <f t="shared" si="11"/>
        <v>8.5982456140350898</v>
      </c>
      <c r="AB52" s="91">
        <f t="shared" si="11"/>
        <v>9.2596491228070192</v>
      </c>
      <c r="AC52" s="91">
        <f t="shared" si="9"/>
        <v>30.5</v>
      </c>
      <c r="AD52" s="91">
        <f t="shared" si="11"/>
        <v>1.9842105263157896</v>
      </c>
    </row>
    <row r="53" spans="1:30" x14ac:dyDescent="0.3">
      <c r="A53" s="71">
        <v>51</v>
      </c>
      <c r="B53" s="74" t="s">
        <v>229</v>
      </c>
      <c r="C53" s="78">
        <v>563.82299999999998</v>
      </c>
      <c r="D53">
        <v>220.4</v>
      </c>
      <c r="E53" s="6">
        <f>SUMIFS(departement_dict!$H$2:$H$102,departement_dict!$B$2:$B$102,data_departement!A53)</f>
        <v>0.90065320593282416</v>
      </c>
      <c r="F53" s="89">
        <f t="shared" si="2"/>
        <v>8.3813198239312478E-3</v>
      </c>
      <c r="G53" s="96">
        <f t="shared" si="3"/>
        <v>8.3246794990851081E-3</v>
      </c>
      <c r="H53" s="96">
        <f t="shared" si="4"/>
        <v>7.4976492792142597E-3</v>
      </c>
      <c r="I53" s="75">
        <v>6.3</v>
      </c>
      <c r="J53" s="75">
        <v>12.3</v>
      </c>
      <c r="K53" s="75">
        <v>5.6</v>
      </c>
      <c r="L53" s="75">
        <v>42.1</v>
      </c>
      <c r="M53" s="75">
        <v>33.700000000000003</v>
      </c>
      <c r="N53" s="91">
        <f t="shared" si="5"/>
        <v>6.3</v>
      </c>
      <c r="O53" s="91">
        <f t="shared" si="10"/>
        <v>2.0500000000000003</v>
      </c>
      <c r="P53" s="91">
        <f t="shared" si="10"/>
        <v>2.0500000000000003</v>
      </c>
      <c r="Q53" s="91">
        <f t="shared" si="10"/>
        <v>0.20500000000000002</v>
      </c>
      <c r="R53" s="91">
        <f t="shared" si="10"/>
        <v>1.0250000000000001</v>
      </c>
      <c r="S53" s="91">
        <f t="shared" si="10"/>
        <v>1.0250000000000001</v>
      </c>
      <c r="T53" s="91">
        <f t="shared" si="10"/>
        <v>6.15</v>
      </c>
      <c r="U53" s="91">
        <f t="shared" si="7"/>
        <v>5.6</v>
      </c>
      <c r="V53" s="91">
        <f t="shared" si="11"/>
        <v>7.3859649122807021</v>
      </c>
      <c r="W53" s="91">
        <f t="shared" si="11"/>
        <v>3.692982456140351</v>
      </c>
      <c r="X53" s="91">
        <f t="shared" si="11"/>
        <v>2.2157894736842105</v>
      </c>
      <c r="Y53" s="91">
        <f t="shared" si="11"/>
        <v>3.692982456140351</v>
      </c>
      <c r="Z53" s="91">
        <f t="shared" si="11"/>
        <v>2.9543859649122814</v>
      </c>
      <c r="AA53" s="91">
        <f t="shared" si="11"/>
        <v>9.6017543859649148</v>
      </c>
      <c r="AB53" s="91">
        <f t="shared" si="11"/>
        <v>10.340350877192986</v>
      </c>
      <c r="AC53" s="91">
        <f t="shared" si="9"/>
        <v>33.700000000000003</v>
      </c>
      <c r="AD53" s="91">
        <f t="shared" si="11"/>
        <v>2.2157894736842105</v>
      </c>
    </row>
    <row r="54" spans="1:30" x14ac:dyDescent="0.3">
      <c r="A54" s="71">
        <v>52</v>
      </c>
      <c r="B54" s="74" t="s">
        <v>230</v>
      </c>
      <c r="C54" s="78">
        <v>169.25</v>
      </c>
      <c r="D54">
        <v>63.6</v>
      </c>
      <c r="E54" s="6">
        <f>SUMIFS(departement_dict!$H$2:$H$102,departement_dict!$B$2:$B$102,data_departement!A54)</f>
        <v>0.90065320593282416</v>
      </c>
      <c r="F54" s="89">
        <f t="shared" si="2"/>
        <v>2.4876539650304408E-3</v>
      </c>
      <c r="G54" s="96">
        <f t="shared" si="3"/>
        <v>2.3752247744709882E-3</v>
      </c>
      <c r="H54" s="96">
        <f t="shared" si="4"/>
        <v>2.1392538079383649E-3</v>
      </c>
      <c r="I54" s="75">
        <v>4.5999999999999996</v>
      </c>
      <c r="J54" s="75">
        <v>18</v>
      </c>
      <c r="K54" s="75">
        <v>5</v>
      </c>
      <c r="L54" s="75">
        <v>36.5</v>
      </c>
      <c r="M54" s="75">
        <v>36</v>
      </c>
      <c r="N54" s="91">
        <f t="shared" si="5"/>
        <v>4.5999999999999996</v>
      </c>
      <c r="O54" s="91">
        <f t="shared" si="10"/>
        <v>3</v>
      </c>
      <c r="P54" s="91">
        <f t="shared" si="10"/>
        <v>3</v>
      </c>
      <c r="Q54" s="91">
        <f t="shared" si="10"/>
        <v>0.30000000000000004</v>
      </c>
      <c r="R54" s="91">
        <f t="shared" si="10"/>
        <v>1.5</v>
      </c>
      <c r="S54" s="91">
        <f t="shared" si="10"/>
        <v>1.5</v>
      </c>
      <c r="T54" s="91">
        <f t="shared" si="10"/>
        <v>9.0000000000000018</v>
      </c>
      <c r="U54" s="91">
        <f t="shared" si="7"/>
        <v>5</v>
      </c>
      <c r="V54" s="91">
        <f t="shared" si="11"/>
        <v>6.4035087719298254</v>
      </c>
      <c r="W54" s="91">
        <f t="shared" si="11"/>
        <v>3.2017543859649127</v>
      </c>
      <c r="X54" s="91">
        <f t="shared" si="11"/>
        <v>1.9210526315789476</v>
      </c>
      <c r="Y54" s="91">
        <f t="shared" si="11"/>
        <v>3.2017543859649127</v>
      </c>
      <c r="Z54" s="91">
        <f t="shared" si="11"/>
        <v>2.5614035087719298</v>
      </c>
      <c r="AA54" s="91">
        <f t="shared" si="11"/>
        <v>8.3245614035087723</v>
      </c>
      <c r="AB54" s="91">
        <f t="shared" si="11"/>
        <v>8.9649122807017552</v>
      </c>
      <c r="AC54" s="91">
        <f t="shared" si="9"/>
        <v>36</v>
      </c>
      <c r="AD54" s="91">
        <f t="shared" si="11"/>
        <v>1.9210526315789476</v>
      </c>
    </row>
    <row r="55" spans="1:30" x14ac:dyDescent="0.3">
      <c r="A55" s="71">
        <v>53</v>
      </c>
      <c r="B55" s="74" t="s">
        <v>231</v>
      </c>
      <c r="C55" s="78">
        <v>305.36500000000001</v>
      </c>
      <c r="D55">
        <v>113.5</v>
      </c>
      <c r="E55" s="6">
        <f>SUMIFS(departement_dict!$H$2:$H$102,departement_dict!$B$2:$B$102,data_departement!A55)</f>
        <v>0.88956438880821442</v>
      </c>
      <c r="F55" s="89">
        <f t="shared" si="2"/>
        <v>4.5844140507532985E-3</v>
      </c>
      <c r="G55" s="96">
        <f t="shared" si="3"/>
        <v>4.3295897335006352E-3</v>
      </c>
      <c r="H55" s="96">
        <f t="shared" si="4"/>
        <v>3.8514488450718124E-3</v>
      </c>
      <c r="I55" s="75">
        <v>7</v>
      </c>
      <c r="J55" s="75">
        <v>20.3</v>
      </c>
      <c r="K55" s="75">
        <v>6.7</v>
      </c>
      <c r="L55" s="75">
        <v>37.9</v>
      </c>
      <c r="M55" s="75">
        <v>28.1</v>
      </c>
      <c r="N55" s="91">
        <f t="shared" si="5"/>
        <v>7.0000000000000009</v>
      </c>
      <c r="O55" s="91">
        <f t="shared" si="10"/>
        <v>3.3833333333333337</v>
      </c>
      <c r="P55" s="91">
        <f t="shared" si="10"/>
        <v>3.3833333333333337</v>
      </c>
      <c r="Q55" s="91">
        <f t="shared" si="10"/>
        <v>0.33833333333333337</v>
      </c>
      <c r="R55" s="91">
        <f t="shared" si="10"/>
        <v>1.6916666666666669</v>
      </c>
      <c r="S55" s="91">
        <f t="shared" si="10"/>
        <v>1.6916666666666669</v>
      </c>
      <c r="T55" s="91">
        <f t="shared" si="10"/>
        <v>10.15</v>
      </c>
      <c r="U55" s="91">
        <f t="shared" si="7"/>
        <v>6.6999999999999993</v>
      </c>
      <c r="V55" s="91">
        <f t="shared" si="11"/>
        <v>6.6491228070175445</v>
      </c>
      <c r="W55" s="91">
        <f t="shared" si="11"/>
        <v>3.3245614035087723</v>
      </c>
      <c r="X55" s="91">
        <f t="shared" si="11"/>
        <v>1.9947368421052634</v>
      </c>
      <c r="Y55" s="91">
        <f t="shared" si="11"/>
        <v>3.3245614035087723</v>
      </c>
      <c r="Z55" s="91">
        <f t="shared" si="11"/>
        <v>2.6596491228070178</v>
      </c>
      <c r="AA55" s="91">
        <f t="shared" si="11"/>
        <v>8.6438596491228079</v>
      </c>
      <c r="AB55" s="91">
        <f t="shared" si="11"/>
        <v>9.3087719298245624</v>
      </c>
      <c r="AC55" s="91">
        <f t="shared" si="9"/>
        <v>28.1</v>
      </c>
      <c r="AD55" s="91">
        <f t="shared" si="11"/>
        <v>1.9947368421052634</v>
      </c>
    </row>
    <row r="56" spans="1:30" x14ac:dyDescent="0.3">
      <c r="A56" s="71">
        <v>54</v>
      </c>
      <c r="B56" s="74" t="s">
        <v>232</v>
      </c>
      <c r="C56" s="78">
        <v>730.39800000000002</v>
      </c>
      <c r="D56">
        <v>241.3</v>
      </c>
      <c r="E56" s="6">
        <f>SUMIFS(departement_dict!$H$2:$H$102,departement_dict!$B$2:$B$102,data_departement!A56)</f>
        <v>0.90065320593282416</v>
      </c>
      <c r="F56" s="89">
        <f t="shared" si="2"/>
        <v>1.0782446267034625E-2</v>
      </c>
      <c r="G56" s="96">
        <f t="shared" si="3"/>
        <v>9.0510998477882337E-3</v>
      </c>
      <c r="H56" s="96">
        <f t="shared" si="4"/>
        <v>8.151902095128569E-3</v>
      </c>
      <c r="I56" s="75">
        <v>1.4</v>
      </c>
      <c r="J56" s="75">
        <v>10.6</v>
      </c>
      <c r="K56" s="75">
        <v>5.6</v>
      </c>
      <c r="L56" s="75">
        <v>43.4</v>
      </c>
      <c r="M56" s="75">
        <v>39</v>
      </c>
      <c r="N56" s="91">
        <f t="shared" si="5"/>
        <v>1.4</v>
      </c>
      <c r="O56" s="91">
        <f t="shared" si="10"/>
        <v>1.7666666666666666</v>
      </c>
      <c r="P56" s="91">
        <f t="shared" si="10"/>
        <v>1.7666666666666666</v>
      </c>
      <c r="Q56" s="91">
        <f t="shared" si="10"/>
        <v>0.17666666666666667</v>
      </c>
      <c r="R56" s="91">
        <f t="shared" si="10"/>
        <v>0.8833333333333333</v>
      </c>
      <c r="S56" s="91">
        <f t="shared" si="10"/>
        <v>0.8833333333333333</v>
      </c>
      <c r="T56" s="91">
        <f t="shared" si="10"/>
        <v>5.3000000000000007</v>
      </c>
      <c r="U56" s="91">
        <f t="shared" si="7"/>
        <v>5.6</v>
      </c>
      <c r="V56" s="91">
        <f t="shared" si="11"/>
        <v>7.6140350877192988</v>
      </c>
      <c r="W56" s="91">
        <f t="shared" si="11"/>
        <v>3.8070175438596494</v>
      </c>
      <c r="X56" s="91">
        <f t="shared" si="11"/>
        <v>2.2842105263157895</v>
      </c>
      <c r="Y56" s="91">
        <f t="shared" si="11"/>
        <v>3.8070175438596494</v>
      </c>
      <c r="Z56" s="91">
        <f t="shared" si="11"/>
        <v>3.0456140350877194</v>
      </c>
      <c r="AA56" s="91">
        <f t="shared" si="11"/>
        <v>9.8982456140350887</v>
      </c>
      <c r="AB56" s="91">
        <f t="shared" si="11"/>
        <v>10.65964912280702</v>
      </c>
      <c r="AC56" s="91">
        <f t="shared" si="9"/>
        <v>39</v>
      </c>
      <c r="AD56" s="91">
        <f t="shared" si="11"/>
        <v>2.2842105263157895</v>
      </c>
    </row>
    <row r="57" spans="1:30" x14ac:dyDescent="0.3">
      <c r="A57" s="71">
        <v>55</v>
      </c>
      <c r="B57" s="74" t="s">
        <v>233</v>
      </c>
      <c r="C57" s="78">
        <v>181.64099999999999</v>
      </c>
      <c r="D57">
        <v>55</v>
      </c>
      <c r="E57" s="6">
        <f>SUMIFS(departement_dict!$H$2:$H$102,departement_dict!$B$2:$B$102,data_departement!A57)</f>
        <v>0.90065320593282416</v>
      </c>
      <c r="F57" s="89">
        <f t="shared" si="2"/>
        <v>2.6083858096073516E-3</v>
      </c>
      <c r="G57" s="96">
        <f t="shared" si="3"/>
        <v>2.0068131625681981E-3</v>
      </c>
      <c r="H57" s="96">
        <f t="shared" si="4"/>
        <v>1.8074427085752376E-3</v>
      </c>
      <c r="I57" s="75">
        <v>6.3</v>
      </c>
      <c r="J57" s="75">
        <v>16</v>
      </c>
      <c r="K57" s="75">
        <v>5.9</v>
      </c>
      <c r="L57" s="75">
        <v>31.8</v>
      </c>
      <c r="M57" s="75">
        <v>40</v>
      </c>
      <c r="N57" s="91">
        <f t="shared" si="5"/>
        <v>6.3</v>
      </c>
      <c r="O57" s="91">
        <f t="shared" si="10"/>
        <v>2.666666666666667</v>
      </c>
      <c r="P57" s="91">
        <f t="shared" si="10"/>
        <v>2.666666666666667</v>
      </c>
      <c r="Q57" s="91">
        <f t="shared" si="10"/>
        <v>0.26666666666666666</v>
      </c>
      <c r="R57" s="91">
        <f t="shared" si="10"/>
        <v>1.3333333333333335</v>
      </c>
      <c r="S57" s="91">
        <f t="shared" si="10"/>
        <v>1.3333333333333335</v>
      </c>
      <c r="T57" s="91">
        <f t="shared" si="10"/>
        <v>8</v>
      </c>
      <c r="U57" s="91">
        <f t="shared" si="7"/>
        <v>5.8999999999999995</v>
      </c>
      <c r="V57" s="91">
        <f t="shared" si="11"/>
        <v>5.5789473684210531</v>
      </c>
      <c r="W57" s="91">
        <f t="shared" si="11"/>
        <v>2.7894736842105265</v>
      </c>
      <c r="X57" s="91">
        <f t="shared" si="11"/>
        <v>1.6736842105263159</v>
      </c>
      <c r="Y57" s="91">
        <f t="shared" si="11"/>
        <v>2.7894736842105265</v>
      </c>
      <c r="Z57" s="91">
        <f t="shared" si="11"/>
        <v>2.2315789473684213</v>
      </c>
      <c r="AA57" s="91">
        <f t="shared" si="11"/>
        <v>7.2526315789473692</v>
      </c>
      <c r="AB57" s="91">
        <f t="shared" si="11"/>
        <v>7.8105263157894758</v>
      </c>
      <c r="AC57" s="91">
        <f t="shared" si="9"/>
        <v>40</v>
      </c>
      <c r="AD57" s="91">
        <f t="shared" si="11"/>
        <v>1.6736842105263159</v>
      </c>
    </row>
    <row r="58" spans="1:30" x14ac:dyDescent="0.3">
      <c r="A58" s="71">
        <v>56</v>
      </c>
      <c r="B58" s="74" t="s">
        <v>234</v>
      </c>
      <c r="C58" s="78">
        <v>755.56600000000003</v>
      </c>
      <c r="D58">
        <v>254</v>
      </c>
      <c r="E58" s="6">
        <f>SUMIFS(departement_dict!$H$2:$H$102,departement_dict!$B$2:$B$102,data_departement!A58)</f>
        <v>0.86792734715377207</v>
      </c>
      <c r="F58" s="89">
        <f t="shared" si="2"/>
        <v>1.1343551158337399E-2</v>
      </c>
      <c r="G58" s="96">
        <f t="shared" si="3"/>
        <v>9.6893947731323191E-3</v>
      </c>
      <c r="H58" s="96">
        <f t="shared" si="4"/>
        <v>8.4096907009703591E-3</v>
      </c>
      <c r="I58" s="75">
        <v>3.8</v>
      </c>
      <c r="J58" s="75">
        <v>15.2</v>
      </c>
      <c r="K58" s="75">
        <v>7.2</v>
      </c>
      <c r="L58" s="75">
        <v>42</v>
      </c>
      <c r="M58" s="75">
        <v>31.9</v>
      </c>
      <c r="N58" s="91">
        <f t="shared" si="5"/>
        <v>3.8</v>
      </c>
      <c r="O58" s="91">
        <f t="shared" si="10"/>
        <v>2.5333333333333332</v>
      </c>
      <c r="P58" s="91">
        <f t="shared" si="10"/>
        <v>2.5333333333333332</v>
      </c>
      <c r="Q58" s="91">
        <f t="shared" si="10"/>
        <v>0.25333333333333335</v>
      </c>
      <c r="R58" s="91">
        <f t="shared" si="10"/>
        <v>1.2666666666666666</v>
      </c>
      <c r="S58" s="91">
        <f t="shared" si="10"/>
        <v>1.2666666666666666</v>
      </c>
      <c r="T58" s="91">
        <f t="shared" si="10"/>
        <v>7.6</v>
      </c>
      <c r="U58" s="91">
        <f t="shared" si="7"/>
        <v>7.2</v>
      </c>
      <c r="V58" s="91">
        <f t="shared" si="11"/>
        <v>7.3684210526315796</v>
      </c>
      <c r="W58" s="91">
        <f t="shared" si="11"/>
        <v>3.6842105263157898</v>
      </c>
      <c r="X58" s="91">
        <f t="shared" si="11"/>
        <v>2.2105263157894739</v>
      </c>
      <c r="Y58" s="91">
        <f t="shared" si="11"/>
        <v>3.6842105263157898</v>
      </c>
      <c r="Z58" s="91">
        <f t="shared" si="11"/>
        <v>2.9473684210526319</v>
      </c>
      <c r="AA58" s="91">
        <f t="shared" si="11"/>
        <v>9.5789473684210531</v>
      </c>
      <c r="AB58" s="91">
        <f t="shared" si="11"/>
        <v>10.315789473684212</v>
      </c>
      <c r="AC58" s="91">
        <f t="shared" si="9"/>
        <v>31.9</v>
      </c>
      <c r="AD58" s="91">
        <f t="shared" si="11"/>
        <v>2.2105263157894739</v>
      </c>
    </row>
    <row r="59" spans="1:30" x14ac:dyDescent="0.3">
      <c r="A59" s="71">
        <v>57</v>
      </c>
      <c r="B59" s="74" t="s">
        <v>235</v>
      </c>
      <c r="C59" s="78">
        <v>1035.866</v>
      </c>
      <c r="D59">
        <v>336.1</v>
      </c>
      <c r="E59" s="6">
        <f>SUMIFS(departement_dict!$H$2:$H$102,departement_dict!$B$2:$B$102,data_departement!A59)</f>
        <v>0.90065320593282416</v>
      </c>
      <c r="F59" s="89">
        <f t="shared" si="2"/>
        <v>1.5503248459636434E-2</v>
      </c>
      <c r="G59" s="96">
        <f t="shared" si="3"/>
        <v>1.2781268192636436E-2</v>
      </c>
      <c r="H59" s="96">
        <f t="shared" si="4"/>
        <v>1.1511490173585239E-2</v>
      </c>
      <c r="I59" s="75">
        <v>1.3</v>
      </c>
      <c r="J59" s="75">
        <v>14.7</v>
      </c>
      <c r="K59" s="75">
        <v>5.9</v>
      </c>
      <c r="L59" s="75">
        <v>43.5</v>
      </c>
      <c r="M59" s="75">
        <v>34.6</v>
      </c>
      <c r="N59" s="91">
        <f t="shared" si="5"/>
        <v>1.3</v>
      </c>
      <c r="O59" s="91">
        <f t="shared" si="10"/>
        <v>2.4499999999999997</v>
      </c>
      <c r="P59" s="91">
        <f t="shared" si="10"/>
        <v>2.4499999999999997</v>
      </c>
      <c r="Q59" s="91">
        <f t="shared" si="10"/>
        <v>0.245</v>
      </c>
      <c r="R59" s="91">
        <f t="shared" si="10"/>
        <v>1.2249999999999999</v>
      </c>
      <c r="S59" s="91">
        <f t="shared" si="10"/>
        <v>1.2249999999999999</v>
      </c>
      <c r="T59" s="91">
        <f t="shared" si="10"/>
        <v>7.35</v>
      </c>
      <c r="U59" s="91">
        <f t="shared" si="7"/>
        <v>5.8999999999999995</v>
      </c>
      <c r="V59" s="91">
        <f t="shared" si="11"/>
        <v>7.631578947368423</v>
      </c>
      <c r="W59" s="91">
        <f t="shared" si="11"/>
        <v>3.8157894736842115</v>
      </c>
      <c r="X59" s="91">
        <f t="shared" si="11"/>
        <v>2.2894736842105265</v>
      </c>
      <c r="Y59" s="91">
        <f t="shared" si="11"/>
        <v>3.8157894736842115</v>
      </c>
      <c r="Z59" s="91">
        <f t="shared" si="11"/>
        <v>3.0526315789473686</v>
      </c>
      <c r="AA59" s="91">
        <f t="shared" si="11"/>
        <v>9.9210526315789487</v>
      </c>
      <c r="AB59" s="91">
        <f t="shared" si="11"/>
        <v>10.684210526315791</v>
      </c>
      <c r="AC59" s="91">
        <f t="shared" si="9"/>
        <v>34.6</v>
      </c>
      <c r="AD59" s="91">
        <f t="shared" si="11"/>
        <v>2.2894736842105265</v>
      </c>
    </row>
    <row r="60" spans="1:30" x14ac:dyDescent="0.3">
      <c r="A60" s="71">
        <v>58</v>
      </c>
      <c r="B60" s="74" t="s">
        <v>236</v>
      </c>
      <c r="C60" s="78">
        <v>199.596</v>
      </c>
      <c r="D60">
        <v>66.2</v>
      </c>
      <c r="E60" s="6">
        <f>SUMIFS(departement_dict!$H$2:$H$102,departement_dict!$B$2:$B$102,data_departement!A60)</f>
        <v>0.85613646483520034</v>
      </c>
      <c r="F60" s="89">
        <f t="shared" si="2"/>
        <v>2.9307061422019064E-3</v>
      </c>
      <c r="G60" s="96">
        <f t="shared" si="3"/>
        <v>2.4698167811476254E-3</v>
      </c>
      <c r="H60" s="96">
        <f t="shared" si="4"/>
        <v>2.1145002078023817E-3</v>
      </c>
      <c r="I60" s="75">
        <v>5.8</v>
      </c>
      <c r="J60" s="75">
        <v>12.5</v>
      </c>
      <c r="K60" s="75">
        <v>5.4</v>
      </c>
      <c r="L60" s="75">
        <v>39.700000000000003</v>
      </c>
      <c r="M60" s="75">
        <v>36.5</v>
      </c>
      <c r="N60" s="91">
        <f t="shared" si="5"/>
        <v>5.8</v>
      </c>
      <c r="O60" s="91">
        <f t="shared" si="10"/>
        <v>2.0833333333333335</v>
      </c>
      <c r="P60" s="91">
        <f t="shared" si="10"/>
        <v>2.0833333333333335</v>
      </c>
      <c r="Q60" s="91">
        <f t="shared" si="10"/>
        <v>0.20833333333333334</v>
      </c>
      <c r="R60" s="91">
        <f t="shared" si="10"/>
        <v>1.0416666666666667</v>
      </c>
      <c r="S60" s="91">
        <f t="shared" si="10"/>
        <v>1.0416666666666667</v>
      </c>
      <c r="T60" s="91">
        <f t="shared" si="10"/>
        <v>6.25</v>
      </c>
      <c r="U60" s="91">
        <f t="shared" si="7"/>
        <v>5.4</v>
      </c>
      <c r="V60" s="91">
        <f t="shared" si="11"/>
        <v>6.9649122807017561</v>
      </c>
      <c r="W60" s="91">
        <f t="shared" si="11"/>
        <v>3.482456140350878</v>
      </c>
      <c r="X60" s="91">
        <f t="shared" si="11"/>
        <v>2.0894736842105268</v>
      </c>
      <c r="Y60" s="91">
        <f t="shared" si="11"/>
        <v>3.482456140350878</v>
      </c>
      <c r="Z60" s="91">
        <f t="shared" si="11"/>
        <v>2.785964912280702</v>
      </c>
      <c r="AA60" s="91">
        <f t="shared" si="11"/>
        <v>9.0543859649122815</v>
      </c>
      <c r="AB60" s="91">
        <f t="shared" si="11"/>
        <v>9.7508771929824576</v>
      </c>
      <c r="AC60" s="91">
        <f t="shared" si="9"/>
        <v>36.5</v>
      </c>
      <c r="AD60" s="91">
        <f t="shared" si="11"/>
        <v>2.0894736842105268</v>
      </c>
    </row>
    <row r="61" spans="1:30" x14ac:dyDescent="0.3">
      <c r="A61" s="71">
        <v>59</v>
      </c>
      <c r="B61" s="74" t="s">
        <v>237</v>
      </c>
      <c r="C61" s="78">
        <v>2588.9879999999998</v>
      </c>
      <c r="D61">
        <v>985.2</v>
      </c>
      <c r="E61" s="6">
        <f>SUMIFS(departement_dict!$H$2:$H$102,departement_dict!$B$2:$B$102,data_departement!A61)</f>
        <v>0.89844574732759186</v>
      </c>
      <c r="F61" s="89">
        <f t="shared" si="2"/>
        <v>3.9065114591763553E-2</v>
      </c>
      <c r="G61" s="96">
        <f t="shared" si="3"/>
        <v>3.7771982081616091E-2</v>
      </c>
      <c r="H61" s="96">
        <f t="shared" si="4"/>
        <v>3.3936076669361978E-2</v>
      </c>
      <c r="I61" s="75">
        <v>1</v>
      </c>
      <c r="J61" s="75">
        <v>12.1</v>
      </c>
      <c r="K61" s="75">
        <v>5.0999999999999996</v>
      </c>
      <c r="L61" s="75">
        <v>47.9</v>
      </c>
      <c r="M61" s="75">
        <v>33.799999999999997</v>
      </c>
      <c r="N61" s="91">
        <f t="shared" si="5"/>
        <v>1</v>
      </c>
      <c r="O61" s="91">
        <f t="shared" si="10"/>
        <v>2.0166666666666666</v>
      </c>
      <c r="P61" s="91">
        <f t="shared" si="10"/>
        <v>2.0166666666666666</v>
      </c>
      <c r="Q61" s="91">
        <f t="shared" si="10"/>
        <v>0.20166666666666666</v>
      </c>
      <c r="R61" s="91">
        <f t="shared" si="10"/>
        <v>1.0083333333333333</v>
      </c>
      <c r="S61" s="91">
        <f t="shared" si="10"/>
        <v>1.0083333333333333</v>
      </c>
      <c r="T61" s="91">
        <f t="shared" si="10"/>
        <v>6.05</v>
      </c>
      <c r="U61" s="91">
        <f t="shared" si="7"/>
        <v>5.1000000000000005</v>
      </c>
      <c r="V61" s="91">
        <f t="shared" si="11"/>
        <v>8.4035087719298254</v>
      </c>
      <c r="W61" s="91">
        <f t="shared" si="11"/>
        <v>4.2017543859649127</v>
      </c>
      <c r="X61" s="91">
        <f t="shared" si="11"/>
        <v>2.5210526315789474</v>
      </c>
      <c r="Y61" s="91">
        <f t="shared" si="11"/>
        <v>4.2017543859649127</v>
      </c>
      <c r="Z61" s="91">
        <f t="shared" si="11"/>
        <v>3.3614035087719301</v>
      </c>
      <c r="AA61" s="91">
        <f t="shared" si="11"/>
        <v>10.924561403508774</v>
      </c>
      <c r="AB61" s="91">
        <f t="shared" si="11"/>
        <v>11.764912280701756</v>
      </c>
      <c r="AC61" s="91">
        <f t="shared" si="9"/>
        <v>33.799999999999997</v>
      </c>
      <c r="AD61" s="91">
        <f t="shared" si="11"/>
        <v>2.5210526315789474</v>
      </c>
    </row>
    <row r="62" spans="1:30" x14ac:dyDescent="0.3">
      <c r="A62" s="71">
        <v>60</v>
      </c>
      <c r="B62" s="74" t="s">
        <v>238</v>
      </c>
      <c r="C62" s="78">
        <v>825.077</v>
      </c>
      <c r="D62">
        <v>251</v>
      </c>
      <c r="E62" s="6">
        <f>SUMIFS(departement_dict!$H$2:$H$102,departement_dict!$B$2:$B$102,data_departement!A62)</f>
        <v>0.89844574732759186</v>
      </c>
      <c r="F62" s="89">
        <f t="shared" si="2"/>
        <v>1.2470232694870605E-2</v>
      </c>
      <c r="G62" s="96">
        <f t="shared" si="3"/>
        <v>9.6391803244551509E-3</v>
      </c>
      <c r="H62" s="96">
        <f t="shared" si="4"/>
        <v>8.6602805702305271E-3</v>
      </c>
      <c r="I62" s="75">
        <v>1.9</v>
      </c>
      <c r="J62" s="75">
        <v>16</v>
      </c>
      <c r="K62" s="75">
        <v>6.5</v>
      </c>
      <c r="L62" s="75">
        <v>44.4</v>
      </c>
      <c r="M62" s="75">
        <v>31.1</v>
      </c>
      <c r="N62" s="91">
        <f t="shared" si="5"/>
        <v>1.9</v>
      </c>
      <c r="O62" s="91">
        <f t="shared" si="10"/>
        <v>2.666666666666667</v>
      </c>
      <c r="P62" s="91">
        <f t="shared" si="10"/>
        <v>2.666666666666667</v>
      </c>
      <c r="Q62" s="91">
        <f t="shared" si="10"/>
        <v>0.26666666666666666</v>
      </c>
      <c r="R62" s="91">
        <f t="shared" si="10"/>
        <v>1.3333333333333335</v>
      </c>
      <c r="S62" s="91">
        <f t="shared" si="10"/>
        <v>1.3333333333333335</v>
      </c>
      <c r="T62" s="91">
        <f t="shared" si="10"/>
        <v>8</v>
      </c>
      <c r="U62" s="91">
        <f t="shared" si="7"/>
        <v>6.5000000000000009</v>
      </c>
      <c r="V62" s="91">
        <f t="shared" si="11"/>
        <v>7.7894736842105274</v>
      </c>
      <c r="W62" s="91">
        <f t="shared" si="11"/>
        <v>3.8947368421052637</v>
      </c>
      <c r="X62" s="91">
        <f t="shared" si="11"/>
        <v>2.3368421052631581</v>
      </c>
      <c r="Y62" s="91">
        <f t="shared" si="11"/>
        <v>3.8947368421052637</v>
      </c>
      <c r="Z62" s="91">
        <f t="shared" si="11"/>
        <v>3.1157894736842109</v>
      </c>
      <c r="AA62" s="91">
        <f t="shared" si="11"/>
        <v>10.126315789473686</v>
      </c>
      <c r="AB62" s="91">
        <f t="shared" si="11"/>
        <v>10.905263157894739</v>
      </c>
      <c r="AC62" s="91">
        <f t="shared" si="9"/>
        <v>31.1</v>
      </c>
      <c r="AD62" s="91">
        <f t="shared" si="11"/>
        <v>2.3368421052631581</v>
      </c>
    </row>
    <row r="63" spans="1:30" x14ac:dyDescent="0.3">
      <c r="A63" s="71">
        <v>61</v>
      </c>
      <c r="B63" s="74" t="s">
        <v>239</v>
      </c>
      <c r="C63" s="78">
        <v>276.90300000000002</v>
      </c>
      <c r="D63">
        <v>91.6</v>
      </c>
      <c r="E63" s="6">
        <f>SUMIFS(departement_dict!$H$2:$H$102,departement_dict!$B$2:$B$102,data_departement!A63)</f>
        <v>0.89872291545409233</v>
      </c>
      <c r="F63" s="89">
        <f t="shared" si="2"/>
        <v>4.0743533131231795E-3</v>
      </c>
      <c r="G63" s="96">
        <f t="shared" si="3"/>
        <v>3.424623292148475E-3</v>
      </c>
      <c r="H63" s="96">
        <f t="shared" si="4"/>
        <v>3.0777874294516693E-3</v>
      </c>
      <c r="I63" s="75">
        <v>6.6</v>
      </c>
      <c r="J63" s="75">
        <v>19.2</v>
      </c>
      <c r="K63" s="75">
        <v>6.5</v>
      </c>
      <c r="L63" s="75">
        <v>34.6</v>
      </c>
      <c r="M63" s="75">
        <v>33</v>
      </c>
      <c r="N63" s="91">
        <f t="shared" si="5"/>
        <v>6.6000000000000005</v>
      </c>
      <c r="O63" s="91">
        <f t="shared" si="10"/>
        <v>3.2</v>
      </c>
      <c r="P63" s="91">
        <f t="shared" si="10"/>
        <v>3.2</v>
      </c>
      <c r="Q63" s="91">
        <f t="shared" si="10"/>
        <v>0.32</v>
      </c>
      <c r="R63" s="91">
        <f t="shared" si="10"/>
        <v>1.6</v>
      </c>
      <c r="S63" s="91">
        <f t="shared" si="10"/>
        <v>1.6</v>
      </c>
      <c r="T63" s="91">
        <f t="shared" si="10"/>
        <v>9.6</v>
      </c>
      <c r="U63" s="91">
        <f t="shared" si="7"/>
        <v>6.5000000000000009</v>
      </c>
      <c r="V63" s="91">
        <f t="shared" si="11"/>
        <v>6.0701754385964923</v>
      </c>
      <c r="W63" s="91">
        <f t="shared" si="11"/>
        <v>3.0350877192982462</v>
      </c>
      <c r="X63" s="91">
        <f t="shared" si="11"/>
        <v>1.8210526315789475</v>
      </c>
      <c r="Y63" s="91">
        <f t="shared" si="11"/>
        <v>3.0350877192982462</v>
      </c>
      <c r="Z63" s="91">
        <f t="shared" si="11"/>
        <v>2.4280701754385969</v>
      </c>
      <c r="AA63" s="91">
        <f t="shared" si="11"/>
        <v>7.8912280701754396</v>
      </c>
      <c r="AB63" s="91">
        <f t="shared" si="11"/>
        <v>8.4982456140350884</v>
      </c>
      <c r="AC63" s="91">
        <f t="shared" si="9"/>
        <v>33</v>
      </c>
      <c r="AD63" s="91">
        <f t="shared" si="11"/>
        <v>1.8210526315789475</v>
      </c>
    </row>
    <row r="64" spans="1:30" x14ac:dyDescent="0.3">
      <c r="A64" s="71">
        <v>62</v>
      </c>
      <c r="B64" s="74" t="s">
        <v>240</v>
      </c>
      <c r="C64" s="78">
        <v>1452.778</v>
      </c>
      <c r="D64">
        <v>457.6</v>
      </c>
      <c r="E64" s="6">
        <f>SUMIFS(departement_dict!$H$2:$H$102,departement_dict!$B$2:$B$102,data_departement!A64)</f>
        <v>0.89844574732759186</v>
      </c>
      <c r="F64" s="89">
        <f t="shared" si="2"/>
        <v>2.167298889163554E-2</v>
      </c>
      <c r="G64" s="96">
        <f t="shared" si="3"/>
        <v>1.734570181818558E-2</v>
      </c>
      <c r="H64" s="96">
        <f t="shared" si="4"/>
        <v>1.5584172032961313E-2</v>
      </c>
      <c r="I64" s="75">
        <v>2.2999999999999998</v>
      </c>
      <c r="J64" s="75">
        <v>13.6</v>
      </c>
      <c r="K64" s="75">
        <v>6.5</v>
      </c>
      <c r="L64" s="75">
        <v>42.8</v>
      </c>
      <c r="M64" s="75">
        <v>34.799999999999997</v>
      </c>
      <c r="N64" s="91">
        <f t="shared" si="5"/>
        <v>2.2999999999999998</v>
      </c>
      <c r="O64" s="91">
        <f t="shared" si="10"/>
        <v>2.2666666666666671</v>
      </c>
      <c r="P64" s="91">
        <f t="shared" si="10"/>
        <v>2.2666666666666671</v>
      </c>
      <c r="Q64" s="91">
        <f t="shared" si="10"/>
        <v>0.22666666666666666</v>
      </c>
      <c r="R64" s="91">
        <f t="shared" si="10"/>
        <v>1.1333333333333335</v>
      </c>
      <c r="S64" s="91">
        <f t="shared" si="10"/>
        <v>1.1333333333333335</v>
      </c>
      <c r="T64" s="91">
        <f t="shared" si="10"/>
        <v>6.8</v>
      </c>
      <c r="U64" s="91">
        <f t="shared" si="7"/>
        <v>6.5000000000000009</v>
      </c>
      <c r="V64" s="91">
        <f t="shared" si="11"/>
        <v>7.5087719298245625</v>
      </c>
      <c r="W64" s="91">
        <f t="shared" si="11"/>
        <v>3.7543859649122813</v>
      </c>
      <c r="X64" s="91">
        <f t="shared" si="11"/>
        <v>2.2526315789473683</v>
      </c>
      <c r="Y64" s="91">
        <f t="shared" si="11"/>
        <v>3.7543859649122813</v>
      </c>
      <c r="Z64" s="91">
        <f t="shared" si="11"/>
        <v>3.0035087719298246</v>
      </c>
      <c r="AA64" s="91">
        <f t="shared" si="11"/>
        <v>9.7614035087719309</v>
      </c>
      <c r="AB64" s="91">
        <f t="shared" si="11"/>
        <v>10.512280701754387</v>
      </c>
      <c r="AC64" s="91">
        <f t="shared" si="9"/>
        <v>34.799999999999997</v>
      </c>
      <c r="AD64" s="91">
        <f t="shared" si="11"/>
        <v>2.2526315789473683</v>
      </c>
    </row>
    <row r="65" spans="1:30" x14ac:dyDescent="0.3">
      <c r="A65" s="71">
        <v>63</v>
      </c>
      <c r="B65" s="74" t="s">
        <v>241</v>
      </c>
      <c r="C65" s="78">
        <v>660.24</v>
      </c>
      <c r="D65">
        <v>246.2</v>
      </c>
      <c r="E65" s="6">
        <f>SUMIFS(departement_dict!$H$2:$H$102,departement_dict!$B$2:$B$102,data_departement!A65)</f>
        <v>0.94088455763134904</v>
      </c>
      <c r="F65" s="89">
        <f t="shared" si="2"/>
        <v>9.854854429069821E-3</v>
      </c>
      <c r="G65" s="96">
        <f t="shared" si="3"/>
        <v>9.3373306187114168E-3</v>
      </c>
      <c r="H65" s="96">
        <f t="shared" si="4"/>
        <v>8.7853501886439415E-3</v>
      </c>
      <c r="I65" s="75">
        <v>2.7</v>
      </c>
      <c r="J65" s="75">
        <v>15.5</v>
      </c>
      <c r="K65" s="75">
        <v>5.8</v>
      </c>
      <c r="L65" s="75">
        <v>42.1</v>
      </c>
      <c r="M65" s="75">
        <v>33.799999999999997</v>
      </c>
      <c r="N65" s="91">
        <f t="shared" si="5"/>
        <v>2.7</v>
      </c>
      <c r="O65" s="91">
        <f t="shared" si="10"/>
        <v>2.5833333333333335</v>
      </c>
      <c r="P65" s="91">
        <f t="shared" si="10"/>
        <v>2.5833333333333335</v>
      </c>
      <c r="Q65" s="91">
        <f t="shared" si="10"/>
        <v>0.25833333333333336</v>
      </c>
      <c r="R65" s="91">
        <f t="shared" si="10"/>
        <v>1.2916666666666667</v>
      </c>
      <c r="S65" s="91">
        <f t="shared" si="10"/>
        <v>1.2916666666666667</v>
      </c>
      <c r="T65" s="91">
        <f t="shared" si="10"/>
        <v>7.75</v>
      </c>
      <c r="U65" s="91">
        <f t="shared" si="7"/>
        <v>5.8</v>
      </c>
      <c r="V65" s="91">
        <f t="shared" si="11"/>
        <v>7.3859649122807021</v>
      </c>
      <c r="W65" s="91">
        <f t="shared" si="11"/>
        <v>3.692982456140351</v>
      </c>
      <c r="X65" s="91">
        <f t="shared" si="11"/>
        <v>2.2157894736842105</v>
      </c>
      <c r="Y65" s="91">
        <f t="shared" si="11"/>
        <v>3.692982456140351</v>
      </c>
      <c r="Z65" s="91">
        <f t="shared" si="11"/>
        <v>2.9543859649122814</v>
      </c>
      <c r="AA65" s="91">
        <f t="shared" si="11"/>
        <v>9.6017543859649148</v>
      </c>
      <c r="AB65" s="91">
        <f t="shared" si="11"/>
        <v>10.340350877192986</v>
      </c>
      <c r="AC65" s="91">
        <f t="shared" si="9"/>
        <v>33.799999999999997</v>
      </c>
      <c r="AD65" s="91">
        <f t="shared" si="11"/>
        <v>2.2157894736842105</v>
      </c>
    </row>
    <row r="66" spans="1:30" x14ac:dyDescent="0.3">
      <c r="A66" s="71">
        <v>64</v>
      </c>
      <c r="B66" s="74" t="s">
        <v>242</v>
      </c>
      <c r="C66" s="78">
        <v>683.16899999999998</v>
      </c>
      <c r="D66">
        <v>242.4</v>
      </c>
      <c r="E66" s="6">
        <f>SUMIFS(departement_dict!$H$2:$H$102,departement_dict!$B$2:$B$102,data_departement!A66)</f>
        <v>0.87076975723313765</v>
      </c>
      <c r="F66" s="89">
        <f t="shared" si="2"/>
        <v>1.028024310967075E-2</v>
      </c>
      <c r="G66" s="96">
        <f t="shared" si="3"/>
        <v>9.2681735184903524E-3</v>
      </c>
      <c r="H66" s="96">
        <f t="shared" si="4"/>
        <v>8.070445204690439E-3</v>
      </c>
      <c r="I66" s="75">
        <v>3.6</v>
      </c>
      <c r="J66" s="75">
        <v>12.2</v>
      </c>
      <c r="K66" s="75">
        <v>7</v>
      </c>
      <c r="L66" s="75">
        <v>45.1</v>
      </c>
      <c r="M66" s="75">
        <v>32</v>
      </c>
      <c r="N66" s="91">
        <f t="shared" si="5"/>
        <v>3.6000000000000005</v>
      </c>
      <c r="O66" s="91">
        <f t="shared" si="10"/>
        <v>2.0333333333333332</v>
      </c>
      <c r="P66" s="91">
        <f t="shared" si="10"/>
        <v>2.0333333333333332</v>
      </c>
      <c r="Q66" s="91">
        <f t="shared" si="10"/>
        <v>0.20333333333333334</v>
      </c>
      <c r="R66" s="91">
        <f t="shared" si="10"/>
        <v>1.0166666666666666</v>
      </c>
      <c r="S66" s="91">
        <f t="shared" si="10"/>
        <v>1.0166666666666666</v>
      </c>
      <c r="T66" s="91">
        <f t="shared" si="10"/>
        <v>6.1000000000000005</v>
      </c>
      <c r="U66" s="91">
        <f t="shared" si="7"/>
        <v>7</v>
      </c>
      <c r="V66" s="91">
        <f t="shared" si="11"/>
        <v>7.9122807017543879</v>
      </c>
      <c r="W66" s="91">
        <f t="shared" si="11"/>
        <v>3.956140350877194</v>
      </c>
      <c r="X66" s="91">
        <f t="shared" si="11"/>
        <v>2.3736842105263158</v>
      </c>
      <c r="Y66" s="91">
        <f t="shared" si="11"/>
        <v>3.956140350877194</v>
      </c>
      <c r="Z66" s="91">
        <f t="shared" si="11"/>
        <v>3.1649122807017549</v>
      </c>
      <c r="AA66" s="91">
        <f t="shared" si="11"/>
        <v>10.285964912280704</v>
      </c>
      <c r="AB66" s="91">
        <f t="shared" si="11"/>
        <v>11.077192982456143</v>
      </c>
      <c r="AC66" s="91">
        <f t="shared" si="9"/>
        <v>32</v>
      </c>
      <c r="AD66" s="91">
        <f t="shared" ref="W66:AD100" si="12">$L66*AD$104/$L$104</f>
        <v>2.3736842105263158</v>
      </c>
    </row>
    <row r="67" spans="1:30" x14ac:dyDescent="0.3">
      <c r="A67" s="71">
        <v>65</v>
      </c>
      <c r="B67" s="74" t="s">
        <v>243</v>
      </c>
      <c r="C67" s="78">
        <v>226.839</v>
      </c>
      <c r="D67">
        <v>74.8</v>
      </c>
      <c r="E67" s="6">
        <f>SUMIFS(departement_dict!$H$2:$H$102,departement_dict!$B$2:$B$102,data_departement!A67)</f>
        <v>0.8865555834383495</v>
      </c>
      <c r="F67" s="89">
        <f t="shared" ref="F67:F104" si="13">(C67*I67/($C$98*$I$98))*$I$104+(C67*J67/($C$98*$J$98))*$J$104+(C67*K67/($C$98*$K$98))*$K$104+(C67*L67/($C$98*$L$98))*$L$104+(C67*M67/($C$98*$M$98))*$M$104</f>
        <v>3.3229335219097144E-3</v>
      </c>
      <c r="G67" s="96">
        <f t="shared" ref="G67:G104" si="14">(D67*I67/($D$104*$I$98))*$I$104+(D67*J67/($D$104*$J$98))*$J$104+(D67*K67/($D$104*$K$98))*$K$104+(D67*L67/($D$104*$L$98))*$L$104+(D67*M67/($D$104*$M$98))*$M$104</f>
        <v>2.7841448948413266E-3</v>
      </c>
      <c r="H67" s="96">
        <f t="shared" ref="H67:H104" si="15">G67*E67</f>
        <v>2.4682992016229546E-3</v>
      </c>
      <c r="I67" s="75">
        <v>3.8</v>
      </c>
      <c r="J67" s="75">
        <v>12.2</v>
      </c>
      <c r="K67" s="75">
        <v>6.5</v>
      </c>
      <c r="L67" s="75">
        <v>39.200000000000003</v>
      </c>
      <c r="M67" s="75">
        <v>38.299999999999997</v>
      </c>
      <c r="N67" s="91">
        <f t="shared" ref="N67:N97" si="16">I67*$N$104/$I$104</f>
        <v>3.8</v>
      </c>
      <c r="O67" s="91">
        <f t="shared" ref="O67:T100" si="17">$J67*O$104/$J$104</f>
        <v>2.0333333333333332</v>
      </c>
      <c r="P67" s="91">
        <f t="shared" si="17"/>
        <v>2.0333333333333332</v>
      </c>
      <c r="Q67" s="91">
        <f t="shared" si="17"/>
        <v>0.20333333333333334</v>
      </c>
      <c r="R67" s="91">
        <f t="shared" si="17"/>
        <v>1.0166666666666666</v>
      </c>
      <c r="S67" s="91">
        <f t="shared" si="17"/>
        <v>1.0166666666666666</v>
      </c>
      <c r="T67" s="91">
        <f t="shared" si="17"/>
        <v>6.1000000000000005</v>
      </c>
      <c r="U67" s="91">
        <f t="shared" ref="U67:U97" si="18">K67*$U$104/$K$104</f>
        <v>6.5000000000000009</v>
      </c>
      <c r="V67" s="91">
        <f t="shared" ref="V67:AD101" si="19">$L67*V$104/$L$104</f>
        <v>6.8771929824561413</v>
      </c>
      <c r="W67" s="91">
        <f t="shared" si="12"/>
        <v>3.4385964912280707</v>
      </c>
      <c r="X67" s="91">
        <f t="shared" si="12"/>
        <v>2.0631578947368423</v>
      </c>
      <c r="Y67" s="91">
        <f t="shared" si="12"/>
        <v>3.4385964912280707</v>
      </c>
      <c r="Z67" s="91">
        <f t="shared" si="12"/>
        <v>2.7508771929824567</v>
      </c>
      <c r="AA67" s="91">
        <f t="shared" si="12"/>
        <v>8.9403508771929854</v>
      </c>
      <c r="AB67" s="91">
        <f t="shared" si="12"/>
        <v>9.6280701754385998</v>
      </c>
      <c r="AC67" s="91">
        <f t="shared" ref="AC67:AC97" si="20">M67*$AC$104/$M$104</f>
        <v>38.299999999999997</v>
      </c>
      <c r="AD67" s="91">
        <f t="shared" si="12"/>
        <v>2.0631578947368423</v>
      </c>
    </row>
    <row r="68" spans="1:30" x14ac:dyDescent="0.3">
      <c r="A68" s="71">
        <v>66</v>
      </c>
      <c r="B68" s="74" t="s">
        <v>244</v>
      </c>
      <c r="C68" s="78">
        <v>479</v>
      </c>
      <c r="D68">
        <v>143.9</v>
      </c>
      <c r="E68" s="6">
        <f>SUMIFS(departement_dict!$H$2:$H$102,departement_dict!$B$2:$B$102,data_departement!A68)</f>
        <v>0.8865555834383495</v>
      </c>
      <c r="F68" s="89">
        <f t="shared" si="13"/>
        <v>7.1438697243288041E-3</v>
      </c>
      <c r="G68" s="96">
        <f t="shared" si="14"/>
        <v>5.453120736114361E-3</v>
      </c>
      <c r="H68" s="96">
        <f t="shared" si="15"/>
        <v>4.8344946357656293E-3</v>
      </c>
      <c r="I68" s="75">
        <v>3.4</v>
      </c>
      <c r="J68" s="75">
        <v>6.1</v>
      </c>
      <c r="K68" s="75">
        <v>7.1</v>
      </c>
      <c r="L68" s="75">
        <v>47.1</v>
      </c>
      <c r="M68" s="75">
        <v>36.299999999999997</v>
      </c>
      <c r="N68" s="91">
        <f t="shared" si="16"/>
        <v>3.4000000000000004</v>
      </c>
      <c r="O68" s="91">
        <f t="shared" si="17"/>
        <v>1.0166666666666666</v>
      </c>
      <c r="P68" s="91">
        <f t="shared" si="17"/>
        <v>1.0166666666666666</v>
      </c>
      <c r="Q68" s="91">
        <f t="shared" si="17"/>
        <v>0.10166666666666667</v>
      </c>
      <c r="R68" s="91">
        <f t="shared" si="17"/>
        <v>0.5083333333333333</v>
      </c>
      <c r="S68" s="91">
        <f t="shared" si="17"/>
        <v>0.5083333333333333</v>
      </c>
      <c r="T68" s="91">
        <f t="shared" si="17"/>
        <v>3.0500000000000003</v>
      </c>
      <c r="U68" s="91">
        <f t="shared" si="18"/>
        <v>7.1000000000000005</v>
      </c>
      <c r="V68" s="91">
        <f t="shared" si="19"/>
        <v>8.2631578947368425</v>
      </c>
      <c r="W68" s="91">
        <f t="shared" si="12"/>
        <v>4.1315789473684212</v>
      </c>
      <c r="X68" s="91">
        <f t="shared" si="12"/>
        <v>2.478947368421053</v>
      </c>
      <c r="Y68" s="91">
        <f t="shared" si="12"/>
        <v>4.1315789473684212</v>
      </c>
      <c r="Z68" s="91">
        <f t="shared" si="12"/>
        <v>3.3052631578947373</v>
      </c>
      <c r="AA68" s="91">
        <f t="shared" si="12"/>
        <v>10.742105263157896</v>
      </c>
      <c r="AB68" s="91">
        <f t="shared" si="12"/>
        <v>11.568421052631582</v>
      </c>
      <c r="AC68" s="91">
        <f t="shared" si="20"/>
        <v>36.299999999999997</v>
      </c>
      <c r="AD68" s="91">
        <f t="shared" si="12"/>
        <v>2.478947368421053</v>
      </c>
    </row>
    <row r="69" spans="1:30" x14ac:dyDescent="0.3">
      <c r="A69" s="71">
        <v>67</v>
      </c>
      <c r="B69" s="74" t="s">
        <v>245</v>
      </c>
      <c r="C69" s="78">
        <v>1132.607</v>
      </c>
      <c r="D69">
        <v>461.6</v>
      </c>
      <c r="E69" s="6">
        <f>SUMIFS(departement_dict!$H$2:$H$102,departement_dict!$B$2:$B$102,data_departement!A69)</f>
        <v>0.90065320593282416</v>
      </c>
      <c r="F69" s="89">
        <f t="shared" si="13"/>
        <v>1.7322442099194028E-2</v>
      </c>
      <c r="G69" s="96">
        <f t="shared" si="14"/>
        <v>1.7938328951383375E-2</v>
      </c>
      <c r="H69" s="96">
        <f t="shared" si="15"/>
        <v>1.6156213479141032E-2</v>
      </c>
      <c r="I69" s="75">
        <v>1.3</v>
      </c>
      <c r="J69" s="75">
        <v>15.7</v>
      </c>
      <c r="K69" s="75">
        <v>5.8</v>
      </c>
      <c r="L69" s="75">
        <v>47.8</v>
      </c>
      <c r="M69" s="75">
        <v>29.4</v>
      </c>
      <c r="N69" s="91">
        <f t="shared" si="16"/>
        <v>1.3</v>
      </c>
      <c r="O69" s="91">
        <f t="shared" si="17"/>
        <v>2.6166666666666667</v>
      </c>
      <c r="P69" s="91">
        <f t="shared" si="17"/>
        <v>2.6166666666666667</v>
      </c>
      <c r="Q69" s="91">
        <f t="shared" si="17"/>
        <v>0.26166666666666666</v>
      </c>
      <c r="R69" s="91">
        <f t="shared" si="17"/>
        <v>1.3083333333333333</v>
      </c>
      <c r="S69" s="91">
        <f t="shared" si="17"/>
        <v>1.3083333333333333</v>
      </c>
      <c r="T69" s="91">
        <f t="shared" si="17"/>
        <v>7.85</v>
      </c>
      <c r="U69" s="91">
        <f t="shared" si="18"/>
        <v>5.8</v>
      </c>
      <c r="V69" s="91">
        <f t="shared" si="19"/>
        <v>8.3859649122807021</v>
      </c>
      <c r="W69" s="91">
        <f t="shared" si="12"/>
        <v>4.192982456140351</v>
      </c>
      <c r="X69" s="91">
        <f t="shared" si="12"/>
        <v>2.5157894736842108</v>
      </c>
      <c r="Y69" s="91">
        <f t="shared" si="12"/>
        <v>4.192982456140351</v>
      </c>
      <c r="Z69" s="91">
        <f t="shared" si="12"/>
        <v>3.3543859649122809</v>
      </c>
      <c r="AA69" s="91">
        <f t="shared" si="12"/>
        <v>10.901754385964912</v>
      </c>
      <c r="AB69" s="91">
        <f t="shared" si="12"/>
        <v>11.740350877192984</v>
      </c>
      <c r="AC69" s="91">
        <f t="shared" si="20"/>
        <v>29.4</v>
      </c>
      <c r="AD69" s="91">
        <f t="shared" si="12"/>
        <v>2.5157894736842108</v>
      </c>
    </row>
    <row r="70" spans="1:30" x14ac:dyDescent="0.3">
      <c r="A70" s="71">
        <v>68</v>
      </c>
      <c r="B70" s="74" t="s">
        <v>246</v>
      </c>
      <c r="C70" s="78">
        <v>763.20399999999995</v>
      </c>
      <c r="D70">
        <v>263.5</v>
      </c>
      <c r="E70" s="6">
        <f>SUMIFS(departement_dict!$H$2:$H$102,departement_dict!$B$2:$B$102,data_departement!A70)</f>
        <v>0.90065320593282416</v>
      </c>
      <c r="F70" s="89">
        <f t="shared" si="13"/>
        <v>1.1578167710489952E-2</v>
      </c>
      <c r="G70" s="96">
        <f t="shared" si="14"/>
        <v>1.0157015716454016E-2</v>
      </c>
      <c r="H70" s="96">
        <f t="shared" si="15"/>
        <v>9.1479487677343912E-3</v>
      </c>
      <c r="I70" s="75">
        <v>1.9</v>
      </c>
      <c r="J70" s="75">
        <v>17.2</v>
      </c>
      <c r="K70" s="75">
        <v>6.8</v>
      </c>
      <c r="L70" s="75">
        <v>43.9</v>
      </c>
      <c r="M70" s="75">
        <v>30.3</v>
      </c>
      <c r="N70" s="91">
        <f t="shared" si="16"/>
        <v>1.9</v>
      </c>
      <c r="O70" s="91">
        <f t="shared" si="17"/>
        <v>2.8666666666666667</v>
      </c>
      <c r="P70" s="91">
        <f t="shared" si="17"/>
        <v>2.8666666666666667</v>
      </c>
      <c r="Q70" s="91">
        <f t="shared" si="17"/>
        <v>0.28666666666666668</v>
      </c>
      <c r="R70" s="91">
        <f t="shared" si="17"/>
        <v>1.4333333333333333</v>
      </c>
      <c r="S70" s="91">
        <f t="shared" si="17"/>
        <v>1.4333333333333333</v>
      </c>
      <c r="T70" s="91">
        <f t="shared" si="17"/>
        <v>8.6000000000000014</v>
      </c>
      <c r="U70" s="91">
        <f t="shared" si="18"/>
        <v>6.8</v>
      </c>
      <c r="V70" s="91">
        <f t="shared" si="19"/>
        <v>7.7017543859649127</v>
      </c>
      <c r="W70" s="91">
        <f t="shared" si="12"/>
        <v>3.8508771929824563</v>
      </c>
      <c r="X70" s="91">
        <f t="shared" si="12"/>
        <v>2.310526315789474</v>
      </c>
      <c r="Y70" s="91">
        <f t="shared" si="12"/>
        <v>3.8508771929824563</v>
      </c>
      <c r="Z70" s="91">
        <f t="shared" si="12"/>
        <v>3.0807017543859652</v>
      </c>
      <c r="AA70" s="91">
        <f t="shared" si="12"/>
        <v>10.012280701754387</v>
      </c>
      <c r="AB70" s="91">
        <f t="shared" si="12"/>
        <v>10.782456140350879</v>
      </c>
      <c r="AC70" s="91">
        <f t="shared" si="20"/>
        <v>30.3</v>
      </c>
      <c r="AD70" s="91">
        <f t="shared" si="12"/>
        <v>2.310526315789474</v>
      </c>
    </row>
    <row r="71" spans="1:30" x14ac:dyDescent="0.3">
      <c r="A71" s="71">
        <v>69</v>
      </c>
      <c r="B71" s="74" t="s">
        <v>247</v>
      </c>
      <c r="C71" s="78">
        <v>1876.0509999999999</v>
      </c>
      <c r="D71">
        <v>915.3</v>
      </c>
      <c r="E71" s="6">
        <f>SUMIFS(departement_dict!$H$2:$H$102,departement_dict!$B$2:$B$102,data_departement!A71)</f>
        <v>0.94088455763134904</v>
      </c>
      <c r="F71" s="89">
        <f t="shared" si="13"/>
        <v>2.9166757083013146E-2</v>
      </c>
      <c r="G71" s="96">
        <f t="shared" si="14"/>
        <v>3.615707360143134E-2</v>
      </c>
      <c r="H71" s="96">
        <f t="shared" si="15"/>
        <v>3.4019632200726853E-2</v>
      </c>
      <c r="I71" s="75">
        <v>0.7</v>
      </c>
      <c r="J71" s="75">
        <v>11.2</v>
      </c>
      <c r="K71" s="75">
        <v>5.6</v>
      </c>
      <c r="L71" s="75">
        <v>55</v>
      </c>
      <c r="M71" s="75">
        <v>27.5</v>
      </c>
      <c r="N71" s="91">
        <f t="shared" si="16"/>
        <v>0.7</v>
      </c>
      <c r="O71" s="91">
        <f t="shared" si="17"/>
        <v>1.8666666666666665</v>
      </c>
      <c r="P71" s="91">
        <f t="shared" si="17"/>
        <v>1.8666666666666665</v>
      </c>
      <c r="Q71" s="91">
        <f t="shared" si="17"/>
        <v>0.18666666666666668</v>
      </c>
      <c r="R71" s="91">
        <f t="shared" si="17"/>
        <v>0.93333333333333324</v>
      </c>
      <c r="S71" s="91">
        <f t="shared" si="17"/>
        <v>0.93333333333333324</v>
      </c>
      <c r="T71" s="91">
        <f t="shared" si="17"/>
        <v>5.6</v>
      </c>
      <c r="U71" s="91">
        <f t="shared" si="18"/>
        <v>5.6</v>
      </c>
      <c r="V71" s="91">
        <f t="shared" si="19"/>
        <v>9.6491228070175445</v>
      </c>
      <c r="W71" s="91">
        <f t="shared" si="12"/>
        <v>4.8245614035087723</v>
      </c>
      <c r="X71" s="91">
        <f t="shared" si="12"/>
        <v>2.8947368421052633</v>
      </c>
      <c r="Y71" s="91">
        <f t="shared" si="12"/>
        <v>4.8245614035087723</v>
      </c>
      <c r="Z71" s="91">
        <f t="shared" si="12"/>
        <v>3.859649122807018</v>
      </c>
      <c r="AA71" s="91">
        <f t="shared" si="12"/>
        <v>12.543859649122808</v>
      </c>
      <c r="AB71" s="91">
        <f t="shared" si="12"/>
        <v>13.508771929824565</v>
      </c>
      <c r="AC71" s="91">
        <f t="shared" si="20"/>
        <v>27.5</v>
      </c>
      <c r="AD71" s="91">
        <f t="shared" si="12"/>
        <v>2.8947368421052633</v>
      </c>
    </row>
    <row r="72" spans="1:30" x14ac:dyDescent="0.3">
      <c r="A72" s="71">
        <v>70</v>
      </c>
      <c r="B72" s="74" t="s">
        <v>248</v>
      </c>
      <c r="C72" s="78">
        <v>233.19399999999999</v>
      </c>
      <c r="D72">
        <v>66</v>
      </c>
      <c r="E72" s="6">
        <f>SUMIFS(departement_dict!$H$2:$H$102,departement_dict!$B$2:$B$102,data_departement!A72)</f>
        <v>0.85613646483520034</v>
      </c>
      <c r="F72" s="89">
        <f t="shared" si="13"/>
        <v>3.4382368981670762E-3</v>
      </c>
      <c r="G72" s="96">
        <f t="shared" si="14"/>
        <v>2.4725704065803721E-3</v>
      </c>
      <c r="H72" s="96">
        <f t="shared" si="15"/>
        <v>2.1168576869458537E-3</v>
      </c>
      <c r="I72" s="75">
        <v>4.5999999999999996</v>
      </c>
      <c r="J72" s="75">
        <v>20.6</v>
      </c>
      <c r="K72" s="75">
        <v>5.9</v>
      </c>
      <c r="L72" s="75">
        <v>35</v>
      </c>
      <c r="M72" s="75">
        <v>33.9</v>
      </c>
      <c r="N72" s="91">
        <f t="shared" si="16"/>
        <v>4.5999999999999996</v>
      </c>
      <c r="O72" s="91">
        <f t="shared" si="17"/>
        <v>3.4333333333333336</v>
      </c>
      <c r="P72" s="91">
        <f t="shared" si="17"/>
        <v>3.4333333333333336</v>
      </c>
      <c r="Q72" s="91">
        <f t="shared" si="17"/>
        <v>0.34333333333333332</v>
      </c>
      <c r="R72" s="91">
        <f t="shared" si="17"/>
        <v>1.7166666666666668</v>
      </c>
      <c r="S72" s="91">
        <f t="shared" si="17"/>
        <v>1.7166666666666668</v>
      </c>
      <c r="T72" s="91">
        <f t="shared" si="17"/>
        <v>10.3</v>
      </c>
      <c r="U72" s="91">
        <f t="shared" si="18"/>
        <v>5.8999999999999995</v>
      </c>
      <c r="V72" s="91">
        <f t="shared" si="19"/>
        <v>6.1403508771929829</v>
      </c>
      <c r="W72" s="91">
        <f t="shared" si="12"/>
        <v>3.0701754385964914</v>
      </c>
      <c r="X72" s="91">
        <f t="shared" si="12"/>
        <v>1.8421052631578949</v>
      </c>
      <c r="Y72" s="91">
        <f t="shared" si="12"/>
        <v>3.0701754385964914</v>
      </c>
      <c r="Z72" s="91">
        <f t="shared" si="12"/>
        <v>2.4561403508771935</v>
      </c>
      <c r="AA72" s="91">
        <f t="shared" si="12"/>
        <v>7.9824561403508776</v>
      </c>
      <c r="AB72" s="91">
        <f t="shared" si="12"/>
        <v>8.5964912280701764</v>
      </c>
      <c r="AC72" s="91">
        <f t="shared" si="20"/>
        <v>33.9</v>
      </c>
      <c r="AD72" s="91">
        <f t="shared" si="12"/>
        <v>1.8421052631578949</v>
      </c>
    </row>
    <row r="73" spans="1:30" x14ac:dyDescent="0.3">
      <c r="A73" s="71">
        <v>71</v>
      </c>
      <c r="B73" s="74" t="s">
        <v>249</v>
      </c>
      <c r="C73" s="78">
        <v>547.82399999999996</v>
      </c>
      <c r="D73">
        <v>182.7</v>
      </c>
      <c r="E73" s="6">
        <f>SUMIFS(departement_dict!$H$2:$H$102,departement_dict!$B$2:$B$102,data_departement!A73)</f>
        <v>0.85613646483520034</v>
      </c>
      <c r="F73" s="89">
        <f t="shared" si="13"/>
        <v>8.22800955389082E-3</v>
      </c>
      <c r="G73" s="96">
        <f t="shared" si="14"/>
        <v>6.972340478215433E-3</v>
      </c>
      <c r="H73" s="96">
        <f t="shared" si="15"/>
        <v>5.9692749286467308E-3</v>
      </c>
      <c r="I73" s="75">
        <v>4.9000000000000004</v>
      </c>
      <c r="J73" s="75">
        <v>17</v>
      </c>
      <c r="K73" s="75">
        <v>6.4</v>
      </c>
      <c r="L73" s="75">
        <v>41</v>
      </c>
      <c r="M73" s="75">
        <v>30.8</v>
      </c>
      <c r="N73" s="91">
        <f t="shared" si="16"/>
        <v>4.9000000000000004</v>
      </c>
      <c r="O73" s="91">
        <f t="shared" si="17"/>
        <v>2.8333333333333335</v>
      </c>
      <c r="P73" s="91">
        <f t="shared" si="17"/>
        <v>2.8333333333333335</v>
      </c>
      <c r="Q73" s="91">
        <f t="shared" si="17"/>
        <v>0.28333333333333338</v>
      </c>
      <c r="R73" s="91">
        <f t="shared" si="17"/>
        <v>1.4166666666666667</v>
      </c>
      <c r="S73" s="91">
        <f t="shared" si="17"/>
        <v>1.4166666666666667</v>
      </c>
      <c r="T73" s="91">
        <f t="shared" si="17"/>
        <v>8.5</v>
      </c>
      <c r="U73" s="91">
        <f t="shared" si="18"/>
        <v>6.4</v>
      </c>
      <c r="V73" s="91">
        <f t="shared" si="19"/>
        <v>7.1929824561403528</v>
      </c>
      <c r="W73" s="91">
        <f t="shared" si="12"/>
        <v>3.5964912280701764</v>
      </c>
      <c r="X73" s="91">
        <f t="shared" si="12"/>
        <v>2.1578947368421053</v>
      </c>
      <c r="Y73" s="91">
        <f t="shared" si="12"/>
        <v>3.5964912280701764</v>
      </c>
      <c r="Z73" s="91">
        <f t="shared" si="12"/>
        <v>2.8771929824561409</v>
      </c>
      <c r="AA73" s="91">
        <f t="shared" si="12"/>
        <v>9.3508771929824572</v>
      </c>
      <c r="AB73" s="91">
        <f t="shared" si="12"/>
        <v>10.070175438596493</v>
      </c>
      <c r="AC73" s="91">
        <f t="shared" si="20"/>
        <v>30.8</v>
      </c>
      <c r="AD73" s="91">
        <f t="shared" si="12"/>
        <v>2.1578947368421053</v>
      </c>
    </row>
    <row r="74" spans="1:30" x14ac:dyDescent="0.3">
      <c r="A74" s="71">
        <v>72</v>
      </c>
      <c r="B74" s="74" t="s">
        <v>250</v>
      </c>
      <c r="C74" s="78">
        <v>560.22699999999998</v>
      </c>
      <c r="D74">
        <v>200.7</v>
      </c>
      <c r="E74" s="6">
        <f>SUMIFS(departement_dict!$H$2:$H$102,departement_dict!$B$2:$B$102,data_departement!A74)</f>
        <v>0.88956438880821442</v>
      </c>
      <c r="F74" s="89">
        <f t="shared" si="13"/>
        <v>8.4629138209898185E-3</v>
      </c>
      <c r="G74" s="96">
        <f t="shared" si="14"/>
        <v>7.703526163756096E-3</v>
      </c>
      <c r="H74" s="96">
        <f t="shared" si="15"/>
        <v>6.8527825435297802E-3</v>
      </c>
      <c r="I74" s="75">
        <v>3.2</v>
      </c>
      <c r="J74" s="75">
        <v>19</v>
      </c>
      <c r="K74" s="75">
        <v>5.6</v>
      </c>
      <c r="L74" s="75">
        <v>42.2</v>
      </c>
      <c r="M74" s="75">
        <v>30</v>
      </c>
      <c r="N74" s="91">
        <f t="shared" si="16"/>
        <v>3.2</v>
      </c>
      <c r="O74" s="91">
        <f t="shared" si="17"/>
        <v>3.166666666666667</v>
      </c>
      <c r="P74" s="91">
        <f t="shared" si="17"/>
        <v>3.166666666666667</v>
      </c>
      <c r="Q74" s="91">
        <f t="shared" si="17"/>
        <v>0.31666666666666665</v>
      </c>
      <c r="R74" s="91">
        <f t="shared" si="17"/>
        <v>1.5833333333333335</v>
      </c>
      <c r="S74" s="91">
        <f t="shared" si="17"/>
        <v>1.5833333333333335</v>
      </c>
      <c r="T74" s="91">
        <f t="shared" si="17"/>
        <v>9.5</v>
      </c>
      <c r="U74" s="91">
        <f t="shared" si="18"/>
        <v>5.6</v>
      </c>
      <c r="V74" s="91">
        <f t="shared" si="19"/>
        <v>7.4035087719298263</v>
      </c>
      <c r="W74" s="91">
        <f t="shared" si="12"/>
        <v>3.7017543859649131</v>
      </c>
      <c r="X74" s="91">
        <f t="shared" si="12"/>
        <v>2.2210526315789476</v>
      </c>
      <c r="Y74" s="91">
        <f t="shared" si="12"/>
        <v>3.7017543859649131</v>
      </c>
      <c r="Z74" s="91">
        <f t="shared" si="12"/>
        <v>2.9614035087719306</v>
      </c>
      <c r="AA74" s="91">
        <f t="shared" si="12"/>
        <v>9.6245614035087748</v>
      </c>
      <c r="AB74" s="91">
        <f t="shared" si="12"/>
        <v>10.364912280701757</v>
      </c>
      <c r="AC74" s="91">
        <f t="shared" si="20"/>
        <v>30</v>
      </c>
      <c r="AD74" s="91">
        <f t="shared" si="12"/>
        <v>2.2210526315789476</v>
      </c>
    </row>
    <row r="75" spans="1:30" x14ac:dyDescent="0.3">
      <c r="A75" s="71">
        <v>73</v>
      </c>
      <c r="B75" s="74" t="s">
        <v>251</v>
      </c>
      <c r="C75" s="78">
        <v>432.548</v>
      </c>
      <c r="D75">
        <v>179.2</v>
      </c>
      <c r="E75" s="6">
        <f>SUMIFS(departement_dict!$H$2:$H$102,departement_dict!$B$2:$B$102,data_departement!A75)</f>
        <v>0.94088455763134904</v>
      </c>
      <c r="F75" s="89">
        <f t="shared" si="13"/>
        <v>6.6844604877576569E-3</v>
      </c>
      <c r="G75" s="96">
        <f t="shared" si="14"/>
        <v>7.0364946897325236E-3</v>
      </c>
      <c r="H75" s="96">
        <f t="shared" si="15"/>
        <v>6.6205291934243217E-3</v>
      </c>
      <c r="I75" s="75">
        <v>1.6</v>
      </c>
      <c r="J75" s="75">
        <v>10.8</v>
      </c>
      <c r="K75" s="75">
        <v>7.1</v>
      </c>
      <c r="L75" s="75">
        <v>52.6</v>
      </c>
      <c r="M75" s="75">
        <v>27.9</v>
      </c>
      <c r="N75" s="91">
        <f t="shared" si="16"/>
        <v>1.6</v>
      </c>
      <c r="O75" s="91">
        <f t="shared" si="17"/>
        <v>1.8000000000000003</v>
      </c>
      <c r="P75" s="91">
        <f t="shared" si="17"/>
        <v>1.8000000000000003</v>
      </c>
      <c r="Q75" s="91">
        <f t="shared" si="17"/>
        <v>0.18000000000000002</v>
      </c>
      <c r="R75" s="91">
        <f t="shared" si="17"/>
        <v>0.90000000000000013</v>
      </c>
      <c r="S75" s="91">
        <f t="shared" si="17"/>
        <v>0.90000000000000013</v>
      </c>
      <c r="T75" s="91">
        <f t="shared" si="17"/>
        <v>5.4</v>
      </c>
      <c r="U75" s="91">
        <f t="shared" si="18"/>
        <v>7.1000000000000005</v>
      </c>
      <c r="V75" s="91">
        <f t="shared" si="19"/>
        <v>9.2280701754385976</v>
      </c>
      <c r="W75" s="91">
        <f t="shared" si="12"/>
        <v>4.6140350877192988</v>
      </c>
      <c r="X75" s="91">
        <f t="shared" si="12"/>
        <v>2.7684210526315791</v>
      </c>
      <c r="Y75" s="91">
        <f t="shared" si="12"/>
        <v>4.6140350877192988</v>
      </c>
      <c r="Z75" s="91">
        <f t="shared" si="12"/>
        <v>3.691228070175439</v>
      </c>
      <c r="AA75" s="91">
        <f t="shared" si="12"/>
        <v>11.996491228070177</v>
      </c>
      <c r="AB75" s="91">
        <f t="shared" si="12"/>
        <v>12.919298245614037</v>
      </c>
      <c r="AC75" s="91">
        <f t="shared" si="20"/>
        <v>27.9</v>
      </c>
      <c r="AD75" s="91">
        <f t="shared" si="12"/>
        <v>2.7684210526315791</v>
      </c>
    </row>
    <row r="76" spans="1:30" x14ac:dyDescent="0.3">
      <c r="A76" s="71">
        <v>74</v>
      </c>
      <c r="B76" s="74" t="s">
        <v>252</v>
      </c>
      <c r="C76" s="78">
        <v>828.40499999999997</v>
      </c>
      <c r="D76">
        <v>277.89999999999998</v>
      </c>
      <c r="E76" s="6">
        <f>SUMIFS(departement_dict!$H$2:$H$102,departement_dict!$B$2:$B$102,data_departement!A76)</f>
        <v>0.94088455763134904</v>
      </c>
      <c r="F76" s="89">
        <f t="shared" si="13"/>
        <v>1.2767133985426844E-2</v>
      </c>
      <c r="G76" s="96">
        <f t="shared" si="14"/>
        <v>1.0882421877348163E-2</v>
      </c>
      <c r="H76" s="96">
        <f t="shared" si="15"/>
        <v>1.023910269402644E-2</v>
      </c>
      <c r="I76" s="75">
        <v>1.3</v>
      </c>
      <c r="J76" s="75">
        <v>15.4</v>
      </c>
      <c r="K76" s="75">
        <v>7.3</v>
      </c>
      <c r="L76" s="75">
        <v>48.8</v>
      </c>
      <c r="M76" s="75">
        <v>27.2</v>
      </c>
      <c r="N76" s="91">
        <f t="shared" si="16"/>
        <v>1.3</v>
      </c>
      <c r="O76" s="91">
        <f t="shared" si="17"/>
        <v>2.5666666666666669</v>
      </c>
      <c r="P76" s="91">
        <f t="shared" si="17"/>
        <v>2.5666666666666669</v>
      </c>
      <c r="Q76" s="91">
        <f t="shared" si="17"/>
        <v>0.25666666666666671</v>
      </c>
      <c r="R76" s="91">
        <f t="shared" si="17"/>
        <v>1.2833333333333334</v>
      </c>
      <c r="S76" s="91">
        <f t="shared" si="17"/>
        <v>1.2833333333333334</v>
      </c>
      <c r="T76" s="91">
        <f t="shared" si="17"/>
        <v>7.6999999999999993</v>
      </c>
      <c r="U76" s="91">
        <f t="shared" si="18"/>
        <v>7.3000000000000007</v>
      </c>
      <c r="V76" s="91">
        <f t="shared" si="19"/>
        <v>8.5614035087719298</v>
      </c>
      <c r="W76" s="91">
        <f t="shared" si="12"/>
        <v>4.2807017543859649</v>
      </c>
      <c r="X76" s="91">
        <f t="shared" si="12"/>
        <v>2.5684210526315789</v>
      </c>
      <c r="Y76" s="91">
        <f t="shared" si="12"/>
        <v>4.2807017543859649</v>
      </c>
      <c r="Z76" s="91">
        <f t="shared" si="12"/>
        <v>3.4245614035087724</v>
      </c>
      <c r="AA76" s="91">
        <f t="shared" si="12"/>
        <v>11.129824561403508</v>
      </c>
      <c r="AB76" s="91">
        <f t="shared" si="12"/>
        <v>11.985964912280702</v>
      </c>
      <c r="AC76" s="91">
        <f t="shared" si="20"/>
        <v>27.2</v>
      </c>
      <c r="AD76" s="91">
        <f t="shared" si="12"/>
        <v>2.5684210526315789</v>
      </c>
    </row>
    <row r="77" spans="1:30" x14ac:dyDescent="0.3">
      <c r="A77" s="71">
        <v>75</v>
      </c>
      <c r="B77" s="74" t="s">
        <v>253</v>
      </c>
      <c r="C77" s="78">
        <v>2148.2710000000002</v>
      </c>
      <c r="D77">
        <v>1862.2</v>
      </c>
      <c r="E77" s="6">
        <f>SUMIFS(departement_dict!$H$2:$H$102,departement_dict!$B$2:$B$102,data_departement!A77)</f>
        <v>1.3508258795371557</v>
      </c>
      <c r="F77" s="89">
        <f t="shared" si="13"/>
        <v>3.4656331983588036E-2</v>
      </c>
      <c r="G77" s="96">
        <f t="shared" si="14"/>
        <v>7.6331915066031777E-2</v>
      </c>
      <c r="H77" s="96">
        <f t="shared" si="15"/>
        <v>0.10311112630582785</v>
      </c>
      <c r="I77" s="75">
        <v>0</v>
      </c>
      <c r="J77" s="75">
        <v>3.1</v>
      </c>
      <c r="K77" s="75">
        <v>1.5</v>
      </c>
      <c r="L77" s="75">
        <v>72.2</v>
      </c>
      <c r="M77" s="75">
        <v>23.2</v>
      </c>
      <c r="N77" s="91">
        <f t="shared" si="16"/>
        <v>0</v>
      </c>
      <c r="O77" s="91">
        <f t="shared" si="17"/>
        <v>0.51666666666666672</v>
      </c>
      <c r="P77" s="91">
        <f t="shared" si="17"/>
        <v>0.51666666666666672</v>
      </c>
      <c r="Q77" s="91">
        <f t="shared" si="17"/>
        <v>5.1666666666666673E-2</v>
      </c>
      <c r="R77" s="91">
        <f t="shared" si="17"/>
        <v>0.25833333333333336</v>
      </c>
      <c r="S77" s="91">
        <f t="shared" si="17"/>
        <v>0.25833333333333336</v>
      </c>
      <c r="T77" s="91">
        <f t="shared" si="17"/>
        <v>1.55</v>
      </c>
      <c r="U77" s="91">
        <f t="shared" si="18"/>
        <v>1.5</v>
      </c>
      <c r="V77" s="91">
        <f t="shared" si="19"/>
        <v>12.66666666666667</v>
      </c>
      <c r="W77" s="91">
        <f t="shared" si="12"/>
        <v>6.3333333333333348</v>
      </c>
      <c r="X77" s="91">
        <f t="shared" si="12"/>
        <v>3.8000000000000003</v>
      </c>
      <c r="Y77" s="91">
        <f t="shared" si="12"/>
        <v>6.3333333333333348</v>
      </c>
      <c r="Z77" s="91">
        <f t="shared" si="12"/>
        <v>5.0666666666666673</v>
      </c>
      <c r="AA77" s="91">
        <f t="shared" si="12"/>
        <v>16.466666666666669</v>
      </c>
      <c r="AB77" s="91">
        <f t="shared" si="12"/>
        <v>17.733333333333334</v>
      </c>
      <c r="AC77" s="91">
        <f t="shared" si="20"/>
        <v>23.2</v>
      </c>
      <c r="AD77" s="91">
        <f t="shared" si="12"/>
        <v>3.8000000000000003</v>
      </c>
    </row>
    <row r="78" spans="1:30" x14ac:dyDescent="0.3">
      <c r="A78" s="71">
        <v>76</v>
      </c>
      <c r="B78" s="74" t="s">
        <v>254</v>
      </c>
      <c r="C78" s="78">
        <v>1243.788</v>
      </c>
      <c r="D78">
        <v>469.2</v>
      </c>
      <c r="E78" s="6">
        <f>SUMIFS(departement_dict!$H$2:$H$102,departement_dict!$B$2:$B$102,data_departement!A78)</f>
        <v>0.89872291545409233</v>
      </c>
      <c r="F78" s="89">
        <f t="shared" si="13"/>
        <v>1.8777691787380597E-2</v>
      </c>
      <c r="G78" s="96">
        <f t="shared" si="14"/>
        <v>1.7998659212510398E-2</v>
      </c>
      <c r="H78" s="96">
        <f t="shared" si="15"/>
        <v>1.6175807481732002E-2</v>
      </c>
      <c r="I78" s="75">
        <v>1.5</v>
      </c>
      <c r="J78" s="75">
        <v>15.2</v>
      </c>
      <c r="K78" s="75">
        <v>6.6</v>
      </c>
      <c r="L78" s="75">
        <v>44.6</v>
      </c>
      <c r="M78" s="75">
        <v>32.1</v>
      </c>
      <c r="N78" s="91">
        <f t="shared" si="16"/>
        <v>1.5</v>
      </c>
      <c r="O78" s="91">
        <f t="shared" si="17"/>
        <v>2.5333333333333332</v>
      </c>
      <c r="P78" s="91">
        <f t="shared" si="17"/>
        <v>2.5333333333333332</v>
      </c>
      <c r="Q78" s="91">
        <f t="shared" si="17"/>
        <v>0.25333333333333335</v>
      </c>
      <c r="R78" s="91">
        <f t="shared" si="17"/>
        <v>1.2666666666666666</v>
      </c>
      <c r="S78" s="91">
        <f t="shared" si="17"/>
        <v>1.2666666666666666</v>
      </c>
      <c r="T78" s="91">
        <f t="shared" si="17"/>
        <v>7.6</v>
      </c>
      <c r="U78" s="91">
        <f t="shared" si="18"/>
        <v>6.6</v>
      </c>
      <c r="V78" s="91">
        <f t="shared" si="19"/>
        <v>7.8245614035087723</v>
      </c>
      <c r="W78" s="91">
        <f t="shared" si="12"/>
        <v>3.9122807017543861</v>
      </c>
      <c r="X78" s="91">
        <f t="shared" si="12"/>
        <v>2.3473684210526318</v>
      </c>
      <c r="Y78" s="91">
        <f t="shared" si="12"/>
        <v>3.9122807017543861</v>
      </c>
      <c r="Z78" s="91">
        <f t="shared" si="12"/>
        <v>3.1298245614035092</v>
      </c>
      <c r="AA78" s="91">
        <f t="shared" si="12"/>
        <v>10.171929824561404</v>
      </c>
      <c r="AB78" s="91">
        <f t="shared" si="12"/>
        <v>10.954385964912284</v>
      </c>
      <c r="AC78" s="91">
        <f t="shared" si="20"/>
        <v>32.1</v>
      </c>
      <c r="AD78" s="91">
        <f t="shared" si="12"/>
        <v>2.3473684210526318</v>
      </c>
    </row>
    <row r="79" spans="1:30" x14ac:dyDescent="0.3">
      <c r="A79" s="71">
        <v>77</v>
      </c>
      <c r="B79" s="74" t="s">
        <v>255</v>
      </c>
      <c r="C79" s="78">
        <v>1423.607</v>
      </c>
      <c r="D79">
        <v>473.6</v>
      </c>
      <c r="E79" s="6">
        <f>SUMIFS(departement_dict!$H$2:$H$102,departement_dict!$B$2:$B$102,data_departement!A79)</f>
        <v>1.3508258795371557</v>
      </c>
      <c r="F79" s="89">
        <f t="shared" si="13"/>
        <v>2.2100804646778851E-2</v>
      </c>
      <c r="G79" s="96">
        <f t="shared" si="14"/>
        <v>1.8681681835422952E-2</v>
      </c>
      <c r="H79" s="96">
        <f t="shared" si="15"/>
        <v>2.5235699296568513E-2</v>
      </c>
      <c r="I79" s="75">
        <v>0.9</v>
      </c>
      <c r="J79" s="75">
        <v>9.9</v>
      </c>
      <c r="K79" s="75">
        <v>7.8</v>
      </c>
      <c r="L79" s="75">
        <v>53.9</v>
      </c>
      <c r="M79" s="75">
        <v>27.6</v>
      </c>
      <c r="N79" s="91">
        <f t="shared" si="16"/>
        <v>0.90000000000000013</v>
      </c>
      <c r="O79" s="91">
        <f t="shared" si="17"/>
        <v>1.6500000000000001</v>
      </c>
      <c r="P79" s="91">
        <f t="shared" si="17"/>
        <v>1.6500000000000001</v>
      </c>
      <c r="Q79" s="91">
        <f t="shared" si="17"/>
        <v>0.16500000000000001</v>
      </c>
      <c r="R79" s="91">
        <f t="shared" si="17"/>
        <v>0.82500000000000007</v>
      </c>
      <c r="S79" s="91">
        <f t="shared" si="17"/>
        <v>0.82500000000000007</v>
      </c>
      <c r="T79" s="91">
        <f t="shared" si="17"/>
        <v>4.95</v>
      </c>
      <c r="U79" s="91">
        <f t="shared" si="18"/>
        <v>7.8</v>
      </c>
      <c r="V79" s="91">
        <f t="shared" si="19"/>
        <v>9.4561403508771953</v>
      </c>
      <c r="W79" s="91">
        <f t="shared" si="12"/>
        <v>4.7280701754385976</v>
      </c>
      <c r="X79" s="91">
        <f t="shared" si="12"/>
        <v>2.8368421052631581</v>
      </c>
      <c r="Y79" s="91">
        <f t="shared" si="12"/>
        <v>4.7280701754385976</v>
      </c>
      <c r="Z79" s="91">
        <f t="shared" si="12"/>
        <v>3.7824561403508778</v>
      </c>
      <c r="AA79" s="91">
        <f t="shared" si="12"/>
        <v>12.292982456140351</v>
      </c>
      <c r="AB79" s="91">
        <f t="shared" si="12"/>
        <v>13.238596491228071</v>
      </c>
      <c r="AC79" s="91">
        <f t="shared" si="20"/>
        <v>27.6</v>
      </c>
      <c r="AD79" s="91">
        <f t="shared" si="12"/>
        <v>2.8368421052631581</v>
      </c>
    </row>
    <row r="80" spans="1:30" x14ac:dyDescent="0.3">
      <c r="A80" s="71">
        <v>78</v>
      </c>
      <c r="B80" s="74" t="s">
        <v>256</v>
      </c>
      <c r="C80" s="78">
        <v>1448.625</v>
      </c>
      <c r="D80">
        <v>543.9</v>
      </c>
      <c r="E80" s="6">
        <f>SUMIFS(departement_dict!$H$2:$H$102,departement_dict!$B$2:$B$102,data_departement!A80)</f>
        <v>1.3508258795371557</v>
      </c>
      <c r="F80" s="89">
        <f t="shared" si="13"/>
        <v>2.2306934393441981E-2</v>
      </c>
      <c r="G80" s="96">
        <f t="shared" si="14"/>
        <v>2.1280865145105663E-2</v>
      </c>
      <c r="H80" s="96">
        <f t="shared" si="15"/>
        <v>2.874674337694896E-2</v>
      </c>
      <c r="I80" s="75">
        <v>0.3</v>
      </c>
      <c r="J80" s="75">
        <v>13.6</v>
      </c>
      <c r="K80" s="75">
        <v>6.8</v>
      </c>
      <c r="L80" s="75">
        <v>50.5</v>
      </c>
      <c r="M80" s="75">
        <v>28.8</v>
      </c>
      <c r="N80" s="91">
        <f t="shared" si="16"/>
        <v>0.3</v>
      </c>
      <c r="O80" s="91">
        <f t="shared" si="17"/>
        <v>2.2666666666666671</v>
      </c>
      <c r="P80" s="91">
        <f t="shared" si="17"/>
        <v>2.2666666666666671</v>
      </c>
      <c r="Q80" s="91">
        <f t="shared" si="17"/>
        <v>0.22666666666666666</v>
      </c>
      <c r="R80" s="91">
        <f t="shared" si="17"/>
        <v>1.1333333333333335</v>
      </c>
      <c r="S80" s="91">
        <f t="shared" si="17"/>
        <v>1.1333333333333335</v>
      </c>
      <c r="T80" s="91">
        <f t="shared" si="17"/>
        <v>6.8</v>
      </c>
      <c r="U80" s="91">
        <f t="shared" si="18"/>
        <v>6.8</v>
      </c>
      <c r="V80" s="91">
        <f t="shared" si="19"/>
        <v>8.8596491228070189</v>
      </c>
      <c r="W80" s="91">
        <f t="shared" si="12"/>
        <v>4.4298245614035094</v>
      </c>
      <c r="X80" s="91">
        <f t="shared" si="12"/>
        <v>2.6578947368421053</v>
      </c>
      <c r="Y80" s="91">
        <f t="shared" si="12"/>
        <v>4.4298245614035094</v>
      </c>
      <c r="Z80" s="91">
        <f t="shared" si="12"/>
        <v>3.5438596491228074</v>
      </c>
      <c r="AA80" s="91">
        <f t="shared" si="12"/>
        <v>11.517543859649125</v>
      </c>
      <c r="AB80" s="91">
        <f t="shared" si="12"/>
        <v>12.403508771929825</v>
      </c>
      <c r="AC80" s="91">
        <f t="shared" si="20"/>
        <v>28.8</v>
      </c>
      <c r="AD80" s="91">
        <f t="shared" si="12"/>
        <v>2.6578947368421053</v>
      </c>
    </row>
    <row r="81" spans="1:30" x14ac:dyDescent="0.3">
      <c r="A81" s="71">
        <v>79</v>
      </c>
      <c r="B81" s="74" t="s">
        <v>257</v>
      </c>
      <c r="C81" s="78">
        <v>372.62700000000001</v>
      </c>
      <c r="D81">
        <v>142.80000000000001</v>
      </c>
      <c r="E81" s="6">
        <f>SUMIFS(departement_dict!$H$2:$H$102,departement_dict!$B$2:$B$102,data_departement!A81)</f>
        <v>0.87076975723313765</v>
      </c>
      <c r="F81" s="89">
        <f t="shared" si="13"/>
        <v>5.6839438354028566E-3</v>
      </c>
      <c r="G81" s="96">
        <f t="shared" si="14"/>
        <v>5.5346475765066412E-3</v>
      </c>
      <c r="H81" s="96">
        <f t="shared" si="15"/>
        <v>4.8194037265656617E-3</v>
      </c>
      <c r="I81" s="75">
        <v>5.4</v>
      </c>
      <c r="J81" s="75">
        <v>15.1</v>
      </c>
      <c r="K81" s="75">
        <v>6</v>
      </c>
      <c r="L81" s="75">
        <v>45.9</v>
      </c>
      <c r="M81" s="75">
        <v>27.7</v>
      </c>
      <c r="N81" s="91">
        <f t="shared" si="16"/>
        <v>5.4</v>
      </c>
      <c r="O81" s="91">
        <f t="shared" si="17"/>
        <v>2.5166666666666666</v>
      </c>
      <c r="P81" s="91">
        <f t="shared" si="17"/>
        <v>2.5166666666666666</v>
      </c>
      <c r="Q81" s="91">
        <f t="shared" si="17"/>
        <v>0.25166666666666671</v>
      </c>
      <c r="R81" s="91">
        <f t="shared" si="17"/>
        <v>1.2583333333333333</v>
      </c>
      <c r="S81" s="91">
        <f t="shared" si="17"/>
        <v>1.2583333333333333</v>
      </c>
      <c r="T81" s="91">
        <f t="shared" si="17"/>
        <v>7.55</v>
      </c>
      <c r="U81" s="91">
        <f t="shared" si="18"/>
        <v>6</v>
      </c>
      <c r="V81" s="91">
        <f t="shared" si="19"/>
        <v>8.0526315789473681</v>
      </c>
      <c r="W81" s="91">
        <f t="shared" si="12"/>
        <v>4.0263157894736841</v>
      </c>
      <c r="X81" s="91">
        <f t="shared" si="12"/>
        <v>2.4157894736842107</v>
      </c>
      <c r="Y81" s="91">
        <f t="shared" si="12"/>
        <v>4.0263157894736841</v>
      </c>
      <c r="Z81" s="91">
        <f t="shared" si="12"/>
        <v>3.2210526315789476</v>
      </c>
      <c r="AA81" s="91">
        <f t="shared" si="12"/>
        <v>10.468421052631578</v>
      </c>
      <c r="AB81" s="91">
        <f t="shared" si="12"/>
        <v>11.273684210526318</v>
      </c>
      <c r="AC81" s="91">
        <f t="shared" si="20"/>
        <v>27.700000000000003</v>
      </c>
      <c r="AD81" s="91">
        <f t="shared" si="12"/>
        <v>2.4157894736842107</v>
      </c>
    </row>
    <row r="82" spans="1:30" x14ac:dyDescent="0.3">
      <c r="A82" s="71">
        <v>80</v>
      </c>
      <c r="B82" s="74" t="s">
        <v>258</v>
      </c>
      <c r="C82" s="78">
        <v>569.76900000000001</v>
      </c>
      <c r="D82">
        <v>197.9</v>
      </c>
      <c r="E82" s="6">
        <f>SUMIFS(departement_dict!$H$2:$H$102,departement_dict!$B$2:$B$102,data_departement!A82)</f>
        <v>0.89844574732759186</v>
      </c>
      <c r="F82" s="89">
        <f t="shared" si="13"/>
        <v>8.398929454341968E-3</v>
      </c>
      <c r="G82" s="96">
        <f t="shared" si="14"/>
        <v>7.41237218946469E-3</v>
      </c>
      <c r="H82" s="96">
        <f t="shared" si="15"/>
        <v>6.6596142712338621E-3</v>
      </c>
      <c r="I82" s="75">
        <v>3.6</v>
      </c>
      <c r="J82" s="75">
        <v>15.3</v>
      </c>
      <c r="K82" s="75">
        <v>5.0999999999999996</v>
      </c>
      <c r="L82" s="75">
        <v>39.6</v>
      </c>
      <c r="M82" s="75">
        <v>36.299999999999997</v>
      </c>
      <c r="N82" s="91">
        <f t="shared" si="16"/>
        <v>3.6000000000000005</v>
      </c>
      <c r="O82" s="91">
        <f t="shared" si="17"/>
        <v>2.5500000000000003</v>
      </c>
      <c r="P82" s="91">
        <f t="shared" si="17"/>
        <v>2.5500000000000003</v>
      </c>
      <c r="Q82" s="91">
        <f t="shared" si="17"/>
        <v>0.255</v>
      </c>
      <c r="R82" s="91">
        <f t="shared" si="17"/>
        <v>1.2750000000000001</v>
      </c>
      <c r="S82" s="91">
        <f t="shared" si="17"/>
        <v>1.2750000000000001</v>
      </c>
      <c r="T82" s="91">
        <f t="shared" si="17"/>
        <v>7.65</v>
      </c>
      <c r="U82" s="91">
        <f t="shared" si="18"/>
        <v>5.1000000000000005</v>
      </c>
      <c r="V82" s="91">
        <f t="shared" si="19"/>
        <v>6.9473684210526327</v>
      </c>
      <c r="W82" s="91">
        <f t="shared" si="12"/>
        <v>3.4736842105263164</v>
      </c>
      <c r="X82" s="91">
        <f t="shared" si="12"/>
        <v>2.0842105263157897</v>
      </c>
      <c r="Y82" s="91">
        <f t="shared" si="12"/>
        <v>3.4736842105263164</v>
      </c>
      <c r="Z82" s="91">
        <f t="shared" si="12"/>
        <v>2.7789473684210528</v>
      </c>
      <c r="AA82" s="91">
        <f t="shared" si="12"/>
        <v>9.0315789473684234</v>
      </c>
      <c r="AB82" s="91">
        <f t="shared" si="12"/>
        <v>9.726315789473686</v>
      </c>
      <c r="AC82" s="91">
        <f t="shared" si="20"/>
        <v>36.299999999999997</v>
      </c>
      <c r="AD82" s="91">
        <f t="shared" si="12"/>
        <v>2.0842105263157897</v>
      </c>
    </row>
    <row r="83" spans="1:30" x14ac:dyDescent="0.3">
      <c r="A83" s="71">
        <v>81</v>
      </c>
      <c r="B83" s="74" t="s">
        <v>259</v>
      </c>
      <c r="C83" s="78">
        <v>387.89800000000002</v>
      </c>
      <c r="D83">
        <v>116.7</v>
      </c>
      <c r="E83" s="6">
        <f>SUMIFS(departement_dict!$H$2:$H$102,departement_dict!$B$2:$B$102,data_departement!A83)</f>
        <v>0.8865555834383495</v>
      </c>
      <c r="F83" s="89">
        <f t="shared" si="13"/>
        <v>5.7441616734695382E-3</v>
      </c>
      <c r="G83" s="96">
        <f t="shared" si="14"/>
        <v>4.3910287163817351E-3</v>
      </c>
      <c r="H83" s="96">
        <f t="shared" si="15"/>
        <v>3.8928910255463561E-3</v>
      </c>
      <c r="I83" s="75">
        <v>4.4000000000000004</v>
      </c>
      <c r="J83" s="75">
        <v>13.5</v>
      </c>
      <c r="K83" s="75">
        <v>6.5</v>
      </c>
      <c r="L83" s="75">
        <v>40.5</v>
      </c>
      <c r="M83" s="75">
        <v>35.1</v>
      </c>
      <c r="N83" s="91">
        <f t="shared" si="16"/>
        <v>4.4000000000000004</v>
      </c>
      <c r="O83" s="91">
        <f t="shared" si="17"/>
        <v>2.2500000000000004</v>
      </c>
      <c r="P83" s="91">
        <f t="shared" si="17"/>
        <v>2.2500000000000004</v>
      </c>
      <c r="Q83" s="91">
        <f t="shared" si="17"/>
        <v>0.22500000000000001</v>
      </c>
      <c r="R83" s="91">
        <f t="shared" si="17"/>
        <v>1.1250000000000002</v>
      </c>
      <c r="S83" s="91">
        <f t="shared" si="17"/>
        <v>1.1250000000000002</v>
      </c>
      <c r="T83" s="91">
        <f t="shared" si="17"/>
        <v>6.75</v>
      </c>
      <c r="U83" s="91">
        <f t="shared" si="18"/>
        <v>6.5000000000000009</v>
      </c>
      <c r="V83" s="91">
        <f t="shared" si="19"/>
        <v>7.1052631578947372</v>
      </c>
      <c r="W83" s="91">
        <f t="shared" si="12"/>
        <v>3.5526315789473686</v>
      </c>
      <c r="X83" s="91">
        <f t="shared" si="12"/>
        <v>2.1315789473684208</v>
      </c>
      <c r="Y83" s="91">
        <f t="shared" si="12"/>
        <v>3.5526315789473686</v>
      </c>
      <c r="Z83" s="91">
        <f t="shared" si="12"/>
        <v>2.8421052631578951</v>
      </c>
      <c r="AA83" s="91">
        <f t="shared" si="12"/>
        <v>9.2368421052631593</v>
      </c>
      <c r="AB83" s="91">
        <f t="shared" si="12"/>
        <v>9.9473684210526336</v>
      </c>
      <c r="AC83" s="91">
        <f t="shared" si="20"/>
        <v>35.1</v>
      </c>
      <c r="AD83" s="91">
        <f t="shared" si="12"/>
        <v>2.1315789473684208</v>
      </c>
    </row>
    <row r="84" spans="1:30" x14ac:dyDescent="0.3">
      <c r="A84" s="71">
        <v>82</v>
      </c>
      <c r="B84" s="74" t="s">
        <v>260</v>
      </c>
      <c r="C84" s="78">
        <v>262.61799999999999</v>
      </c>
      <c r="D84">
        <v>80.5</v>
      </c>
      <c r="E84" s="6">
        <f>SUMIFS(departement_dict!$H$2:$H$102,departement_dict!$B$2:$B$102,data_departement!A84)</f>
        <v>0.8865555834383495</v>
      </c>
      <c r="F84" s="89">
        <f t="shared" si="13"/>
        <v>3.8881082740622021E-3</v>
      </c>
      <c r="G84" s="96">
        <f t="shared" si="14"/>
        <v>3.0282801368819623E-3</v>
      </c>
      <c r="H84" s="96">
        <f t="shared" si="15"/>
        <v>2.684738663568153E-3</v>
      </c>
      <c r="I84" s="75">
        <v>5.3</v>
      </c>
      <c r="J84" s="75">
        <v>10.5</v>
      </c>
      <c r="K84" s="75">
        <v>6.8</v>
      </c>
      <c r="L84" s="75">
        <v>42</v>
      </c>
      <c r="M84" s="75">
        <v>35.4</v>
      </c>
      <c r="N84" s="91">
        <f t="shared" si="16"/>
        <v>5.3</v>
      </c>
      <c r="O84" s="91">
        <f t="shared" si="17"/>
        <v>1.75</v>
      </c>
      <c r="P84" s="91">
        <f t="shared" si="17"/>
        <v>1.75</v>
      </c>
      <c r="Q84" s="91">
        <f t="shared" si="17"/>
        <v>0.17500000000000002</v>
      </c>
      <c r="R84" s="91">
        <f t="shared" si="17"/>
        <v>0.875</v>
      </c>
      <c r="S84" s="91">
        <f t="shared" si="17"/>
        <v>0.875</v>
      </c>
      <c r="T84" s="91">
        <f t="shared" si="17"/>
        <v>5.25</v>
      </c>
      <c r="U84" s="91">
        <f t="shared" si="18"/>
        <v>6.8</v>
      </c>
      <c r="V84" s="91">
        <f t="shared" si="19"/>
        <v>7.3684210526315796</v>
      </c>
      <c r="W84" s="91">
        <f t="shared" si="12"/>
        <v>3.6842105263157898</v>
      </c>
      <c r="X84" s="91">
        <f t="shared" si="12"/>
        <v>2.2105263157894739</v>
      </c>
      <c r="Y84" s="91">
        <f t="shared" si="12"/>
        <v>3.6842105263157898</v>
      </c>
      <c r="Z84" s="91">
        <f t="shared" si="12"/>
        <v>2.9473684210526319</v>
      </c>
      <c r="AA84" s="91">
        <f t="shared" si="12"/>
        <v>9.5789473684210531</v>
      </c>
      <c r="AB84" s="91">
        <f t="shared" si="12"/>
        <v>10.315789473684212</v>
      </c>
      <c r="AC84" s="91">
        <f t="shared" si="20"/>
        <v>35.4</v>
      </c>
      <c r="AD84" s="91">
        <f t="shared" si="12"/>
        <v>2.2105263157894739</v>
      </c>
    </row>
    <row r="85" spans="1:30" x14ac:dyDescent="0.3">
      <c r="A85" s="71">
        <v>83</v>
      </c>
      <c r="B85" s="74" t="s">
        <v>261</v>
      </c>
      <c r="C85" s="78">
        <v>1073.836</v>
      </c>
      <c r="D85">
        <v>339.6</v>
      </c>
      <c r="E85" s="6">
        <f>SUMIFS(departement_dict!$H$2:$H$102,departement_dict!$B$2:$B$102,data_departement!A85)</f>
        <v>0.94699299269972392</v>
      </c>
      <c r="F85" s="89">
        <f t="shared" si="13"/>
        <v>1.5913611702111308E-2</v>
      </c>
      <c r="G85" s="96">
        <f t="shared" si="14"/>
        <v>1.2787474649317579E-2</v>
      </c>
      <c r="H85" s="96">
        <f t="shared" si="15"/>
        <v>1.2109648887229107E-2</v>
      </c>
      <c r="I85" s="75">
        <v>1.9</v>
      </c>
      <c r="J85" s="75">
        <v>6.2</v>
      </c>
      <c r="K85" s="75">
        <v>7.5</v>
      </c>
      <c r="L85" s="75">
        <v>45.7</v>
      </c>
      <c r="M85" s="75">
        <v>38.799999999999997</v>
      </c>
      <c r="N85" s="91">
        <f t="shared" si="16"/>
        <v>1.9</v>
      </c>
      <c r="O85" s="91">
        <f t="shared" si="17"/>
        <v>1.0333333333333334</v>
      </c>
      <c r="P85" s="91">
        <f t="shared" si="17"/>
        <v>1.0333333333333334</v>
      </c>
      <c r="Q85" s="91">
        <f t="shared" si="17"/>
        <v>0.10333333333333335</v>
      </c>
      <c r="R85" s="91">
        <f t="shared" si="17"/>
        <v>0.51666666666666672</v>
      </c>
      <c r="S85" s="91">
        <f t="shared" si="17"/>
        <v>0.51666666666666672</v>
      </c>
      <c r="T85" s="91">
        <f t="shared" si="17"/>
        <v>3.1</v>
      </c>
      <c r="U85" s="91">
        <f t="shared" si="18"/>
        <v>7.4999999999999991</v>
      </c>
      <c r="V85" s="91">
        <f t="shared" si="19"/>
        <v>8.0175438596491233</v>
      </c>
      <c r="W85" s="91">
        <f t="shared" si="12"/>
        <v>4.0087719298245617</v>
      </c>
      <c r="X85" s="91">
        <f t="shared" si="12"/>
        <v>2.405263157894737</v>
      </c>
      <c r="Y85" s="91">
        <f t="shared" si="12"/>
        <v>4.0087719298245617</v>
      </c>
      <c r="Z85" s="91">
        <f t="shared" si="12"/>
        <v>3.2070175438596493</v>
      </c>
      <c r="AA85" s="91">
        <f t="shared" si="12"/>
        <v>10.422807017543862</v>
      </c>
      <c r="AB85" s="91">
        <f t="shared" si="12"/>
        <v>11.224561403508774</v>
      </c>
      <c r="AC85" s="91">
        <f t="shared" si="20"/>
        <v>38.799999999999997</v>
      </c>
      <c r="AD85" s="91">
        <f t="shared" si="12"/>
        <v>2.405263157894737</v>
      </c>
    </row>
    <row r="86" spans="1:30" x14ac:dyDescent="0.3">
      <c r="A86" s="71">
        <v>84</v>
      </c>
      <c r="B86" s="74" t="s">
        <v>262</v>
      </c>
      <c r="C86" s="78">
        <v>560.99699999999996</v>
      </c>
      <c r="D86">
        <v>202.9</v>
      </c>
      <c r="E86" s="6">
        <f>SUMIFS(departement_dict!$H$2:$H$102,departement_dict!$B$2:$B$102,data_departement!A86)</f>
        <v>0.94699299269972392</v>
      </c>
      <c r="F86" s="89">
        <f t="shared" si="13"/>
        <v>8.512281692570834E-3</v>
      </c>
      <c r="G86" s="96">
        <f t="shared" si="14"/>
        <v>7.8226482432729762E-3</v>
      </c>
      <c r="H86" s="96">
        <f t="shared" si="15"/>
        <v>7.4079930707343141E-3</v>
      </c>
      <c r="I86" s="75">
        <v>4.2</v>
      </c>
      <c r="J86" s="75">
        <v>9.5</v>
      </c>
      <c r="K86" s="75">
        <v>7.4</v>
      </c>
      <c r="L86" s="75">
        <v>48.2</v>
      </c>
      <c r="M86" s="75">
        <v>30.7</v>
      </c>
      <c r="N86" s="91">
        <f t="shared" si="16"/>
        <v>4.2</v>
      </c>
      <c r="O86" s="91">
        <f t="shared" si="17"/>
        <v>1.5833333333333335</v>
      </c>
      <c r="P86" s="91">
        <f t="shared" si="17"/>
        <v>1.5833333333333335</v>
      </c>
      <c r="Q86" s="91">
        <f t="shared" si="17"/>
        <v>0.15833333333333333</v>
      </c>
      <c r="R86" s="91">
        <f t="shared" si="17"/>
        <v>0.79166666666666674</v>
      </c>
      <c r="S86" s="91">
        <f t="shared" si="17"/>
        <v>0.79166666666666674</v>
      </c>
      <c r="T86" s="91">
        <f t="shared" si="17"/>
        <v>4.75</v>
      </c>
      <c r="U86" s="91">
        <f t="shared" si="18"/>
        <v>7.4</v>
      </c>
      <c r="V86" s="91">
        <f t="shared" si="19"/>
        <v>8.4561403508771935</v>
      </c>
      <c r="W86" s="91">
        <f t="shared" si="12"/>
        <v>4.2280701754385968</v>
      </c>
      <c r="X86" s="91">
        <f t="shared" si="12"/>
        <v>2.5368421052631582</v>
      </c>
      <c r="Y86" s="91">
        <f t="shared" si="12"/>
        <v>4.2280701754385968</v>
      </c>
      <c r="Z86" s="91">
        <f t="shared" si="12"/>
        <v>3.3824561403508779</v>
      </c>
      <c r="AA86" s="91">
        <f t="shared" si="12"/>
        <v>10.992982456140354</v>
      </c>
      <c r="AB86" s="91">
        <f t="shared" si="12"/>
        <v>11.838596491228072</v>
      </c>
      <c r="AC86" s="91">
        <f t="shared" si="20"/>
        <v>30.7</v>
      </c>
      <c r="AD86" s="91">
        <f t="shared" si="12"/>
        <v>2.5368421052631582</v>
      </c>
    </row>
    <row r="87" spans="1:30" x14ac:dyDescent="0.3">
      <c r="A87" s="71">
        <v>85</v>
      </c>
      <c r="B87" s="74" t="s">
        <v>263</v>
      </c>
      <c r="C87" s="78">
        <v>683.18700000000001</v>
      </c>
      <c r="D87">
        <v>249.2</v>
      </c>
      <c r="E87" s="6">
        <f>SUMIFS(departement_dict!$H$2:$H$102,departement_dict!$B$2:$B$102,data_departement!A87)</f>
        <v>0.88956438880821442</v>
      </c>
      <c r="F87" s="89">
        <f t="shared" si="13"/>
        <v>1.0446020351391668E-2</v>
      </c>
      <c r="G87" s="96">
        <f t="shared" si="14"/>
        <v>9.6815661803813617E-3</v>
      </c>
      <c r="H87" s="96">
        <f t="shared" si="15"/>
        <v>8.6123765019572255E-3</v>
      </c>
      <c r="I87" s="75">
        <v>4.3</v>
      </c>
      <c r="J87" s="75">
        <v>21.4</v>
      </c>
      <c r="K87" s="75">
        <v>8.1999999999999993</v>
      </c>
      <c r="L87" s="75">
        <v>41.1</v>
      </c>
      <c r="M87" s="75">
        <v>25.1</v>
      </c>
      <c r="N87" s="91">
        <f t="shared" si="16"/>
        <v>4.3</v>
      </c>
      <c r="O87" s="91">
        <f t="shared" si="17"/>
        <v>3.5666666666666669</v>
      </c>
      <c r="P87" s="91">
        <f t="shared" si="17"/>
        <v>3.5666666666666669</v>
      </c>
      <c r="Q87" s="91">
        <f t="shared" si="17"/>
        <v>0.35666666666666669</v>
      </c>
      <c r="R87" s="91">
        <f t="shared" si="17"/>
        <v>1.7833333333333334</v>
      </c>
      <c r="S87" s="91">
        <f t="shared" si="17"/>
        <v>1.7833333333333334</v>
      </c>
      <c r="T87" s="91">
        <f t="shared" si="17"/>
        <v>10.7</v>
      </c>
      <c r="U87" s="91">
        <f t="shared" si="18"/>
        <v>8.1999999999999993</v>
      </c>
      <c r="V87" s="91">
        <f t="shared" si="19"/>
        <v>7.2105263157894752</v>
      </c>
      <c r="W87" s="91">
        <f t="shared" si="12"/>
        <v>3.6052631578947376</v>
      </c>
      <c r="X87" s="91">
        <f t="shared" si="12"/>
        <v>2.1631578947368424</v>
      </c>
      <c r="Y87" s="91">
        <f t="shared" si="12"/>
        <v>3.6052631578947376</v>
      </c>
      <c r="Z87" s="91">
        <f t="shared" si="12"/>
        <v>2.88421052631579</v>
      </c>
      <c r="AA87" s="91">
        <f t="shared" si="12"/>
        <v>9.3736842105263172</v>
      </c>
      <c r="AB87" s="91">
        <f t="shared" si="12"/>
        <v>10.094736842105265</v>
      </c>
      <c r="AC87" s="91">
        <f t="shared" si="20"/>
        <v>25.1</v>
      </c>
      <c r="AD87" s="91">
        <f t="shared" si="12"/>
        <v>2.1631578947368424</v>
      </c>
    </row>
    <row r="88" spans="1:30" x14ac:dyDescent="0.3">
      <c r="A88" s="71">
        <v>86</v>
      </c>
      <c r="B88" s="74" t="s">
        <v>264</v>
      </c>
      <c r="C88" s="78">
        <v>437.39800000000002</v>
      </c>
      <c r="D88">
        <v>158.19999999999999</v>
      </c>
      <c r="E88" s="6">
        <f>SUMIFS(departement_dict!$H$2:$H$102,departement_dict!$B$2:$B$102,data_departement!A88)</f>
        <v>0.87076975723313765</v>
      </c>
      <c r="F88" s="89">
        <f t="shared" si="13"/>
        <v>6.469112544433055E-3</v>
      </c>
      <c r="G88" s="96">
        <f t="shared" si="14"/>
        <v>5.945121020957558E-3</v>
      </c>
      <c r="H88" s="96">
        <f t="shared" si="15"/>
        <v>5.1768315881408362E-3</v>
      </c>
      <c r="I88" s="75">
        <v>3.1</v>
      </c>
      <c r="J88" s="75">
        <v>13.1</v>
      </c>
      <c r="K88" s="75">
        <v>6.1</v>
      </c>
      <c r="L88" s="75">
        <v>41.2</v>
      </c>
      <c r="M88" s="75">
        <v>36.5</v>
      </c>
      <c r="N88" s="91">
        <f t="shared" si="16"/>
        <v>3.1</v>
      </c>
      <c r="O88" s="91">
        <f t="shared" si="17"/>
        <v>2.1833333333333336</v>
      </c>
      <c r="P88" s="91">
        <f t="shared" si="17"/>
        <v>2.1833333333333336</v>
      </c>
      <c r="Q88" s="91">
        <f t="shared" si="17"/>
        <v>0.21833333333333335</v>
      </c>
      <c r="R88" s="91">
        <f t="shared" si="17"/>
        <v>1.0916666666666668</v>
      </c>
      <c r="S88" s="91">
        <f t="shared" si="17"/>
        <v>1.0916666666666668</v>
      </c>
      <c r="T88" s="91">
        <f t="shared" si="17"/>
        <v>6.55</v>
      </c>
      <c r="U88" s="91">
        <f t="shared" si="18"/>
        <v>6.1000000000000005</v>
      </c>
      <c r="V88" s="91">
        <f t="shared" si="19"/>
        <v>7.2280701754385976</v>
      </c>
      <c r="W88" s="91">
        <f t="shared" si="12"/>
        <v>3.6140350877192988</v>
      </c>
      <c r="X88" s="91">
        <f t="shared" si="12"/>
        <v>2.168421052631579</v>
      </c>
      <c r="Y88" s="91">
        <f t="shared" si="12"/>
        <v>3.6140350877192988</v>
      </c>
      <c r="Z88" s="91">
        <f t="shared" si="12"/>
        <v>2.8912280701754391</v>
      </c>
      <c r="AA88" s="91">
        <f t="shared" si="12"/>
        <v>9.3964912280701771</v>
      </c>
      <c r="AB88" s="91">
        <f t="shared" si="12"/>
        <v>10.119298245614036</v>
      </c>
      <c r="AC88" s="91">
        <f t="shared" si="20"/>
        <v>36.5</v>
      </c>
      <c r="AD88" s="91">
        <f t="shared" si="12"/>
        <v>2.168421052631579</v>
      </c>
    </row>
    <row r="89" spans="1:30" x14ac:dyDescent="0.3">
      <c r="A89" s="71">
        <v>87</v>
      </c>
      <c r="B89" s="74" t="s">
        <v>265</v>
      </c>
      <c r="C89" s="78">
        <v>370.774</v>
      </c>
      <c r="D89">
        <v>127.4</v>
      </c>
      <c r="E89" s="6">
        <f>SUMIFS(departement_dict!$H$2:$H$102,departement_dict!$B$2:$B$102,data_departement!A89)</f>
        <v>0.87076975723313765</v>
      </c>
      <c r="F89" s="89">
        <f t="shared" si="13"/>
        <v>5.459897583638823E-3</v>
      </c>
      <c r="G89" s="96">
        <f t="shared" si="14"/>
        <v>4.7668442125162122E-3</v>
      </c>
      <c r="H89" s="96">
        <f t="shared" si="15"/>
        <v>4.1508237777009294E-3</v>
      </c>
      <c r="I89" s="75">
        <v>3.4</v>
      </c>
      <c r="J89" s="75">
        <v>12.5</v>
      </c>
      <c r="K89" s="75">
        <v>5.7</v>
      </c>
      <c r="L89" s="75">
        <v>40.799999999999997</v>
      </c>
      <c r="M89" s="75">
        <v>37.6</v>
      </c>
      <c r="N89" s="91">
        <f t="shared" si="16"/>
        <v>3.4000000000000004</v>
      </c>
      <c r="O89" s="91">
        <f t="shared" si="17"/>
        <v>2.0833333333333335</v>
      </c>
      <c r="P89" s="91">
        <f t="shared" si="17"/>
        <v>2.0833333333333335</v>
      </c>
      <c r="Q89" s="91">
        <f t="shared" si="17"/>
        <v>0.20833333333333334</v>
      </c>
      <c r="R89" s="91">
        <f t="shared" si="17"/>
        <v>1.0416666666666667</v>
      </c>
      <c r="S89" s="91">
        <f t="shared" si="17"/>
        <v>1.0416666666666667</v>
      </c>
      <c r="T89" s="91">
        <f t="shared" si="17"/>
        <v>6.25</v>
      </c>
      <c r="U89" s="91">
        <f t="shared" si="18"/>
        <v>5.6999999999999993</v>
      </c>
      <c r="V89" s="91">
        <f t="shared" si="19"/>
        <v>7.1578947368421062</v>
      </c>
      <c r="W89" s="91">
        <f t="shared" si="12"/>
        <v>3.5789473684210531</v>
      </c>
      <c r="X89" s="91">
        <f t="shared" si="12"/>
        <v>2.1473684210526316</v>
      </c>
      <c r="Y89" s="91">
        <f t="shared" si="12"/>
        <v>3.5789473684210531</v>
      </c>
      <c r="Z89" s="91">
        <f t="shared" si="12"/>
        <v>2.8631578947368421</v>
      </c>
      <c r="AA89" s="91">
        <f t="shared" si="12"/>
        <v>9.3052631578947373</v>
      </c>
      <c r="AB89" s="91">
        <f t="shared" si="12"/>
        <v>10.021052631578948</v>
      </c>
      <c r="AC89" s="91">
        <f t="shared" si="20"/>
        <v>37.6</v>
      </c>
      <c r="AD89" s="91">
        <f t="shared" si="12"/>
        <v>2.1473684210526316</v>
      </c>
    </row>
    <row r="90" spans="1:30" x14ac:dyDescent="0.3">
      <c r="A90" s="71">
        <v>88</v>
      </c>
      <c r="B90" s="74" t="s">
        <v>266</v>
      </c>
      <c r="C90" s="78">
        <v>359.52</v>
      </c>
      <c r="D90">
        <v>119.1</v>
      </c>
      <c r="E90" s="6">
        <f>SUMIFS(departement_dict!$H$2:$H$102,departement_dict!$B$2:$B$102,data_departement!A90)</f>
        <v>0.90065320593282416</v>
      </c>
      <c r="F90" s="89">
        <f t="shared" si="13"/>
        <v>5.3697316993729927E-3</v>
      </c>
      <c r="G90" s="96">
        <f t="shared" si="14"/>
        <v>4.5198872327956996E-3</v>
      </c>
      <c r="H90" s="96">
        <f t="shared" si="15"/>
        <v>4.0708509266722884E-3</v>
      </c>
      <c r="I90" s="75">
        <v>3.1</v>
      </c>
      <c r="J90" s="75">
        <v>19.399999999999999</v>
      </c>
      <c r="K90" s="75">
        <v>6.9</v>
      </c>
      <c r="L90" s="75">
        <v>38.4</v>
      </c>
      <c r="M90" s="75">
        <v>32.299999999999997</v>
      </c>
      <c r="N90" s="91">
        <f t="shared" si="16"/>
        <v>3.1</v>
      </c>
      <c r="O90" s="91">
        <f t="shared" si="17"/>
        <v>3.2333333333333329</v>
      </c>
      <c r="P90" s="91">
        <f t="shared" si="17"/>
        <v>3.2333333333333329</v>
      </c>
      <c r="Q90" s="91">
        <f t="shared" si="17"/>
        <v>0.32333333333333336</v>
      </c>
      <c r="R90" s="91">
        <f t="shared" si="17"/>
        <v>1.6166666666666665</v>
      </c>
      <c r="S90" s="91">
        <f t="shared" si="17"/>
        <v>1.6166666666666665</v>
      </c>
      <c r="T90" s="91">
        <f t="shared" si="17"/>
        <v>9.6999999999999993</v>
      </c>
      <c r="U90" s="91">
        <f t="shared" si="18"/>
        <v>6.8999999999999995</v>
      </c>
      <c r="V90" s="91">
        <f t="shared" si="19"/>
        <v>6.7368421052631584</v>
      </c>
      <c r="W90" s="91">
        <f t="shared" si="12"/>
        <v>3.3684210526315792</v>
      </c>
      <c r="X90" s="91">
        <f t="shared" si="12"/>
        <v>2.0210526315789474</v>
      </c>
      <c r="Y90" s="91">
        <f t="shared" si="12"/>
        <v>3.3684210526315792</v>
      </c>
      <c r="Z90" s="91">
        <f t="shared" si="12"/>
        <v>2.6947368421052635</v>
      </c>
      <c r="AA90" s="91">
        <f t="shared" si="12"/>
        <v>8.7578947368421058</v>
      </c>
      <c r="AB90" s="91">
        <f t="shared" si="12"/>
        <v>9.431578947368422</v>
      </c>
      <c r="AC90" s="91">
        <f t="shared" si="20"/>
        <v>32.299999999999997</v>
      </c>
      <c r="AD90" s="91">
        <f t="shared" si="12"/>
        <v>2.0210526315789474</v>
      </c>
    </row>
    <row r="91" spans="1:30" x14ac:dyDescent="0.3">
      <c r="A91" s="71">
        <v>89</v>
      </c>
      <c r="B91" s="74" t="s">
        <v>267</v>
      </c>
      <c r="C91" s="78">
        <v>332.096</v>
      </c>
      <c r="D91">
        <v>108</v>
      </c>
      <c r="E91" s="6">
        <f>SUMIFS(departement_dict!$H$2:$H$102,departement_dict!$B$2:$B$102,data_departement!A91)</f>
        <v>0.85613646483520034</v>
      </c>
      <c r="F91" s="89">
        <f t="shared" si="13"/>
        <v>4.9680152892435632E-3</v>
      </c>
      <c r="G91" s="96">
        <f t="shared" si="14"/>
        <v>4.1051529360949827E-3</v>
      </c>
      <c r="H91" s="96">
        <f t="shared" si="15"/>
        <v>3.5145711223162016E-3</v>
      </c>
      <c r="I91" s="75">
        <v>5</v>
      </c>
      <c r="J91" s="75">
        <v>16</v>
      </c>
      <c r="K91" s="75">
        <v>5.6</v>
      </c>
      <c r="L91" s="75">
        <v>41.6</v>
      </c>
      <c r="M91" s="75">
        <v>31.7</v>
      </c>
      <c r="N91" s="91">
        <f t="shared" si="16"/>
        <v>5</v>
      </c>
      <c r="O91" s="91">
        <f t="shared" si="17"/>
        <v>2.666666666666667</v>
      </c>
      <c r="P91" s="91">
        <f t="shared" si="17"/>
        <v>2.666666666666667</v>
      </c>
      <c r="Q91" s="91">
        <f t="shared" si="17"/>
        <v>0.26666666666666666</v>
      </c>
      <c r="R91" s="91">
        <f t="shared" si="17"/>
        <v>1.3333333333333335</v>
      </c>
      <c r="S91" s="91">
        <f t="shared" si="17"/>
        <v>1.3333333333333335</v>
      </c>
      <c r="T91" s="91">
        <f t="shared" si="17"/>
        <v>8</v>
      </c>
      <c r="U91" s="91">
        <f t="shared" si="18"/>
        <v>5.6</v>
      </c>
      <c r="V91" s="91">
        <f t="shared" si="19"/>
        <v>7.2982456140350882</v>
      </c>
      <c r="W91" s="91">
        <f t="shared" si="12"/>
        <v>3.6491228070175441</v>
      </c>
      <c r="X91" s="91">
        <f t="shared" si="12"/>
        <v>2.1894736842105265</v>
      </c>
      <c r="Y91" s="91">
        <f t="shared" si="12"/>
        <v>3.6491228070175441</v>
      </c>
      <c r="Z91" s="91">
        <f t="shared" si="12"/>
        <v>2.9192982456140357</v>
      </c>
      <c r="AA91" s="91">
        <f t="shared" si="12"/>
        <v>9.4877192982456151</v>
      </c>
      <c r="AB91" s="91">
        <f t="shared" si="12"/>
        <v>10.217543859649124</v>
      </c>
      <c r="AC91" s="91">
        <f t="shared" si="20"/>
        <v>31.7</v>
      </c>
      <c r="AD91" s="91">
        <f t="shared" si="12"/>
        <v>2.1894736842105265</v>
      </c>
    </row>
    <row r="92" spans="1:30" x14ac:dyDescent="0.3">
      <c r="A92" s="71">
        <v>90</v>
      </c>
      <c r="B92" s="74" t="s">
        <v>268</v>
      </c>
      <c r="C92" s="78">
        <v>140.14500000000001</v>
      </c>
      <c r="D92">
        <v>50.2</v>
      </c>
      <c r="E92" s="6">
        <f>SUMIFS(departement_dict!$H$2:$H$102,departement_dict!$B$2:$B$102,data_departement!A92)</f>
        <v>0.85613646483520034</v>
      </c>
      <c r="F92" s="89">
        <f t="shared" si="13"/>
        <v>2.0795807817411906E-3</v>
      </c>
      <c r="G92" s="96">
        <f t="shared" si="14"/>
        <v>1.892728018970404E-3</v>
      </c>
      <c r="H92" s="96">
        <f t="shared" si="15"/>
        <v>1.6204334750558537E-3</v>
      </c>
      <c r="I92" s="75">
        <v>0.7</v>
      </c>
      <c r="J92" s="75">
        <v>16.600000000000001</v>
      </c>
      <c r="K92" s="75">
        <v>4.8</v>
      </c>
      <c r="L92" s="75">
        <v>41.2</v>
      </c>
      <c r="M92" s="75">
        <v>36.700000000000003</v>
      </c>
      <c r="N92" s="91">
        <f t="shared" si="16"/>
        <v>0.7</v>
      </c>
      <c r="O92" s="91">
        <f t="shared" si="17"/>
        <v>2.7666666666666671</v>
      </c>
      <c r="P92" s="91">
        <f t="shared" si="17"/>
        <v>2.7666666666666671</v>
      </c>
      <c r="Q92" s="91">
        <f t="shared" si="17"/>
        <v>0.27666666666666667</v>
      </c>
      <c r="R92" s="91">
        <f t="shared" si="17"/>
        <v>1.3833333333333335</v>
      </c>
      <c r="S92" s="91">
        <f t="shared" si="17"/>
        <v>1.3833333333333335</v>
      </c>
      <c r="T92" s="91">
        <f t="shared" si="17"/>
        <v>8.3000000000000007</v>
      </c>
      <c r="U92" s="91">
        <f t="shared" si="18"/>
        <v>4.8</v>
      </c>
      <c r="V92" s="91">
        <f t="shared" si="19"/>
        <v>7.2280701754385976</v>
      </c>
      <c r="W92" s="91">
        <f t="shared" si="12"/>
        <v>3.6140350877192988</v>
      </c>
      <c r="X92" s="91">
        <f t="shared" si="12"/>
        <v>2.168421052631579</v>
      </c>
      <c r="Y92" s="91">
        <f t="shared" si="12"/>
        <v>3.6140350877192988</v>
      </c>
      <c r="Z92" s="91">
        <f t="shared" si="12"/>
        <v>2.8912280701754391</v>
      </c>
      <c r="AA92" s="91">
        <f t="shared" si="12"/>
        <v>9.3964912280701771</v>
      </c>
      <c r="AB92" s="91">
        <f t="shared" si="12"/>
        <v>10.119298245614036</v>
      </c>
      <c r="AC92" s="91">
        <f t="shared" si="20"/>
        <v>36.699999999999996</v>
      </c>
      <c r="AD92" s="91">
        <f t="shared" si="12"/>
        <v>2.168421052631579</v>
      </c>
    </row>
    <row r="93" spans="1:30" x14ac:dyDescent="0.3">
      <c r="A93" s="71">
        <v>91</v>
      </c>
      <c r="B93" s="74" t="s">
        <v>269</v>
      </c>
      <c r="C93" s="78">
        <v>1319.4010000000001</v>
      </c>
      <c r="D93">
        <v>455.4</v>
      </c>
      <c r="E93" s="6">
        <f>SUMIFS(departement_dict!$H$2:$H$102,departement_dict!$B$2:$B$102,data_departement!A93)</f>
        <v>1.3508258795371557</v>
      </c>
      <c r="F93" s="89">
        <f t="shared" si="13"/>
        <v>2.0365309246411997E-2</v>
      </c>
      <c r="G93" s="96">
        <f t="shared" si="14"/>
        <v>1.7860496735672794E-2</v>
      </c>
      <c r="H93" s="96">
        <f t="shared" si="15"/>
        <v>2.41264212119357E-2</v>
      </c>
      <c r="I93" s="75">
        <v>0.2</v>
      </c>
      <c r="J93" s="75">
        <v>9.6999999999999993</v>
      </c>
      <c r="K93" s="75">
        <v>7.6</v>
      </c>
      <c r="L93" s="75">
        <v>53.4</v>
      </c>
      <c r="M93" s="75">
        <v>29</v>
      </c>
      <c r="N93" s="91">
        <f t="shared" si="16"/>
        <v>0.2</v>
      </c>
      <c r="O93" s="91">
        <f t="shared" si="17"/>
        <v>1.6166666666666665</v>
      </c>
      <c r="P93" s="91">
        <f t="shared" si="17"/>
        <v>1.6166666666666665</v>
      </c>
      <c r="Q93" s="91">
        <f t="shared" si="17"/>
        <v>0.16166666666666668</v>
      </c>
      <c r="R93" s="91">
        <f t="shared" si="17"/>
        <v>0.80833333333333324</v>
      </c>
      <c r="S93" s="91">
        <f t="shared" si="17"/>
        <v>0.80833333333333324</v>
      </c>
      <c r="T93" s="91">
        <f t="shared" si="17"/>
        <v>4.8499999999999996</v>
      </c>
      <c r="U93" s="91">
        <f t="shared" si="18"/>
        <v>7.6</v>
      </c>
      <c r="V93" s="91">
        <f t="shared" si="19"/>
        <v>9.3684210526315788</v>
      </c>
      <c r="W93" s="91">
        <f t="shared" si="12"/>
        <v>4.6842105263157894</v>
      </c>
      <c r="X93" s="91">
        <f t="shared" si="12"/>
        <v>2.8105263157894735</v>
      </c>
      <c r="Y93" s="91">
        <f t="shared" si="12"/>
        <v>4.6842105263157894</v>
      </c>
      <c r="Z93" s="91">
        <f t="shared" si="12"/>
        <v>3.7473684210526321</v>
      </c>
      <c r="AA93" s="91">
        <f t="shared" si="12"/>
        <v>12.178947368421055</v>
      </c>
      <c r="AB93" s="91">
        <f t="shared" si="12"/>
        <v>13.115789473684213</v>
      </c>
      <c r="AC93" s="91">
        <f t="shared" si="20"/>
        <v>29</v>
      </c>
      <c r="AD93" s="91">
        <f t="shared" si="12"/>
        <v>2.8105263157894735</v>
      </c>
    </row>
    <row r="94" spans="1:30" x14ac:dyDescent="0.3">
      <c r="A94" s="71">
        <v>92</v>
      </c>
      <c r="B94" s="74" t="s">
        <v>270</v>
      </c>
      <c r="C94" s="78">
        <v>1613.7619999999999</v>
      </c>
      <c r="D94">
        <v>1080.5999999999999</v>
      </c>
      <c r="E94" s="6">
        <f>SUMIFS(departement_dict!$H$2:$H$102,departement_dict!$B$2:$B$102,data_departement!A94)</f>
        <v>1.3508258795371557</v>
      </c>
      <c r="F94" s="89">
        <f t="shared" si="13"/>
        <v>2.6443016394820173E-2</v>
      </c>
      <c r="G94" s="96">
        <f t="shared" si="14"/>
        <v>4.4990703021057871E-2</v>
      </c>
      <c r="H94" s="96">
        <f t="shared" si="15"/>
        <v>6.0774605979415468E-2</v>
      </c>
      <c r="I94" s="75">
        <v>0</v>
      </c>
      <c r="J94" s="75">
        <v>8.3000000000000007</v>
      </c>
      <c r="K94" s="75">
        <v>3.6</v>
      </c>
      <c r="L94" s="75">
        <v>71.099999999999994</v>
      </c>
      <c r="M94" s="75">
        <v>17</v>
      </c>
      <c r="N94" s="91">
        <f t="shared" si="16"/>
        <v>0</v>
      </c>
      <c r="O94" s="91">
        <f t="shared" si="17"/>
        <v>1.3833333333333335</v>
      </c>
      <c r="P94" s="91">
        <f t="shared" si="17"/>
        <v>1.3833333333333335</v>
      </c>
      <c r="Q94" s="91">
        <f t="shared" si="17"/>
        <v>0.13833333333333334</v>
      </c>
      <c r="R94" s="91">
        <f t="shared" si="17"/>
        <v>0.69166666666666676</v>
      </c>
      <c r="S94" s="91">
        <f t="shared" si="17"/>
        <v>0.69166666666666676</v>
      </c>
      <c r="T94" s="91">
        <f t="shared" si="17"/>
        <v>4.1500000000000004</v>
      </c>
      <c r="U94" s="91">
        <f t="shared" si="18"/>
        <v>3.6</v>
      </c>
      <c r="V94" s="91">
        <f t="shared" si="19"/>
        <v>12.473684210526315</v>
      </c>
      <c r="W94" s="91">
        <f t="shared" si="12"/>
        <v>6.2368421052631575</v>
      </c>
      <c r="X94" s="91">
        <f t="shared" si="12"/>
        <v>3.7421052631578942</v>
      </c>
      <c r="Y94" s="91">
        <f t="shared" si="12"/>
        <v>6.2368421052631575</v>
      </c>
      <c r="Z94" s="91">
        <f t="shared" si="12"/>
        <v>4.9894736842105267</v>
      </c>
      <c r="AA94" s="91">
        <f t="shared" si="12"/>
        <v>16.215789473684211</v>
      </c>
      <c r="AB94" s="91">
        <f t="shared" si="12"/>
        <v>17.463157894736845</v>
      </c>
      <c r="AC94" s="91">
        <f t="shared" si="20"/>
        <v>17</v>
      </c>
      <c r="AD94" s="91">
        <f t="shared" si="12"/>
        <v>3.7421052631578942</v>
      </c>
    </row>
    <row r="95" spans="1:30" x14ac:dyDescent="0.3">
      <c r="A95" s="71">
        <v>93</v>
      </c>
      <c r="B95" s="74" t="s">
        <v>271</v>
      </c>
      <c r="C95" s="78">
        <v>1670.1489999999999</v>
      </c>
      <c r="D95">
        <v>638.4</v>
      </c>
      <c r="E95" s="6">
        <f>SUMIFS(departement_dict!$H$2:$H$102,departement_dict!$B$2:$B$102,data_departement!A95)</f>
        <v>1.3508258795371557</v>
      </c>
      <c r="F95" s="89">
        <f t="shared" si="13"/>
        <v>2.6026747320379344E-2</v>
      </c>
      <c r="G95" s="96">
        <f t="shared" si="14"/>
        <v>2.5278067137315115E-2</v>
      </c>
      <c r="H95" s="96">
        <f t="shared" si="15"/>
        <v>3.4146267273762965E-2</v>
      </c>
      <c r="I95" s="75">
        <v>0</v>
      </c>
      <c r="J95" s="75">
        <v>7</v>
      </c>
      <c r="K95" s="75">
        <v>7.4</v>
      </c>
      <c r="L95" s="75">
        <v>57.5</v>
      </c>
      <c r="M95" s="75">
        <v>28.1</v>
      </c>
      <c r="N95" s="91">
        <f t="shared" si="16"/>
        <v>0</v>
      </c>
      <c r="O95" s="91">
        <f t="shared" si="17"/>
        <v>1.1666666666666667</v>
      </c>
      <c r="P95" s="91">
        <f t="shared" si="17"/>
        <v>1.1666666666666667</v>
      </c>
      <c r="Q95" s="91">
        <f t="shared" si="17"/>
        <v>0.11666666666666667</v>
      </c>
      <c r="R95" s="91">
        <f t="shared" si="17"/>
        <v>0.58333333333333337</v>
      </c>
      <c r="S95" s="91">
        <f t="shared" si="17"/>
        <v>0.58333333333333337</v>
      </c>
      <c r="T95" s="91">
        <f t="shared" si="17"/>
        <v>3.5</v>
      </c>
      <c r="U95" s="91">
        <f t="shared" si="18"/>
        <v>7.4</v>
      </c>
      <c r="V95" s="91">
        <f t="shared" si="19"/>
        <v>10.087719298245615</v>
      </c>
      <c r="W95" s="91">
        <f t="shared" si="12"/>
        <v>5.0438596491228074</v>
      </c>
      <c r="X95" s="91">
        <f t="shared" si="12"/>
        <v>3.0263157894736841</v>
      </c>
      <c r="Y95" s="91">
        <f t="shared" si="12"/>
        <v>5.0438596491228074</v>
      </c>
      <c r="Z95" s="91">
        <f t="shared" si="12"/>
        <v>4.0350877192982466</v>
      </c>
      <c r="AA95" s="91">
        <f t="shared" si="12"/>
        <v>13.1140350877193</v>
      </c>
      <c r="AB95" s="91">
        <f t="shared" si="12"/>
        <v>14.122807017543861</v>
      </c>
      <c r="AC95" s="91">
        <f t="shared" si="20"/>
        <v>28.1</v>
      </c>
      <c r="AD95" s="91">
        <f t="shared" si="12"/>
        <v>3.0263157894736841</v>
      </c>
    </row>
    <row r="96" spans="1:30" x14ac:dyDescent="0.3">
      <c r="A96" s="71">
        <v>94</v>
      </c>
      <c r="B96" s="74" t="s">
        <v>272</v>
      </c>
      <c r="C96" s="78">
        <v>1406.0409999999999</v>
      </c>
      <c r="D96">
        <v>543</v>
      </c>
      <c r="E96" s="6">
        <f>SUMIFS(departement_dict!$H$2:$H$102,departement_dict!$B$2:$B$102,data_departement!A96)</f>
        <v>1.3508258795371557</v>
      </c>
      <c r="F96" s="89">
        <f t="shared" si="13"/>
        <v>2.1734307685413786E-2</v>
      </c>
      <c r="G96" s="96">
        <f t="shared" si="14"/>
        <v>2.132720592930756E-2</v>
      </c>
      <c r="H96" s="96">
        <f t="shared" si="15"/>
        <v>2.8809341707526928E-2</v>
      </c>
      <c r="I96" s="75">
        <v>0</v>
      </c>
      <c r="J96" s="75">
        <v>5.6</v>
      </c>
      <c r="K96" s="75">
        <v>7.2</v>
      </c>
      <c r="L96" s="75">
        <v>56.7</v>
      </c>
      <c r="M96" s="75">
        <v>30.5</v>
      </c>
      <c r="N96" s="91">
        <f t="shared" si="16"/>
        <v>0</v>
      </c>
      <c r="O96" s="91">
        <f t="shared" si="17"/>
        <v>0.93333333333333324</v>
      </c>
      <c r="P96" s="91">
        <f t="shared" si="17"/>
        <v>0.93333333333333324</v>
      </c>
      <c r="Q96" s="91">
        <f t="shared" si="17"/>
        <v>9.3333333333333338E-2</v>
      </c>
      <c r="R96" s="91">
        <f t="shared" si="17"/>
        <v>0.46666666666666662</v>
      </c>
      <c r="S96" s="91">
        <f t="shared" si="17"/>
        <v>0.46666666666666662</v>
      </c>
      <c r="T96" s="91">
        <f t="shared" si="17"/>
        <v>2.8</v>
      </c>
      <c r="U96" s="91">
        <f t="shared" si="18"/>
        <v>7.2</v>
      </c>
      <c r="V96" s="91">
        <f t="shared" si="19"/>
        <v>9.9473684210526336</v>
      </c>
      <c r="W96" s="91">
        <f t="shared" si="12"/>
        <v>4.9736842105263168</v>
      </c>
      <c r="X96" s="91">
        <f t="shared" si="12"/>
        <v>2.9842105263157896</v>
      </c>
      <c r="Y96" s="91">
        <f t="shared" si="12"/>
        <v>4.9736842105263168</v>
      </c>
      <c r="Z96" s="91">
        <f t="shared" si="12"/>
        <v>3.9789473684210535</v>
      </c>
      <c r="AA96" s="91">
        <f t="shared" si="12"/>
        <v>12.931578947368424</v>
      </c>
      <c r="AB96" s="91">
        <f t="shared" si="12"/>
        <v>13.926315789473689</v>
      </c>
      <c r="AC96" s="91">
        <f t="shared" si="20"/>
        <v>30.5</v>
      </c>
      <c r="AD96" s="91">
        <f t="shared" si="12"/>
        <v>2.9842105263157896</v>
      </c>
    </row>
    <row r="97" spans="1:30" x14ac:dyDescent="0.3">
      <c r="A97" s="71">
        <v>95</v>
      </c>
      <c r="B97" s="74" t="s">
        <v>273</v>
      </c>
      <c r="C97" s="78">
        <v>1248.354</v>
      </c>
      <c r="D97">
        <v>384.5</v>
      </c>
      <c r="E97" s="6">
        <f>SUMIFS(departement_dict!$H$2:$H$102,departement_dict!$B$2:$B$102,data_departement!A97)</f>
        <v>1.3508258795371557</v>
      </c>
      <c r="F97" s="89">
        <f t="shared" si="13"/>
        <v>1.9211672239729929E-2</v>
      </c>
      <c r="G97" s="96">
        <f t="shared" si="14"/>
        <v>1.5035229528113942E-2</v>
      </c>
      <c r="H97" s="96">
        <f t="shared" si="15"/>
        <v>2.0309977151357531E-2</v>
      </c>
      <c r="I97" s="75">
        <v>0.3</v>
      </c>
      <c r="J97" s="75">
        <v>8.4</v>
      </c>
      <c r="K97" s="75">
        <v>7.5</v>
      </c>
      <c r="L97" s="75">
        <v>53.3</v>
      </c>
      <c r="M97" s="75">
        <v>30.6</v>
      </c>
      <c r="N97" s="91">
        <f t="shared" si="16"/>
        <v>0.3</v>
      </c>
      <c r="O97" s="91">
        <f t="shared" si="17"/>
        <v>1.4000000000000001</v>
      </c>
      <c r="P97" s="91">
        <f t="shared" si="17"/>
        <v>1.4000000000000001</v>
      </c>
      <c r="Q97" s="91">
        <f t="shared" si="17"/>
        <v>0.14000000000000001</v>
      </c>
      <c r="R97" s="91">
        <f t="shared" si="17"/>
        <v>0.70000000000000007</v>
      </c>
      <c r="S97" s="91">
        <f t="shared" si="17"/>
        <v>0.70000000000000007</v>
      </c>
      <c r="T97" s="91">
        <f t="shared" si="17"/>
        <v>4.2</v>
      </c>
      <c r="U97" s="91">
        <f t="shared" si="18"/>
        <v>7.4999999999999991</v>
      </c>
      <c r="V97" s="91">
        <f t="shared" si="19"/>
        <v>9.3508771929824572</v>
      </c>
      <c r="W97" s="91">
        <f t="shared" si="12"/>
        <v>4.6754385964912286</v>
      </c>
      <c r="X97" s="91">
        <f t="shared" si="12"/>
        <v>2.8052631578947365</v>
      </c>
      <c r="Y97" s="91">
        <f t="shared" si="12"/>
        <v>4.6754385964912286</v>
      </c>
      <c r="Z97" s="91">
        <f t="shared" si="12"/>
        <v>3.740350877192983</v>
      </c>
      <c r="AA97" s="91">
        <f t="shared" si="12"/>
        <v>12.156140350877195</v>
      </c>
      <c r="AB97" s="91">
        <f t="shared" si="12"/>
        <v>13.091228070175442</v>
      </c>
      <c r="AC97" s="91">
        <f t="shared" si="20"/>
        <v>30.6</v>
      </c>
      <c r="AD97" s="91">
        <f t="shared" si="12"/>
        <v>2.8052631578947365</v>
      </c>
    </row>
    <row r="98" spans="1:30" s="2" customFormat="1" x14ac:dyDescent="0.3">
      <c r="A98" s="76" t="s">
        <v>274</v>
      </c>
      <c r="B98" s="76" t="s">
        <v>275</v>
      </c>
      <c r="C98" s="79">
        <v>64897.953999999998</v>
      </c>
      <c r="E98" s="6">
        <f>SUMIFS(departement_dict!$H$2:$H$102,departement_dict!$B$2:$B$102,data_departement!A98)</f>
        <v>0</v>
      </c>
      <c r="F98" s="89">
        <f t="shared" si="13"/>
        <v>0.98999999999999988</v>
      </c>
      <c r="G98" s="96">
        <f t="shared" si="14"/>
        <v>0</v>
      </c>
      <c r="H98" s="96">
        <f t="shared" si="15"/>
        <v>0</v>
      </c>
      <c r="I98" s="77">
        <v>2.2999999999999998</v>
      </c>
      <c r="J98" s="77">
        <v>11.8</v>
      </c>
      <c r="K98" s="77">
        <v>6</v>
      </c>
      <c r="L98" s="77">
        <v>49.4</v>
      </c>
      <c r="M98" s="77">
        <v>30.5</v>
      </c>
      <c r="N98" s="92">
        <f t="shared" ref="N98" si="21">I98*$N$104/$I$104</f>
        <v>2.2999999999999998</v>
      </c>
      <c r="O98" s="92">
        <f t="shared" si="17"/>
        <v>1.9666666666666668</v>
      </c>
      <c r="P98" s="92">
        <f t="shared" si="17"/>
        <v>1.9666666666666668</v>
      </c>
      <c r="Q98" s="92">
        <f t="shared" si="17"/>
        <v>0.19666666666666671</v>
      </c>
      <c r="R98" s="92">
        <f t="shared" si="17"/>
        <v>0.98333333333333339</v>
      </c>
      <c r="S98" s="92">
        <f t="shared" si="17"/>
        <v>0.98333333333333339</v>
      </c>
      <c r="T98" s="92">
        <f t="shared" si="17"/>
        <v>5.8999999999999995</v>
      </c>
      <c r="U98" s="92">
        <f t="shared" ref="U98" si="22">K98*$U$104/$K$104</f>
        <v>6</v>
      </c>
      <c r="V98" s="92">
        <f t="shared" si="19"/>
        <v>8.6666666666666679</v>
      </c>
      <c r="W98" s="92">
        <f t="shared" si="12"/>
        <v>4.3333333333333339</v>
      </c>
      <c r="X98" s="92">
        <f t="shared" si="12"/>
        <v>2.6</v>
      </c>
      <c r="Y98" s="92">
        <f t="shared" si="12"/>
        <v>4.3333333333333339</v>
      </c>
      <c r="Z98" s="92">
        <f t="shared" si="12"/>
        <v>3.4666666666666668</v>
      </c>
      <c r="AA98" s="92">
        <f t="shared" si="12"/>
        <v>11.266666666666667</v>
      </c>
      <c r="AB98" s="92">
        <f t="shared" si="12"/>
        <v>12.133333333333335</v>
      </c>
      <c r="AC98" s="92">
        <f t="shared" ref="AC98" si="23">M98*$AC$104/$M$104</f>
        <v>30.5</v>
      </c>
      <c r="AD98" s="92">
        <f t="shared" si="12"/>
        <v>2.6</v>
      </c>
    </row>
    <row r="99" spans="1:30" x14ac:dyDescent="0.3">
      <c r="A99" s="71">
        <v>971</v>
      </c>
      <c r="B99" s="74" t="s">
        <v>276</v>
      </c>
      <c r="C99" s="78">
        <v>376.87900000000002</v>
      </c>
      <c r="D99">
        <v>120.4</v>
      </c>
      <c r="E99" s="6">
        <f>SUMIFS(departement_dict!$H$2:$H$102,departement_dict!$B$2:$B$102,data_departement!A99)</f>
        <v>0.84158169307823083</v>
      </c>
      <c r="F99" s="89">
        <f t="shared" si="13"/>
        <v>5.479317810265073E-3</v>
      </c>
      <c r="G99" s="96">
        <f t="shared" si="14"/>
        <v>4.4477190449392755E-3</v>
      </c>
      <c r="H99" s="96">
        <f t="shared" si="15"/>
        <v>3.7431189241762873E-3</v>
      </c>
      <c r="I99" s="75">
        <v>4.0999999999999996</v>
      </c>
      <c r="J99" s="75">
        <v>7</v>
      </c>
      <c r="K99" s="75">
        <v>5.0999999999999996</v>
      </c>
      <c r="L99" s="75">
        <v>41.9</v>
      </c>
      <c r="M99" s="75">
        <v>41.9</v>
      </c>
      <c r="N99" s="91">
        <f t="shared" ref="N99" si="24">I99*$N$104/$I$104</f>
        <v>4.0999999999999996</v>
      </c>
      <c r="O99" s="91">
        <f t="shared" si="17"/>
        <v>1.1666666666666667</v>
      </c>
      <c r="P99" s="91">
        <f t="shared" si="17"/>
        <v>1.1666666666666667</v>
      </c>
      <c r="Q99" s="91">
        <f t="shared" si="17"/>
        <v>0.11666666666666667</v>
      </c>
      <c r="R99" s="91">
        <f t="shared" si="17"/>
        <v>0.58333333333333337</v>
      </c>
      <c r="S99" s="91">
        <f t="shared" si="17"/>
        <v>0.58333333333333337</v>
      </c>
      <c r="T99" s="91">
        <f t="shared" si="17"/>
        <v>3.5</v>
      </c>
      <c r="U99" s="91">
        <f t="shared" ref="U99" si="25">K99*$U$104/$K$104</f>
        <v>5.1000000000000005</v>
      </c>
      <c r="V99" s="91">
        <f t="shared" si="19"/>
        <v>7.3508771929824572</v>
      </c>
      <c r="W99" s="91">
        <f t="shared" si="12"/>
        <v>3.6754385964912286</v>
      </c>
      <c r="X99" s="91">
        <f t="shared" si="12"/>
        <v>2.2052631578947368</v>
      </c>
      <c r="Y99" s="91">
        <f t="shared" si="12"/>
        <v>3.6754385964912286</v>
      </c>
      <c r="Z99" s="91">
        <f t="shared" si="12"/>
        <v>2.9403508771929827</v>
      </c>
      <c r="AA99" s="91">
        <f t="shared" si="12"/>
        <v>9.5561403508771932</v>
      </c>
      <c r="AB99" s="91">
        <f t="shared" si="12"/>
        <v>10.291228070175441</v>
      </c>
      <c r="AC99" s="91">
        <f t="shared" ref="AC99" si="26">M99*$AC$104/$M$104</f>
        <v>41.9</v>
      </c>
      <c r="AD99" s="91">
        <f t="shared" si="12"/>
        <v>2.2052631578947368</v>
      </c>
    </row>
    <row r="100" spans="1:30" x14ac:dyDescent="0.3">
      <c r="A100" s="71">
        <v>972</v>
      </c>
      <c r="B100" s="74" t="s">
        <v>277</v>
      </c>
      <c r="C100" s="78">
        <v>358.74900000000002</v>
      </c>
      <c r="D100">
        <v>123.2</v>
      </c>
      <c r="E100" s="6">
        <f>SUMIFS(departement_dict!$H$2:$H$102,departement_dict!$B$2:$B$102,data_departement!A100)</f>
        <v>0.85391103615665709</v>
      </c>
      <c r="F100" s="89">
        <f t="shared" si="13"/>
        <v>5.2613745410425763E-3</v>
      </c>
      <c r="G100" s="96">
        <f t="shared" si="14"/>
        <v>4.5909814116876918E-3</v>
      </c>
      <c r="H100" s="96">
        <f t="shared" si="15"/>
        <v>3.9202896942301894E-3</v>
      </c>
      <c r="I100" s="75">
        <v>5</v>
      </c>
      <c r="J100" s="75">
        <v>6.9</v>
      </c>
      <c r="K100" s="75">
        <v>5</v>
      </c>
      <c r="L100" s="75">
        <v>43.8</v>
      </c>
      <c r="M100" s="75">
        <v>39.200000000000003</v>
      </c>
      <c r="N100" s="91">
        <f t="shared" ref="N100:N103" si="27">I100*$N$104/$I$104</f>
        <v>5</v>
      </c>
      <c r="O100" s="91">
        <f t="shared" si="17"/>
        <v>1.1500000000000001</v>
      </c>
      <c r="P100" s="91">
        <f t="shared" si="17"/>
        <v>1.1500000000000001</v>
      </c>
      <c r="Q100" s="91">
        <f t="shared" si="17"/>
        <v>0.11500000000000002</v>
      </c>
      <c r="R100" s="91">
        <f t="shared" si="17"/>
        <v>0.57500000000000007</v>
      </c>
      <c r="S100" s="91">
        <f t="shared" si="17"/>
        <v>0.57500000000000007</v>
      </c>
      <c r="T100" s="91">
        <f t="shared" si="17"/>
        <v>3.4499999999999997</v>
      </c>
      <c r="U100" s="91">
        <f t="shared" ref="U100:U103" si="28">K100*$U$104/$K$104</f>
        <v>5</v>
      </c>
      <c r="V100" s="91">
        <f t="shared" si="19"/>
        <v>7.6842105263157903</v>
      </c>
      <c r="W100" s="91">
        <f t="shared" si="12"/>
        <v>3.8421052631578951</v>
      </c>
      <c r="X100" s="91">
        <f t="shared" si="12"/>
        <v>2.3052631578947369</v>
      </c>
      <c r="Y100" s="91">
        <f t="shared" si="12"/>
        <v>3.8421052631578951</v>
      </c>
      <c r="Z100" s="91">
        <f t="shared" si="12"/>
        <v>3.073684210526316</v>
      </c>
      <c r="AA100" s="91">
        <f t="shared" si="12"/>
        <v>9.9894736842105267</v>
      </c>
      <c r="AB100" s="91">
        <f t="shared" si="12"/>
        <v>10.757894736842108</v>
      </c>
      <c r="AC100" s="91">
        <f t="shared" ref="AC100:AC103" si="29">M100*$AC$104/$M$104</f>
        <v>39.200000000000003</v>
      </c>
      <c r="AD100" s="91">
        <f t="shared" si="12"/>
        <v>2.3052631578947369</v>
      </c>
    </row>
    <row r="101" spans="1:30" x14ac:dyDescent="0.3">
      <c r="A101" s="71">
        <v>973</v>
      </c>
      <c r="B101" s="74" t="s">
        <v>278</v>
      </c>
      <c r="C101" s="78">
        <v>290.69099999999997</v>
      </c>
      <c r="D101">
        <v>55.5</v>
      </c>
      <c r="E101" s="6">
        <f>SUMIFS(departement_dict!$H$2:$H$102,departement_dict!$B$2:$B$102,data_departement!A101)</f>
        <v>0.93396658171850244</v>
      </c>
      <c r="F101" s="89">
        <f t="shared" si="13"/>
        <v>4.106462066244378E-3</v>
      </c>
      <c r="G101" s="96">
        <f t="shared" si="14"/>
        <v>1.9921201085394847E-3</v>
      </c>
      <c r="H101" s="96">
        <f t="shared" si="15"/>
        <v>1.8605736081453146E-3</v>
      </c>
      <c r="I101" s="75">
        <v>2.5</v>
      </c>
      <c r="J101" s="75">
        <v>7.7</v>
      </c>
      <c r="K101" s="75">
        <v>5.7</v>
      </c>
      <c r="L101" s="75">
        <v>35.4</v>
      </c>
      <c r="M101" s="75">
        <v>48.7</v>
      </c>
      <c r="N101" s="91">
        <f t="shared" si="27"/>
        <v>2.5</v>
      </c>
      <c r="O101" s="91">
        <f t="shared" ref="O101:T103" si="30">$J101*O$104/$J$104</f>
        <v>1.2833333333333334</v>
      </c>
      <c r="P101" s="91">
        <f t="shared" si="30"/>
        <v>1.2833333333333334</v>
      </c>
      <c r="Q101" s="91">
        <f t="shared" si="30"/>
        <v>0.12833333333333335</v>
      </c>
      <c r="R101" s="91">
        <f t="shared" si="30"/>
        <v>0.64166666666666672</v>
      </c>
      <c r="S101" s="91">
        <f t="shared" si="30"/>
        <v>0.64166666666666672</v>
      </c>
      <c r="T101" s="91">
        <f t="shared" si="30"/>
        <v>3.8499999999999996</v>
      </c>
      <c r="U101" s="91">
        <f t="shared" si="28"/>
        <v>5.6999999999999993</v>
      </c>
      <c r="V101" s="91">
        <f t="shared" si="19"/>
        <v>6.2105263157894743</v>
      </c>
      <c r="W101" s="91">
        <f t="shared" si="19"/>
        <v>3.1052631578947372</v>
      </c>
      <c r="X101" s="91">
        <f t="shared" si="19"/>
        <v>1.8631578947368419</v>
      </c>
      <c r="Y101" s="91">
        <f t="shared" si="19"/>
        <v>3.1052631578947372</v>
      </c>
      <c r="Z101" s="91">
        <f t="shared" si="19"/>
        <v>2.4842105263157896</v>
      </c>
      <c r="AA101" s="91">
        <f t="shared" si="19"/>
        <v>8.0736842105263165</v>
      </c>
      <c r="AB101" s="91">
        <f t="shared" si="19"/>
        <v>8.6947368421052644</v>
      </c>
      <c r="AC101" s="91">
        <f t="shared" si="29"/>
        <v>48.7</v>
      </c>
      <c r="AD101" s="91">
        <f t="shared" si="19"/>
        <v>1.8631578947368419</v>
      </c>
    </row>
    <row r="102" spans="1:30" x14ac:dyDescent="0.3">
      <c r="A102" s="71">
        <v>974</v>
      </c>
      <c r="B102" s="74" t="s">
        <v>279</v>
      </c>
      <c r="C102" s="78">
        <v>859.95899999999995</v>
      </c>
      <c r="D102">
        <v>265</v>
      </c>
      <c r="E102" s="6">
        <f>SUMIFS(departement_dict!$H$2:$H$102,departement_dict!$B$2:$B$102,data_departement!A102)</f>
        <v>0.80184923895510829</v>
      </c>
      <c r="F102" s="89">
        <f t="shared" si="13"/>
        <v>1.2631139423256379E-2</v>
      </c>
      <c r="G102" s="96">
        <f t="shared" si="14"/>
        <v>9.8900153026386974E-3</v>
      </c>
      <c r="H102" s="96">
        <f t="shared" si="15"/>
        <v>7.9303012436752144E-3</v>
      </c>
      <c r="I102" s="75">
        <v>3.3</v>
      </c>
      <c r="J102" s="75">
        <v>6.9</v>
      </c>
      <c r="K102" s="75">
        <v>5.8</v>
      </c>
      <c r="L102" s="75">
        <v>44.2</v>
      </c>
      <c r="M102" s="75">
        <v>39.700000000000003</v>
      </c>
      <c r="N102" s="91">
        <f t="shared" si="27"/>
        <v>3.3000000000000003</v>
      </c>
      <c r="O102" s="91">
        <f t="shared" si="30"/>
        <v>1.1500000000000001</v>
      </c>
      <c r="P102" s="91">
        <f t="shared" si="30"/>
        <v>1.1500000000000001</v>
      </c>
      <c r="Q102" s="91">
        <f t="shared" si="30"/>
        <v>0.11500000000000002</v>
      </c>
      <c r="R102" s="91">
        <f t="shared" si="30"/>
        <v>0.57500000000000007</v>
      </c>
      <c r="S102" s="91">
        <f t="shared" si="30"/>
        <v>0.57500000000000007</v>
      </c>
      <c r="T102" s="91">
        <f t="shared" si="30"/>
        <v>3.4499999999999997</v>
      </c>
      <c r="U102" s="91">
        <f t="shared" si="28"/>
        <v>5.8</v>
      </c>
      <c r="V102" s="91">
        <f t="shared" ref="V102:AD103" si="31">$L102*V$104/$L$104</f>
        <v>7.7543859649122826</v>
      </c>
      <c r="W102" s="91">
        <f t="shared" si="31"/>
        <v>3.8771929824561413</v>
      </c>
      <c r="X102" s="91">
        <f t="shared" si="31"/>
        <v>2.3263157894736843</v>
      </c>
      <c r="Y102" s="91">
        <f t="shared" si="31"/>
        <v>3.8771929824561413</v>
      </c>
      <c r="Z102" s="91">
        <f t="shared" si="31"/>
        <v>3.101754385964913</v>
      </c>
      <c r="AA102" s="91">
        <f t="shared" si="31"/>
        <v>10.080701754385966</v>
      </c>
      <c r="AB102" s="91">
        <f t="shared" si="31"/>
        <v>10.856140350877196</v>
      </c>
      <c r="AC102" s="91">
        <f t="shared" si="29"/>
        <v>39.700000000000003</v>
      </c>
      <c r="AD102" s="91">
        <f t="shared" si="31"/>
        <v>2.3263157894736843</v>
      </c>
    </row>
    <row r="103" spans="1:30" x14ac:dyDescent="0.3">
      <c r="A103" s="76" t="s">
        <v>280</v>
      </c>
      <c r="B103" s="76" t="s">
        <v>281</v>
      </c>
      <c r="C103" s="78">
        <v>279.471</v>
      </c>
      <c r="D103" s="78"/>
      <c r="E103" s="6">
        <f>SUMIFS(departement_dict!$H$2:$H$102,departement_dict!$B$2:$B$102,data_departement!A103)</f>
        <v>0</v>
      </c>
      <c r="F103" s="89">
        <f t="shared" si="13"/>
        <v>4.2551467863710356E-3</v>
      </c>
      <c r="G103" s="96">
        <f t="shared" si="14"/>
        <v>0</v>
      </c>
      <c r="H103" s="96">
        <f t="shared" si="15"/>
        <v>0</v>
      </c>
      <c r="I103" s="77">
        <v>2.2999999999999998</v>
      </c>
      <c r="J103" s="77">
        <v>11.7</v>
      </c>
      <c r="K103" s="77">
        <v>6</v>
      </c>
      <c r="L103" s="77">
        <v>49.2</v>
      </c>
      <c r="M103" s="77">
        <v>30.7</v>
      </c>
      <c r="N103" s="91">
        <f t="shared" si="27"/>
        <v>2.2999999999999998</v>
      </c>
      <c r="O103" s="91">
        <f t="shared" si="30"/>
        <v>1.95</v>
      </c>
      <c r="P103" s="91">
        <f t="shared" si="30"/>
        <v>1.95</v>
      </c>
      <c r="Q103" s="91">
        <f t="shared" si="30"/>
        <v>0.19500000000000001</v>
      </c>
      <c r="R103" s="91">
        <f t="shared" si="30"/>
        <v>0.97499999999999998</v>
      </c>
      <c r="S103" s="91">
        <f t="shared" si="30"/>
        <v>0.97499999999999998</v>
      </c>
      <c r="T103" s="91">
        <f t="shared" si="30"/>
        <v>5.85</v>
      </c>
      <c r="U103" s="91">
        <f t="shared" si="28"/>
        <v>6</v>
      </c>
      <c r="V103" s="91">
        <f t="shared" si="31"/>
        <v>8.631578947368423</v>
      </c>
      <c r="W103" s="91">
        <f t="shared" si="31"/>
        <v>4.3157894736842115</v>
      </c>
      <c r="X103" s="91">
        <f t="shared" si="31"/>
        <v>2.5894736842105264</v>
      </c>
      <c r="Y103" s="91">
        <f t="shared" si="31"/>
        <v>4.3157894736842115</v>
      </c>
      <c r="Z103" s="91">
        <f t="shared" si="31"/>
        <v>3.4526315789473689</v>
      </c>
      <c r="AA103" s="91">
        <f t="shared" si="31"/>
        <v>11.221052631578949</v>
      </c>
      <c r="AB103" s="91">
        <f t="shared" si="31"/>
        <v>12.084210526315792</v>
      </c>
      <c r="AC103" s="91">
        <f t="shared" si="29"/>
        <v>30.7</v>
      </c>
      <c r="AD103" s="91">
        <f t="shared" si="31"/>
        <v>2.5894736842105264</v>
      </c>
    </row>
    <row r="104" spans="1:30" x14ac:dyDescent="0.3">
      <c r="A104" t="s">
        <v>291</v>
      </c>
      <c r="B104" s="86" t="s">
        <v>290</v>
      </c>
      <c r="C104" s="79">
        <v>67063.702999999994</v>
      </c>
      <c r="D104">
        <v>25541.4</v>
      </c>
      <c r="E104" s="6">
        <f>SUMIFS(departement_dict!$H$2:$H$102,departement_dict!$B$2:$B$102,data_departement!A104)</f>
        <v>0</v>
      </c>
      <c r="F104" s="89">
        <f t="shared" si="13"/>
        <v>1.0497051144711604E-2</v>
      </c>
      <c r="G104" s="96">
        <f t="shared" si="14"/>
        <v>1.0158060349353824E-2</v>
      </c>
      <c r="H104" s="96">
        <f t="shared" si="15"/>
        <v>0</v>
      </c>
      <c r="I104">
        <v>0.02</v>
      </c>
      <c r="J104">
        <v>0.12</v>
      </c>
      <c r="K104" s="88">
        <v>0.06</v>
      </c>
      <c r="L104" s="88">
        <v>0.56999999999999995</v>
      </c>
      <c r="M104" s="88">
        <v>0.22</v>
      </c>
      <c r="N104" s="41">
        <v>0.02</v>
      </c>
      <c r="O104" s="41">
        <v>0.02</v>
      </c>
      <c r="P104" s="41">
        <v>0.02</v>
      </c>
      <c r="Q104" s="41">
        <v>2E-3</v>
      </c>
      <c r="R104" s="41">
        <v>0.01</v>
      </c>
      <c r="S104" s="41">
        <v>0.01</v>
      </c>
      <c r="T104" s="41">
        <v>0.06</v>
      </c>
      <c r="U104" s="41">
        <v>0.06</v>
      </c>
      <c r="V104" s="41">
        <v>0.1</v>
      </c>
      <c r="W104" s="41">
        <v>0.05</v>
      </c>
      <c r="X104" s="41">
        <v>0.03</v>
      </c>
      <c r="Y104" s="41">
        <v>0.05</v>
      </c>
      <c r="Z104" s="41">
        <v>0.04</v>
      </c>
      <c r="AA104" s="41">
        <v>0.13</v>
      </c>
      <c r="AB104" s="41">
        <v>0.14000000000000001</v>
      </c>
      <c r="AC104" s="41">
        <v>0.22</v>
      </c>
      <c r="AD104" s="42">
        <v>0.03</v>
      </c>
    </row>
    <row r="105" spans="1:30" x14ac:dyDescent="0.3">
      <c r="C105" s="79"/>
      <c r="D105" s="79"/>
      <c r="E105" s="79"/>
      <c r="F105" s="89"/>
      <c r="G105" s="89"/>
      <c r="H105" s="89"/>
      <c r="N105" s="9"/>
      <c r="O105" s="80"/>
    </row>
    <row r="106" spans="1:30" x14ac:dyDescent="0.3">
      <c r="N106" s="21"/>
    </row>
    <row r="107" spans="1:30" x14ac:dyDescent="0.3">
      <c r="N107" s="21"/>
    </row>
    <row r="108" spans="1:30" x14ac:dyDescent="0.3">
      <c r="N108" s="21"/>
    </row>
    <row r="109" spans="1:30" x14ac:dyDescent="0.3">
      <c r="N109" s="21"/>
    </row>
    <row r="110" spans="1:30" x14ac:dyDescent="0.3">
      <c r="N110" s="21"/>
    </row>
    <row r="111" spans="1:30" x14ac:dyDescent="0.3">
      <c r="N111" s="21"/>
    </row>
    <row r="112" spans="1:30" x14ac:dyDescent="0.3">
      <c r="N112" s="9"/>
    </row>
    <row r="113" spans="14:14" x14ac:dyDescent="0.3">
      <c r="N113" s="9"/>
    </row>
    <row r="114" spans="14:14" x14ac:dyDescent="0.3">
      <c r="N114" s="9"/>
    </row>
    <row r="115" spans="14:14" x14ac:dyDescent="0.3">
      <c r="N115" s="9"/>
    </row>
    <row r="116" spans="14:14" x14ac:dyDescent="0.3">
      <c r="N116" s="9"/>
    </row>
    <row r="117" spans="14:14" x14ac:dyDescent="0.3">
      <c r="N117" s="9"/>
    </row>
    <row r="118" spans="14:14" x14ac:dyDescent="0.3">
      <c r="N118" s="9"/>
    </row>
    <row r="119" spans="14:14" x14ac:dyDescent="0.3">
      <c r="N119" s="9"/>
    </row>
    <row r="120" spans="14:14" x14ac:dyDescent="0.3">
      <c r="N120" s="9"/>
    </row>
    <row r="121" spans="14:14" x14ac:dyDescent="0.3">
      <c r="N12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73B1-2821-4BA6-ADBF-69254C953061}">
  <dimension ref="A1:H103"/>
  <sheetViews>
    <sheetView workbookViewId="0">
      <selection activeCell="G2" sqref="G2"/>
    </sheetView>
  </sheetViews>
  <sheetFormatPr defaultRowHeight="14.4" x14ac:dyDescent="0.3"/>
  <cols>
    <col min="2" max="2" width="12.21875" customWidth="1"/>
    <col min="3" max="3" width="10.77734375" customWidth="1"/>
    <col min="4" max="4" width="11.109375" customWidth="1"/>
    <col min="5" max="5" width="10.6640625" customWidth="1"/>
    <col min="6" max="6" width="11.21875" customWidth="1"/>
  </cols>
  <sheetData>
    <row r="1" spans="1:8" x14ac:dyDescent="0.3">
      <c r="A1" s="72" t="s">
        <v>282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81</v>
      </c>
      <c r="H1" t="s">
        <v>293</v>
      </c>
    </row>
    <row r="2" spans="1:8" x14ac:dyDescent="0.3">
      <c r="A2" s="85">
        <v>0</v>
      </c>
      <c r="B2">
        <v>300.60000000000002</v>
      </c>
      <c r="C2">
        <v>3167</v>
      </c>
      <c r="D2">
        <v>1425</v>
      </c>
      <c r="E2">
        <v>12589.3</v>
      </c>
      <c r="F2">
        <v>8059.5</v>
      </c>
      <c r="G2">
        <v>25541.4</v>
      </c>
    </row>
    <row r="3" spans="1:8" x14ac:dyDescent="0.3">
      <c r="A3" s="85">
        <v>1</v>
      </c>
      <c r="B3">
        <v>2</v>
      </c>
      <c r="C3">
        <v>46.3</v>
      </c>
      <c r="D3">
        <v>12</v>
      </c>
      <c r="E3">
        <v>81.8</v>
      </c>
      <c r="F3">
        <v>57.3</v>
      </c>
      <c r="G3">
        <v>199.4</v>
      </c>
      <c r="H3" s="4">
        <f>G3/$G$2</f>
        <v>7.806933057702397E-3</v>
      </c>
    </row>
    <row r="4" spans="1:8" x14ac:dyDescent="0.3">
      <c r="A4" s="85">
        <v>2</v>
      </c>
      <c r="B4">
        <v>3.7</v>
      </c>
      <c r="C4">
        <v>23.5</v>
      </c>
      <c r="D4">
        <v>8.1999999999999993</v>
      </c>
      <c r="E4">
        <v>57.2</v>
      </c>
      <c r="F4">
        <v>58.7</v>
      </c>
      <c r="G4">
        <v>151.30000000000001</v>
      </c>
      <c r="H4" s="4">
        <f t="shared" ref="H4:H67" si="0">G4/$G$2</f>
        <v>5.9237160061703749E-3</v>
      </c>
    </row>
    <row r="5" spans="1:8" x14ac:dyDescent="0.3">
      <c r="A5" s="85">
        <v>3</v>
      </c>
      <c r="B5">
        <v>1.2</v>
      </c>
      <c r="C5">
        <v>18.100000000000001</v>
      </c>
      <c r="D5">
        <v>5.9</v>
      </c>
      <c r="E5">
        <v>40.299999999999997</v>
      </c>
      <c r="F5">
        <v>39.299999999999997</v>
      </c>
      <c r="G5">
        <v>104.7</v>
      </c>
      <c r="H5" s="4">
        <f t="shared" si="0"/>
        <v>4.09922713711856E-3</v>
      </c>
    </row>
    <row r="6" spans="1:8" x14ac:dyDescent="0.3">
      <c r="A6" s="85">
        <v>4</v>
      </c>
      <c r="B6">
        <v>1</v>
      </c>
      <c r="C6">
        <v>5.5</v>
      </c>
      <c r="D6">
        <v>2.9</v>
      </c>
      <c r="E6">
        <v>22</v>
      </c>
      <c r="F6">
        <v>18.399999999999999</v>
      </c>
      <c r="G6">
        <v>49.7</v>
      </c>
      <c r="H6" s="4">
        <f t="shared" si="0"/>
        <v>1.9458604461775784E-3</v>
      </c>
    </row>
    <row r="7" spans="1:8" x14ac:dyDescent="0.3">
      <c r="A7" s="85">
        <v>5</v>
      </c>
      <c r="B7">
        <v>0.8</v>
      </c>
      <c r="C7">
        <v>2.2999999999999998</v>
      </c>
      <c r="D7">
        <v>3.7</v>
      </c>
      <c r="E7">
        <v>22.9</v>
      </c>
      <c r="F7">
        <v>19.2</v>
      </c>
      <c r="G7">
        <v>49</v>
      </c>
      <c r="H7" s="4">
        <f t="shared" si="0"/>
        <v>1.9184539610201477E-3</v>
      </c>
    </row>
    <row r="8" spans="1:8" x14ac:dyDescent="0.3">
      <c r="A8" s="85">
        <v>6</v>
      </c>
      <c r="B8">
        <v>0.9</v>
      </c>
      <c r="C8">
        <v>30.1</v>
      </c>
      <c r="D8">
        <v>21.7</v>
      </c>
      <c r="E8">
        <v>229.3</v>
      </c>
      <c r="F8">
        <v>129.4</v>
      </c>
      <c r="G8">
        <v>411.5</v>
      </c>
      <c r="H8" s="4">
        <f t="shared" si="0"/>
        <v>1.6111098060403891E-2</v>
      </c>
    </row>
    <row r="9" spans="1:8" x14ac:dyDescent="0.3">
      <c r="A9" s="85">
        <v>7</v>
      </c>
      <c r="B9">
        <v>2.4</v>
      </c>
      <c r="C9">
        <v>18.600000000000001</v>
      </c>
      <c r="D9">
        <v>5.9</v>
      </c>
      <c r="E9">
        <v>31.7</v>
      </c>
      <c r="F9">
        <v>34.9</v>
      </c>
      <c r="G9">
        <v>93.5</v>
      </c>
      <c r="H9" s="4">
        <f t="shared" si="0"/>
        <v>3.6607233745996693E-3</v>
      </c>
    </row>
    <row r="10" spans="1:8" x14ac:dyDescent="0.3">
      <c r="A10" s="85">
        <v>8</v>
      </c>
      <c r="B10">
        <v>1.3</v>
      </c>
      <c r="C10">
        <v>17.2</v>
      </c>
      <c r="D10">
        <v>4</v>
      </c>
      <c r="E10">
        <v>27.6</v>
      </c>
      <c r="F10">
        <v>31.1</v>
      </c>
      <c r="G10">
        <v>81.2</v>
      </c>
      <c r="H10" s="4">
        <f t="shared" si="0"/>
        <v>3.1791522782619588E-3</v>
      </c>
    </row>
    <row r="11" spans="1:8" x14ac:dyDescent="0.3">
      <c r="A11" s="85">
        <v>9</v>
      </c>
      <c r="B11">
        <v>0.5</v>
      </c>
      <c r="C11">
        <v>7.2</v>
      </c>
      <c r="D11">
        <v>2.7</v>
      </c>
      <c r="E11">
        <v>16</v>
      </c>
      <c r="F11">
        <v>18.899999999999999</v>
      </c>
      <c r="G11">
        <v>45.3</v>
      </c>
      <c r="H11" s="4">
        <f t="shared" si="0"/>
        <v>1.7735911109022996E-3</v>
      </c>
    </row>
    <row r="12" spans="1:8" x14ac:dyDescent="0.3">
      <c r="A12" s="85">
        <v>10</v>
      </c>
      <c r="B12">
        <v>2.6</v>
      </c>
      <c r="C12">
        <v>16.3</v>
      </c>
      <c r="D12">
        <v>6.1</v>
      </c>
      <c r="E12">
        <v>43.2</v>
      </c>
      <c r="F12">
        <v>33.9</v>
      </c>
      <c r="G12">
        <v>102.1</v>
      </c>
      <c r="H12" s="4">
        <f t="shared" si="0"/>
        <v>3.9974316208195321E-3</v>
      </c>
    </row>
    <row r="13" spans="1:8" x14ac:dyDescent="0.3">
      <c r="A13" s="85">
        <v>11</v>
      </c>
      <c r="B13">
        <v>3.9</v>
      </c>
      <c r="C13">
        <v>7.7</v>
      </c>
      <c r="D13">
        <v>6.1</v>
      </c>
      <c r="E13">
        <v>47.3</v>
      </c>
      <c r="F13">
        <v>46.3</v>
      </c>
      <c r="G13">
        <v>111.2</v>
      </c>
      <c r="H13" s="4">
        <f t="shared" si="0"/>
        <v>4.3537159278661313E-3</v>
      </c>
    </row>
    <row r="14" spans="1:8" x14ac:dyDescent="0.3">
      <c r="A14" s="85">
        <v>12</v>
      </c>
      <c r="B14">
        <v>0.9</v>
      </c>
      <c r="C14">
        <v>15.1</v>
      </c>
      <c r="D14">
        <v>6.5</v>
      </c>
      <c r="E14">
        <v>35</v>
      </c>
      <c r="F14">
        <v>33.299999999999997</v>
      </c>
      <c r="G14">
        <v>90.8</v>
      </c>
      <c r="H14" s="4">
        <f t="shared" si="0"/>
        <v>3.5550126461352939E-3</v>
      </c>
    </row>
    <row r="15" spans="1:8" x14ac:dyDescent="0.3">
      <c r="A15" s="85">
        <v>13</v>
      </c>
      <c r="B15">
        <v>7.4</v>
      </c>
      <c r="C15">
        <v>77.099999999999994</v>
      </c>
      <c r="D15">
        <v>43.9</v>
      </c>
      <c r="E15">
        <v>426</v>
      </c>
      <c r="F15">
        <v>274</v>
      </c>
      <c r="G15">
        <v>828.5</v>
      </c>
      <c r="H15" s="4">
        <f t="shared" si="0"/>
        <v>3.2437532789901885E-2</v>
      </c>
    </row>
    <row r="16" spans="1:8" x14ac:dyDescent="0.3">
      <c r="A16" s="85">
        <v>14</v>
      </c>
      <c r="B16">
        <v>3.9</v>
      </c>
      <c r="C16">
        <v>32.4</v>
      </c>
      <c r="D16">
        <v>14.4</v>
      </c>
      <c r="E16">
        <v>122</v>
      </c>
      <c r="F16">
        <v>86.3</v>
      </c>
      <c r="G16">
        <v>259</v>
      </c>
      <c r="H16" s="4">
        <f t="shared" si="0"/>
        <v>1.0140399508249352E-2</v>
      </c>
    </row>
    <row r="17" spans="1:8" x14ac:dyDescent="0.3">
      <c r="A17" s="85">
        <v>15</v>
      </c>
      <c r="B17">
        <v>0.7</v>
      </c>
      <c r="C17">
        <v>5.4</v>
      </c>
      <c r="D17">
        <v>3.7</v>
      </c>
      <c r="E17">
        <v>16.899999999999999</v>
      </c>
      <c r="F17">
        <v>19.2</v>
      </c>
      <c r="G17">
        <v>45.9</v>
      </c>
      <c r="H17" s="4">
        <f t="shared" si="0"/>
        <v>1.7970823838943831E-3</v>
      </c>
    </row>
    <row r="18" spans="1:8" x14ac:dyDescent="0.3">
      <c r="A18" s="85">
        <v>16</v>
      </c>
      <c r="B18">
        <v>4.2</v>
      </c>
      <c r="C18">
        <v>23</v>
      </c>
      <c r="D18">
        <v>7.1</v>
      </c>
      <c r="E18">
        <v>48.5</v>
      </c>
      <c r="F18">
        <v>39.700000000000003</v>
      </c>
      <c r="G18">
        <v>122.5</v>
      </c>
      <c r="H18" s="4">
        <f t="shared" si="0"/>
        <v>4.7961349025503692E-3</v>
      </c>
    </row>
    <row r="19" spans="1:8" x14ac:dyDescent="0.3">
      <c r="A19" s="85">
        <v>17</v>
      </c>
      <c r="B19">
        <v>8.5</v>
      </c>
      <c r="C19">
        <v>21.2</v>
      </c>
      <c r="D19">
        <v>12.9</v>
      </c>
      <c r="E19">
        <v>92.4</v>
      </c>
      <c r="F19">
        <v>73.3</v>
      </c>
      <c r="G19">
        <v>208.2</v>
      </c>
      <c r="H19" s="4">
        <f t="shared" si="0"/>
        <v>8.1514717282529531E-3</v>
      </c>
    </row>
    <row r="20" spans="1:8" x14ac:dyDescent="0.3">
      <c r="A20" s="85">
        <v>18</v>
      </c>
      <c r="B20">
        <v>2.5</v>
      </c>
      <c r="C20">
        <v>18.2</v>
      </c>
      <c r="D20">
        <v>4.8</v>
      </c>
      <c r="E20">
        <v>36.799999999999997</v>
      </c>
      <c r="F20">
        <v>36.299999999999997</v>
      </c>
      <c r="G20">
        <v>98.5</v>
      </c>
      <c r="H20" s="4">
        <f t="shared" si="0"/>
        <v>3.8564839828670312E-3</v>
      </c>
    </row>
    <row r="21" spans="1:8" x14ac:dyDescent="0.3">
      <c r="A21" s="85">
        <v>19</v>
      </c>
      <c r="B21">
        <v>1.1000000000000001</v>
      </c>
      <c r="C21">
        <v>12.9</v>
      </c>
      <c r="D21">
        <v>4.8</v>
      </c>
      <c r="E21">
        <v>33.5</v>
      </c>
      <c r="F21">
        <v>30.8</v>
      </c>
      <c r="G21">
        <v>83</v>
      </c>
      <c r="H21" s="4">
        <f t="shared" si="0"/>
        <v>3.2496260972382091E-3</v>
      </c>
    </row>
    <row r="22" spans="1:8" x14ac:dyDescent="0.3">
      <c r="A22" s="85">
        <v>21</v>
      </c>
      <c r="B22">
        <v>5</v>
      </c>
      <c r="C22">
        <v>25.6</v>
      </c>
      <c r="D22">
        <v>11.7</v>
      </c>
      <c r="E22">
        <v>97.3</v>
      </c>
      <c r="F22">
        <v>75.8</v>
      </c>
      <c r="G22">
        <v>215.5</v>
      </c>
      <c r="H22" s="4">
        <f t="shared" si="0"/>
        <v>8.4372822163233021E-3</v>
      </c>
    </row>
    <row r="23" spans="1:8" x14ac:dyDescent="0.3">
      <c r="A23" s="85">
        <v>22</v>
      </c>
      <c r="B23">
        <v>7.4</v>
      </c>
      <c r="C23">
        <v>30.2</v>
      </c>
      <c r="D23">
        <v>12.9</v>
      </c>
      <c r="E23">
        <v>81.3</v>
      </c>
      <c r="F23">
        <v>66.400000000000006</v>
      </c>
      <c r="G23">
        <v>198.2</v>
      </c>
      <c r="H23" s="4">
        <f t="shared" si="0"/>
        <v>7.7599505117182293E-3</v>
      </c>
    </row>
    <row r="24" spans="1:8" x14ac:dyDescent="0.3">
      <c r="A24" s="85">
        <v>23</v>
      </c>
      <c r="B24">
        <v>0.8</v>
      </c>
      <c r="C24">
        <v>3.7</v>
      </c>
      <c r="D24">
        <v>1.6</v>
      </c>
      <c r="E24">
        <v>11.1</v>
      </c>
      <c r="F24">
        <v>15.2</v>
      </c>
      <c r="G24">
        <v>32.299999999999997</v>
      </c>
      <c r="H24" s="4">
        <f t="shared" si="0"/>
        <v>1.2646135294071585E-3</v>
      </c>
    </row>
    <row r="25" spans="1:8" x14ac:dyDescent="0.3">
      <c r="A25" s="85">
        <v>24</v>
      </c>
      <c r="B25">
        <v>3.1</v>
      </c>
      <c r="C25">
        <v>16.5</v>
      </c>
      <c r="D25">
        <v>8.5</v>
      </c>
      <c r="E25">
        <v>48.5</v>
      </c>
      <c r="F25">
        <v>45.8</v>
      </c>
      <c r="G25">
        <v>122.4</v>
      </c>
      <c r="H25" s="4">
        <f t="shared" si="0"/>
        <v>4.7922196903850221E-3</v>
      </c>
    </row>
    <row r="26" spans="1:8" x14ac:dyDescent="0.3">
      <c r="A26" s="85">
        <v>25</v>
      </c>
      <c r="B26">
        <v>1.1000000000000001</v>
      </c>
      <c r="C26">
        <v>39.700000000000003</v>
      </c>
      <c r="D26">
        <v>9.5</v>
      </c>
      <c r="E26">
        <v>78.599999999999994</v>
      </c>
      <c r="F26">
        <v>66.8</v>
      </c>
      <c r="G26">
        <v>195.7</v>
      </c>
      <c r="H26" s="4">
        <f t="shared" si="0"/>
        <v>7.6620702075845485E-3</v>
      </c>
    </row>
    <row r="27" spans="1:8" x14ac:dyDescent="0.3">
      <c r="A27" s="85">
        <v>26</v>
      </c>
      <c r="B27">
        <v>5.6</v>
      </c>
      <c r="C27">
        <v>37.799999999999997</v>
      </c>
      <c r="D27">
        <v>12.4</v>
      </c>
      <c r="E27">
        <v>85.8</v>
      </c>
      <c r="F27">
        <v>54.3</v>
      </c>
      <c r="G27">
        <v>196.1</v>
      </c>
      <c r="H27" s="4">
        <f t="shared" si="0"/>
        <v>7.6777310562459377E-3</v>
      </c>
    </row>
    <row r="28" spans="1:8" x14ac:dyDescent="0.3">
      <c r="A28" s="85">
        <v>27</v>
      </c>
      <c r="B28">
        <v>1.9</v>
      </c>
      <c r="C28">
        <v>36.700000000000003</v>
      </c>
      <c r="D28">
        <v>10.6</v>
      </c>
      <c r="E28">
        <v>69.7</v>
      </c>
      <c r="F28">
        <v>57.2</v>
      </c>
      <c r="G28">
        <v>176</v>
      </c>
      <c r="H28" s="4">
        <f t="shared" si="0"/>
        <v>6.890773411011142E-3</v>
      </c>
    </row>
    <row r="29" spans="1:8" x14ac:dyDescent="0.3">
      <c r="A29" s="85">
        <v>28</v>
      </c>
      <c r="B29">
        <v>1.4</v>
      </c>
      <c r="C29">
        <v>24.7</v>
      </c>
      <c r="D29">
        <v>7.5</v>
      </c>
      <c r="E29">
        <v>57.8</v>
      </c>
      <c r="F29">
        <v>42.2</v>
      </c>
      <c r="G29">
        <v>133.6</v>
      </c>
      <c r="H29" s="4">
        <f t="shared" si="0"/>
        <v>5.2307234529039119E-3</v>
      </c>
    </row>
    <row r="30" spans="1:8" x14ac:dyDescent="0.3">
      <c r="A30" s="85">
        <v>29</v>
      </c>
      <c r="B30">
        <v>9.1999999999999993</v>
      </c>
      <c r="C30">
        <v>45.7</v>
      </c>
      <c r="D30">
        <v>17.899999999999999</v>
      </c>
      <c r="E30">
        <v>136.1</v>
      </c>
      <c r="F30">
        <v>121.8</v>
      </c>
      <c r="G30">
        <v>330.7</v>
      </c>
      <c r="H30" s="4">
        <f t="shared" si="0"/>
        <v>1.2947606630803321E-2</v>
      </c>
    </row>
    <row r="31" spans="1:8" x14ac:dyDescent="0.3">
      <c r="A31" t="s">
        <v>195</v>
      </c>
      <c r="B31">
        <v>0.6</v>
      </c>
      <c r="C31">
        <v>3.6</v>
      </c>
      <c r="D31">
        <v>5.7</v>
      </c>
      <c r="E31">
        <v>28.4</v>
      </c>
      <c r="F31">
        <v>24.3</v>
      </c>
      <c r="G31">
        <v>62.5</v>
      </c>
      <c r="H31" s="4">
        <f t="shared" si="0"/>
        <v>2.447007603342025E-3</v>
      </c>
    </row>
    <row r="32" spans="1:8" x14ac:dyDescent="0.3">
      <c r="A32" t="s">
        <v>197</v>
      </c>
      <c r="B32">
        <v>1.7</v>
      </c>
      <c r="C32">
        <v>3.3</v>
      </c>
      <c r="D32">
        <v>5.6</v>
      </c>
      <c r="E32">
        <v>26.2</v>
      </c>
      <c r="F32">
        <v>18.3</v>
      </c>
      <c r="G32">
        <v>55.1</v>
      </c>
      <c r="H32" s="4">
        <f t="shared" si="0"/>
        <v>2.1572819031063293E-3</v>
      </c>
    </row>
    <row r="33" spans="1:8" x14ac:dyDescent="0.3">
      <c r="A33" s="85">
        <v>30</v>
      </c>
      <c r="B33">
        <v>5.9</v>
      </c>
      <c r="C33">
        <v>23.1</v>
      </c>
      <c r="D33">
        <v>12.8</v>
      </c>
      <c r="E33">
        <v>94.5</v>
      </c>
      <c r="F33">
        <v>81.599999999999994</v>
      </c>
      <c r="G33">
        <v>217.8</v>
      </c>
      <c r="H33" s="4">
        <f t="shared" si="0"/>
        <v>8.5273320961262895E-3</v>
      </c>
    </row>
    <row r="34" spans="1:8" x14ac:dyDescent="0.3">
      <c r="A34" s="85">
        <v>31</v>
      </c>
      <c r="B34">
        <v>1.9</v>
      </c>
      <c r="C34">
        <v>82.4</v>
      </c>
      <c r="D34">
        <v>35.1</v>
      </c>
      <c r="E34">
        <v>324</v>
      </c>
      <c r="F34">
        <v>187.6</v>
      </c>
      <c r="G34">
        <v>631</v>
      </c>
      <c r="H34" s="4">
        <f t="shared" si="0"/>
        <v>2.4704988763341085E-2</v>
      </c>
    </row>
    <row r="35" spans="1:8" x14ac:dyDescent="0.3">
      <c r="A35" s="85">
        <v>32</v>
      </c>
      <c r="B35">
        <v>2.9</v>
      </c>
      <c r="C35">
        <v>6.7</v>
      </c>
      <c r="D35">
        <v>3</v>
      </c>
      <c r="E35">
        <v>23.5</v>
      </c>
      <c r="F35">
        <v>21.3</v>
      </c>
      <c r="G35">
        <v>57.5</v>
      </c>
      <c r="H35" s="4">
        <f t="shared" si="0"/>
        <v>2.251246995074663E-3</v>
      </c>
    </row>
    <row r="36" spans="1:8" x14ac:dyDescent="0.3">
      <c r="A36" s="85">
        <v>33</v>
      </c>
      <c r="B36">
        <v>23.5</v>
      </c>
      <c r="C36">
        <v>63.9</v>
      </c>
      <c r="D36">
        <v>38.6</v>
      </c>
      <c r="E36">
        <v>325</v>
      </c>
      <c r="F36">
        <v>211.8</v>
      </c>
      <c r="G36">
        <v>662.7</v>
      </c>
      <c r="H36" s="4">
        <f t="shared" si="0"/>
        <v>2.5946111019756159E-2</v>
      </c>
    </row>
    <row r="37" spans="1:8" x14ac:dyDescent="0.3">
      <c r="A37" s="85">
        <v>34</v>
      </c>
      <c r="B37">
        <v>4.7</v>
      </c>
      <c r="C37">
        <v>26.9</v>
      </c>
      <c r="D37">
        <v>22.4</v>
      </c>
      <c r="E37">
        <v>204.8</v>
      </c>
      <c r="F37">
        <v>142.19999999999999</v>
      </c>
      <c r="G37">
        <v>400.9</v>
      </c>
      <c r="H37" s="4">
        <f t="shared" si="0"/>
        <v>1.5696085570877084E-2</v>
      </c>
    </row>
    <row r="38" spans="1:8" x14ac:dyDescent="0.3">
      <c r="A38" s="85">
        <v>35</v>
      </c>
      <c r="B38">
        <v>4.8</v>
      </c>
      <c r="C38">
        <v>57.3</v>
      </c>
      <c r="D38">
        <v>26.2</v>
      </c>
      <c r="E38">
        <v>219.4</v>
      </c>
      <c r="F38">
        <v>146.1</v>
      </c>
      <c r="G38">
        <v>453.8</v>
      </c>
      <c r="H38" s="4">
        <f t="shared" si="0"/>
        <v>1.7767232806345776E-2</v>
      </c>
    </row>
    <row r="39" spans="1:8" x14ac:dyDescent="0.3">
      <c r="A39" s="85">
        <v>36</v>
      </c>
      <c r="B39">
        <v>1.3</v>
      </c>
      <c r="C39">
        <v>13.4</v>
      </c>
      <c r="D39">
        <v>3.7</v>
      </c>
      <c r="E39">
        <v>29</v>
      </c>
      <c r="F39">
        <v>25.9</v>
      </c>
      <c r="G39">
        <v>73.3</v>
      </c>
      <c r="H39" s="4">
        <f t="shared" si="0"/>
        <v>2.8698505171995269E-3</v>
      </c>
    </row>
    <row r="40" spans="1:8" x14ac:dyDescent="0.3">
      <c r="A40" s="85">
        <v>37</v>
      </c>
      <c r="B40">
        <v>3.4</v>
      </c>
      <c r="C40">
        <v>29.3</v>
      </c>
      <c r="D40">
        <v>14</v>
      </c>
      <c r="E40">
        <v>106.3</v>
      </c>
      <c r="F40">
        <v>77.7</v>
      </c>
      <c r="G40">
        <v>230.8</v>
      </c>
      <c r="H40" s="4">
        <f t="shared" si="0"/>
        <v>9.0363096776214305E-3</v>
      </c>
    </row>
    <row r="41" spans="1:8" x14ac:dyDescent="0.3">
      <c r="A41" s="85">
        <v>38</v>
      </c>
      <c r="B41">
        <v>2.2999999999999998</v>
      </c>
      <c r="C41">
        <v>81.5</v>
      </c>
      <c r="D41">
        <v>28.3</v>
      </c>
      <c r="E41">
        <v>216.4</v>
      </c>
      <c r="F41">
        <v>146.1</v>
      </c>
      <c r="G41">
        <v>474.6</v>
      </c>
      <c r="H41" s="4">
        <f t="shared" si="0"/>
        <v>1.8581596936738002E-2</v>
      </c>
    </row>
    <row r="42" spans="1:8" x14ac:dyDescent="0.3">
      <c r="A42" s="85">
        <v>39</v>
      </c>
      <c r="B42">
        <v>1.4</v>
      </c>
      <c r="C42">
        <v>19.3</v>
      </c>
      <c r="D42">
        <v>5.0999999999999996</v>
      </c>
      <c r="E42">
        <v>31.5</v>
      </c>
      <c r="F42">
        <v>28.4</v>
      </c>
      <c r="G42">
        <v>85.7</v>
      </c>
      <c r="H42" s="4">
        <f t="shared" si="0"/>
        <v>3.3553368257025849E-3</v>
      </c>
    </row>
    <row r="43" spans="1:8" x14ac:dyDescent="0.3">
      <c r="A43" s="85">
        <v>40</v>
      </c>
      <c r="B43">
        <v>3.7</v>
      </c>
      <c r="C43">
        <v>19.3</v>
      </c>
      <c r="D43">
        <v>8.1999999999999993</v>
      </c>
      <c r="E43">
        <v>53.3</v>
      </c>
      <c r="F43">
        <v>46.1</v>
      </c>
      <c r="G43">
        <v>130.69999999999999</v>
      </c>
      <c r="H43" s="4">
        <f t="shared" si="0"/>
        <v>5.1171823001088419E-3</v>
      </c>
    </row>
    <row r="44" spans="1:8" x14ac:dyDescent="0.3">
      <c r="A44" s="85">
        <v>41</v>
      </c>
      <c r="B44">
        <v>2.8</v>
      </c>
      <c r="C44">
        <v>20.399999999999999</v>
      </c>
      <c r="D44">
        <v>6.6</v>
      </c>
      <c r="E44">
        <v>50.6</v>
      </c>
      <c r="F44">
        <v>34.5</v>
      </c>
      <c r="G44">
        <v>114.9</v>
      </c>
      <c r="H44" s="4">
        <f t="shared" si="0"/>
        <v>4.4985787779839789E-3</v>
      </c>
    </row>
    <row r="45" spans="1:8" x14ac:dyDescent="0.3">
      <c r="A45" s="85">
        <v>42</v>
      </c>
      <c r="B45">
        <v>1.7</v>
      </c>
      <c r="C45">
        <v>48.8</v>
      </c>
      <c r="D45">
        <v>16.5</v>
      </c>
      <c r="E45">
        <v>104.1</v>
      </c>
      <c r="F45">
        <v>86.9</v>
      </c>
      <c r="G45">
        <v>257.89999999999998</v>
      </c>
      <c r="H45" s="4">
        <f t="shared" si="0"/>
        <v>1.0097332174430531E-2</v>
      </c>
    </row>
    <row r="46" spans="1:8" x14ac:dyDescent="0.3">
      <c r="A46" s="85">
        <v>43</v>
      </c>
      <c r="B46">
        <v>0.8</v>
      </c>
      <c r="C46">
        <v>15.4</v>
      </c>
      <c r="D46">
        <v>4.5</v>
      </c>
      <c r="E46">
        <v>22.2</v>
      </c>
      <c r="F46">
        <v>25.3</v>
      </c>
      <c r="G46">
        <v>68.2</v>
      </c>
      <c r="H46" s="4">
        <f t="shared" si="0"/>
        <v>2.6701746967668178E-3</v>
      </c>
    </row>
    <row r="47" spans="1:8" x14ac:dyDescent="0.3">
      <c r="A47" s="85">
        <v>44</v>
      </c>
      <c r="B47">
        <v>5</v>
      </c>
      <c r="C47">
        <v>77.599999999999994</v>
      </c>
      <c r="D47">
        <v>36.4</v>
      </c>
      <c r="E47">
        <v>314.2</v>
      </c>
      <c r="F47">
        <v>169</v>
      </c>
      <c r="G47">
        <v>602.20000000000005</v>
      </c>
      <c r="H47" s="4">
        <f t="shared" si="0"/>
        <v>2.3577407659721081E-2</v>
      </c>
    </row>
    <row r="48" spans="1:8" x14ac:dyDescent="0.3">
      <c r="A48" s="85">
        <v>45</v>
      </c>
      <c r="B48">
        <v>2.8</v>
      </c>
      <c r="C48">
        <v>41.4</v>
      </c>
      <c r="D48">
        <v>15.3</v>
      </c>
      <c r="E48">
        <v>120.5</v>
      </c>
      <c r="F48">
        <v>79.8</v>
      </c>
      <c r="G48">
        <v>259.8</v>
      </c>
      <c r="H48" s="4">
        <f t="shared" si="0"/>
        <v>1.017172120557213E-2</v>
      </c>
    </row>
    <row r="49" spans="1:8" x14ac:dyDescent="0.3">
      <c r="A49" s="85">
        <v>46</v>
      </c>
      <c r="B49">
        <v>0.6</v>
      </c>
      <c r="C49">
        <v>9.6</v>
      </c>
      <c r="D49">
        <v>3</v>
      </c>
      <c r="E49">
        <v>21.1</v>
      </c>
      <c r="F49">
        <v>19.899999999999999</v>
      </c>
      <c r="G49">
        <v>54.1</v>
      </c>
      <c r="H49" s="4">
        <f t="shared" si="0"/>
        <v>2.1181297814528567E-3</v>
      </c>
    </row>
    <row r="50" spans="1:8" x14ac:dyDescent="0.3">
      <c r="A50" s="85">
        <v>47</v>
      </c>
      <c r="B50">
        <v>5.2</v>
      </c>
      <c r="C50">
        <v>14.4</v>
      </c>
      <c r="D50">
        <v>5.8</v>
      </c>
      <c r="E50">
        <v>47.5</v>
      </c>
      <c r="F50">
        <v>37.200000000000003</v>
      </c>
      <c r="G50">
        <v>110.1</v>
      </c>
      <c r="H50" s="4">
        <f t="shared" si="0"/>
        <v>4.3106485940473107E-3</v>
      </c>
    </row>
    <row r="51" spans="1:8" x14ac:dyDescent="0.3">
      <c r="A51" s="85">
        <v>48</v>
      </c>
      <c r="B51">
        <v>0.3</v>
      </c>
      <c r="C51">
        <v>3.3</v>
      </c>
      <c r="D51">
        <v>1.7</v>
      </c>
      <c r="E51">
        <v>8.3000000000000007</v>
      </c>
      <c r="F51">
        <v>12.4</v>
      </c>
      <c r="G51">
        <v>25.9</v>
      </c>
      <c r="H51" s="4">
        <f t="shared" si="0"/>
        <v>1.0140399508249351E-3</v>
      </c>
    </row>
    <row r="52" spans="1:8" x14ac:dyDescent="0.3">
      <c r="A52" s="85">
        <v>49</v>
      </c>
      <c r="B52">
        <v>11.6</v>
      </c>
      <c r="C52">
        <v>55.3</v>
      </c>
      <c r="D52">
        <v>17</v>
      </c>
      <c r="E52">
        <v>122.4</v>
      </c>
      <c r="F52">
        <v>97.2</v>
      </c>
      <c r="G52">
        <v>303.60000000000002</v>
      </c>
      <c r="H52" s="4">
        <f t="shared" si="0"/>
        <v>1.1886584133994221E-2</v>
      </c>
    </row>
    <row r="53" spans="1:8" x14ac:dyDescent="0.3">
      <c r="A53" s="85">
        <v>50</v>
      </c>
      <c r="B53">
        <v>4.3</v>
      </c>
      <c r="C53">
        <v>36.9</v>
      </c>
      <c r="D53">
        <v>12.1</v>
      </c>
      <c r="E53">
        <v>65</v>
      </c>
      <c r="F53">
        <v>56.6</v>
      </c>
      <c r="G53">
        <v>174.9</v>
      </c>
      <c r="H53" s="4">
        <f t="shared" si="0"/>
        <v>6.8477060771923231E-3</v>
      </c>
    </row>
    <row r="54" spans="1:8" x14ac:dyDescent="0.3">
      <c r="A54" s="85">
        <v>51</v>
      </c>
      <c r="B54">
        <v>7.2</v>
      </c>
      <c r="C54">
        <v>29</v>
      </c>
      <c r="D54">
        <v>11.8</v>
      </c>
      <c r="E54">
        <v>94.3</v>
      </c>
      <c r="F54">
        <v>78</v>
      </c>
      <c r="G54">
        <v>220.4</v>
      </c>
      <c r="H54" s="4">
        <f t="shared" si="0"/>
        <v>8.6291276124253174E-3</v>
      </c>
    </row>
    <row r="55" spans="1:8" x14ac:dyDescent="0.3">
      <c r="A55" s="85">
        <v>52</v>
      </c>
      <c r="B55">
        <v>0.9</v>
      </c>
      <c r="C55">
        <v>12</v>
      </c>
      <c r="D55">
        <v>2.7</v>
      </c>
      <c r="E55">
        <v>23.6</v>
      </c>
      <c r="F55">
        <v>24.3</v>
      </c>
      <c r="G55">
        <v>63.6</v>
      </c>
      <c r="H55" s="4">
        <f t="shared" si="0"/>
        <v>2.4900749371608447E-3</v>
      </c>
    </row>
    <row r="56" spans="1:8" x14ac:dyDescent="0.3">
      <c r="A56" s="85">
        <v>53</v>
      </c>
      <c r="B56">
        <v>2.1</v>
      </c>
      <c r="C56">
        <v>25</v>
      </c>
      <c r="D56">
        <v>7.1</v>
      </c>
      <c r="E56">
        <v>44.1</v>
      </c>
      <c r="F56">
        <v>35.200000000000003</v>
      </c>
      <c r="G56">
        <v>113.5</v>
      </c>
      <c r="H56" s="4">
        <f t="shared" si="0"/>
        <v>4.443765807669117E-3</v>
      </c>
    </row>
    <row r="57" spans="1:8" x14ac:dyDescent="0.3">
      <c r="A57" s="85">
        <v>54</v>
      </c>
      <c r="B57">
        <v>1.5</v>
      </c>
      <c r="C57">
        <v>26.3</v>
      </c>
      <c r="D57">
        <v>12.4</v>
      </c>
      <c r="E57">
        <v>103.6</v>
      </c>
      <c r="F57">
        <v>97.5</v>
      </c>
      <c r="G57">
        <v>241.3</v>
      </c>
      <c r="H57" s="4">
        <f t="shared" si="0"/>
        <v>9.4474069549828898E-3</v>
      </c>
    </row>
    <row r="58" spans="1:8" x14ac:dyDescent="0.3">
      <c r="A58" s="85">
        <v>55</v>
      </c>
      <c r="B58">
        <v>1.2</v>
      </c>
      <c r="C58">
        <v>9.6</v>
      </c>
      <c r="D58">
        <v>3</v>
      </c>
      <c r="E58">
        <v>17.600000000000001</v>
      </c>
      <c r="F58">
        <v>23.6</v>
      </c>
      <c r="G58">
        <v>55</v>
      </c>
      <c r="H58" s="4">
        <f t="shared" si="0"/>
        <v>2.1533666909409818E-3</v>
      </c>
    </row>
    <row r="59" spans="1:8" x14ac:dyDescent="0.3">
      <c r="A59" s="85">
        <v>56</v>
      </c>
      <c r="B59">
        <v>4.0999999999999996</v>
      </c>
      <c r="C59">
        <v>42.2</v>
      </c>
      <c r="D59">
        <v>16.8</v>
      </c>
      <c r="E59">
        <v>106.5</v>
      </c>
      <c r="F59">
        <v>84.4</v>
      </c>
      <c r="G59">
        <v>254</v>
      </c>
      <c r="H59" s="4">
        <f t="shared" si="0"/>
        <v>9.9446388999819887E-3</v>
      </c>
    </row>
    <row r="60" spans="1:8" x14ac:dyDescent="0.3">
      <c r="A60" s="85">
        <v>57</v>
      </c>
      <c r="B60">
        <v>1.8</v>
      </c>
      <c r="C60">
        <v>51.3</v>
      </c>
      <c r="D60">
        <v>18.600000000000001</v>
      </c>
      <c r="E60">
        <v>145.19999999999999</v>
      </c>
      <c r="F60">
        <v>119.2</v>
      </c>
      <c r="G60">
        <v>336.1</v>
      </c>
      <c r="H60" s="4">
        <f t="shared" si="0"/>
        <v>1.3159028087732075E-2</v>
      </c>
    </row>
    <row r="61" spans="1:8" x14ac:dyDescent="0.3">
      <c r="A61" s="85">
        <v>58</v>
      </c>
      <c r="B61">
        <v>1.6</v>
      </c>
      <c r="C61">
        <v>8.8000000000000007</v>
      </c>
      <c r="D61">
        <v>3</v>
      </c>
      <c r="E61">
        <v>26.5</v>
      </c>
      <c r="F61">
        <v>26.2</v>
      </c>
      <c r="G61">
        <v>66.2</v>
      </c>
      <c r="H61" s="4">
        <f t="shared" si="0"/>
        <v>2.591870453459873E-3</v>
      </c>
    </row>
    <row r="62" spans="1:8" x14ac:dyDescent="0.3">
      <c r="A62" s="85">
        <v>59</v>
      </c>
      <c r="B62">
        <v>5.4</v>
      </c>
      <c r="C62">
        <v>124</v>
      </c>
      <c r="D62">
        <v>47.7</v>
      </c>
      <c r="E62">
        <v>470.3</v>
      </c>
      <c r="F62">
        <v>337.7</v>
      </c>
      <c r="G62">
        <v>985.2</v>
      </c>
      <c r="H62" s="4">
        <f t="shared" si="0"/>
        <v>3.8572670253001012E-2</v>
      </c>
    </row>
    <row r="63" spans="1:8" x14ac:dyDescent="0.3">
      <c r="A63" s="85">
        <v>60</v>
      </c>
      <c r="B63">
        <v>2.2999999999999998</v>
      </c>
      <c r="C63">
        <v>42.6</v>
      </c>
      <c r="D63">
        <v>14.9</v>
      </c>
      <c r="E63">
        <v>110</v>
      </c>
      <c r="F63">
        <v>81.2</v>
      </c>
      <c r="G63">
        <v>251</v>
      </c>
      <c r="H63" s="4">
        <f t="shared" si="0"/>
        <v>9.8271825350215725E-3</v>
      </c>
    </row>
    <row r="64" spans="1:8" x14ac:dyDescent="0.3">
      <c r="A64" s="85">
        <v>61</v>
      </c>
      <c r="B64">
        <v>2.2999999999999998</v>
      </c>
      <c r="C64">
        <v>19.3</v>
      </c>
      <c r="D64">
        <v>5.4</v>
      </c>
      <c r="E64">
        <v>31.7</v>
      </c>
      <c r="F64">
        <v>32.9</v>
      </c>
      <c r="G64">
        <v>91.6</v>
      </c>
      <c r="H64" s="4">
        <f t="shared" si="0"/>
        <v>3.5863343434580715E-3</v>
      </c>
    </row>
    <row r="65" spans="1:8" x14ac:dyDescent="0.3">
      <c r="A65" s="85">
        <v>62</v>
      </c>
      <c r="B65">
        <v>5</v>
      </c>
      <c r="C65">
        <v>65</v>
      </c>
      <c r="D65">
        <v>28.8</v>
      </c>
      <c r="E65">
        <v>195</v>
      </c>
      <c r="F65">
        <v>163.9</v>
      </c>
      <c r="G65">
        <v>457.6</v>
      </c>
      <c r="H65" s="4">
        <f t="shared" si="0"/>
        <v>1.791601086862897E-2</v>
      </c>
    </row>
    <row r="66" spans="1:8" x14ac:dyDescent="0.3">
      <c r="A66" s="85">
        <v>63</v>
      </c>
      <c r="B66">
        <v>1.9</v>
      </c>
      <c r="C66">
        <v>40.5</v>
      </c>
      <c r="D66">
        <v>12.8</v>
      </c>
      <c r="E66">
        <v>103.9</v>
      </c>
      <c r="F66">
        <v>87.1</v>
      </c>
      <c r="G66">
        <v>246.2</v>
      </c>
      <c r="H66" s="4">
        <f t="shared" si="0"/>
        <v>9.6392523510849051E-3</v>
      </c>
    </row>
    <row r="67" spans="1:8" x14ac:dyDescent="0.3">
      <c r="A67" s="85">
        <v>64</v>
      </c>
      <c r="B67">
        <v>2.6</v>
      </c>
      <c r="C67">
        <v>32.299999999999997</v>
      </c>
      <c r="D67">
        <v>15.4</v>
      </c>
      <c r="E67">
        <v>110.9</v>
      </c>
      <c r="F67">
        <v>81.099999999999994</v>
      </c>
      <c r="G67">
        <v>242.4</v>
      </c>
      <c r="H67" s="4">
        <f t="shared" si="0"/>
        <v>9.4904742888017105E-3</v>
      </c>
    </row>
    <row r="68" spans="1:8" x14ac:dyDescent="0.3">
      <c r="A68" s="85">
        <v>65</v>
      </c>
      <c r="B68">
        <v>0.6</v>
      </c>
      <c r="C68">
        <v>9.9</v>
      </c>
      <c r="D68">
        <v>4.0999999999999996</v>
      </c>
      <c r="E68">
        <v>29.9</v>
      </c>
      <c r="F68">
        <v>30.4</v>
      </c>
      <c r="G68">
        <v>74.8</v>
      </c>
      <c r="H68" s="4">
        <f t="shared" ref="H68:H102" si="1">G68/$G$2</f>
        <v>2.9285786996797354E-3</v>
      </c>
    </row>
    <row r="69" spans="1:8" x14ac:dyDescent="0.3">
      <c r="A69" s="85">
        <v>66</v>
      </c>
      <c r="B69">
        <v>4.5</v>
      </c>
      <c r="C69">
        <v>8.9</v>
      </c>
      <c r="D69">
        <v>8.6</v>
      </c>
      <c r="E69">
        <v>69</v>
      </c>
      <c r="F69">
        <v>52.9</v>
      </c>
      <c r="G69">
        <v>143.9</v>
      </c>
      <c r="H69" s="4">
        <f t="shared" si="1"/>
        <v>5.6339903059346788E-3</v>
      </c>
    </row>
    <row r="70" spans="1:8" x14ac:dyDescent="0.3">
      <c r="A70" s="85">
        <v>67</v>
      </c>
      <c r="B70">
        <v>4.5999999999999996</v>
      </c>
      <c r="C70">
        <v>76.5</v>
      </c>
      <c r="D70">
        <v>26.5</v>
      </c>
      <c r="E70">
        <v>216.1</v>
      </c>
      <c r="F70">
        <v>137.80000000000001</v>
      </c>
      <c r="G70">
        <v>461.6</v>
      </c>
      <c r="H70" s="4">
        <f t="shared" si="1"/>
        <v>1.8072619355242861E-2</v>
      </c>
    </row>
    <row r="71" spans="1:8" x14ac:dyDescent="0.3">
      <c r="A71" s="85">
        <v>68</v>
      </c>
      <c r="B71">
        <v>3.4</v>
      </c>
      <c r="C71">
        <v>47.9</v>
      </c>
      <c r="D71">
        <v>17.3</v>
      </c>
      <c r="E71">
        <v>112.8</v>
      </c>
      <c r="F71">
        <v>82.1</v>
      </c>
      <c r="G71">
        <v>263.5</v>
      </c>
      <c r="H71" s="4">
        <f t="shared" si="1"/>
        <v>1.0316584055689977E-2</v>
      </c>
    </row>
    <row r="72" spans="1:8" x14ac:dyDescent="0.3">
      <c r="A72" s="85">
        <v>69</v>
      </c>
      <c r="B72">
        <v>3.4</v>
      </c>
      <c r="C72">
        <v>107.3</v>
      </c>
      <c r="D72">
        <v>49.7</v>
      </c>
      <c r="E72">
        <v>503.7</v>
      </c>
      <c r="F72">
        <v>251.2</v>
      </c>
      <c r="G72">
        <v>915.3</v>
      </c>
      <c r="H72" s="4">
        <f t="shared" si="1"/>
        <v>3.5835936949423289E-2</v>
      </c>
    </row>
    <row r="73" spans="1:8" x14ac:dyDescent="0.3">
      <c r="A73" s="85">
        <v>70</v>
      </c>
      <c r="B73">
        <v>1.1000000000000001</v>
      </c>
      <c r="C73">
        <v>14.9</v>
      </c>
      <c r="D73">
        <v>3.3</v>
      </c>
      <c r="E73">
        <v>22.7</v>
      </c>
      <c r="F73">
        <v>24.1</v>
      </c>
      <c r="G73">
        <v>66</v>
      </c>
      <c r="H73" s="4">
        <f t="shared" si="1"/>
        <v>2.5840400291291784E-3</v>
      </c>
    </row>
    <row r="74" spans="1:8" x14ac:dyDescent="0.3">
      <c r="A74" s="85">
        <v>71</v>
      </c>
      <c r="B74">
        <v>3.8</v>
      </c>
      <c r="C74">
        <v>33.5</v>
      </c>
      <c r="D74">
        <v>10.5</v>
      </c>
      <c r="E74">
        <v>74.7</v>
      </c>
      <c r="F74">
        <v>60.2</v>
      </c>
      <c r="G74">
        <v>182.7</v>
      </c>
      <c r="H74" s="4">
        <f t="shared" si="1"/>
        <v>7.1530926260894067E-3</v>
      </c>
    </row>
    <row r="75" spans="1:8" x14ac:dyDescent="0.3">
      <c r="A75" s="85">
        <v>72</v>
      </c>
      <c r="B75">
        <v>2.7</v>
      </c>
      <c r="C75">
        <v>40.299999999999997</v>
      </c>
      <c r="D75">
        <v>9.9</v>
      </c>
      <c r="E75">
        <v>84.9</v>
      </c>
      <c r="F75">
        <v>62.9</v>
      </c>
      <c r="G75">
        <v>200.7</v>
      </c>
      <c r="H75" s="4">
        <f t="shared" si="1"/>
        <v>7.85783081585191E-3</v>
      </c>
    </row>
    <row r="76" spans="1:8" x14ac:dyDescent="0.3">
      <c r="A76" s="85">
        <v>73</v>
      </c>
      <c r="B76">
        <v>1.6</v>
      </c>
      <c r="C76">
        <v>22</v>
      </c>
      <c r="D76">
        <v>12.6</v>
      </c>
      <c r="E76">
        <v>91.4</v>
      </c>
      <c r="F76">
        <v>51.7</v>
      </c>
      <c r="G76">
        <v>179.2</v>
      </c>
      <c r="H76" s="4">
        <f t="shared" si="1"/>
        <v>7.0160602003022533E-3</v>
      </c>
    </row>
    <row r="77" spans="1:8" x14ac:dyDescent="0.3">
      <c r="A77" s="85">
        <v>74</v>
      </c>
      <c r="B77">
        <v>1.4</v>
      </c>
      <c r="C77">
        <v>47.5</v>
      </c>
      <c r="D77">
        <v>18.899999999999999</v>
      </c>
      <c r="E77">
        <v>133.4</v>
      </c>
      <c r="F77">
        <v>76.8</v>
      </c>
      <c r="G77">
        <v>277.89999999999998</v>
      </c>
      <c r="H77" s="4">
        <f t="shared" si="1"/>
        <v>1.0880374607499979E-2</v>
      </c>
    </row>
    <row r="78" spans="1:8" x14ac:dyDescent="0.3">
      <c r="A78" s="85">
        <v>75</v>
      </c>
      <c r="B78">
        <v>0.6</v>
      </c>
      <c r="C78">
        <v>55.5</v>
      </c>
      <c r="D78">
        <v>29.4</v>
      </c>
      <c r="E78">
        <v>1344.4</v>
      </c>
      <c r="F78">
        <v>432.3</v>
      </c>
      <c r="G78">
        <v>1862.2</v>
      </c>
      <c r="H78" s="4">
        <f t="shared" si="1"/>
        <v>7.290908094309631E-2</v>
      </c>
    </row>
    <row r="79" spans="1:8" x14ac:dyDescent="0.3">
      <c r="A79" s="85">
        <v>76</v>
      </c>
      <c r="B79">
        <v>3.2</v>
      </c>
      <c r="C79">
        <v>74.5</v>
      </c>
      <c r="D79">
        <v>30</v>
      </c>
      <c r="E79">
        <v>207.7</v>
      </c>
      <c r="F79">
        <v>153.9</v>
      </c>
      <c r="G79">
        <v>469.2</v>
      </c>
      <c r="H79" s="4">
        <f t="shared" si="1"/>
        <v>1.837017547980925E-2</v>
      </c>
    </row>
    <row r="80" spans="1:8" x14ac:dyDescent="0.3">
      <c r="A80" s="85">
        <v>77</v>
      </c>
      <c r="B80">
        <v>2.2000000000000002</v>
      </c>
      <c r="C80">
        <v>48.3</v>
      </c>
      <c r="D80">
        <v>36.700000000000003</v>
      </c>
      <c r="E80">
        <v>254.2</v>
      </c>
      <c r="F80">
        <v>132.19999999999999</v>
      </c>
      <c r="G80">
        <v>473.6</v>
      </c>
      <c r="H80" s="4">
        <f t="shared" si="1"/>
        <v>1.8542444815084529E-2</v>
      </c>
    </row>
    <row r="81" spans="1:8" x14ac:dyDescent="0.3">
      <c r="A81" s="85">
        <v>78</v>
      </c>
      <c r="B81">
        <v>1.2</v>
      </c>
      <c r="C81">
        <v>78.099999999999994</v>
      </c>
      <c r="D81">
        <v>36.5</v>
      </c>
      <c r="E81">
        <v>270.2</v>
      </c>
      <c r="F81">
        <v>157.9</v>
      </c>
      <c r="G81">
        <v>543.9</v>
      </c>
      <c r="H81" s="4">
        <f t="shared" si="1"/>
        <v>2.1294838967323638E-2</v>
      </c>
    </row>
    <row r="82" spans="1:8" x14ac:dyDescent="0.3">
      <c r="A82" s="85">
        <v>79</v>
      </c>
      <c r="B82">
        <v>3.8</v>
      </c>
      <c r="C82">
        <v>22.9</v>
      </c>
      <c r="D82">
        <v>7.6</v>
      </c>
      <c r="E82">
        <v>67.3</v>
      </c>
      <c r="F82">
        <v>41.2</v>
      </c>
      <c r="G82">
        <v>142.80000000000001</v>
      </c>
      <c r="H82" s="4">
        <f t="shared" si="1"/>
        <v>5.5909229721158591E-3</v>
      </c>
    </row>
    <row r="83" spans="1:8" x14ac:dyDescent="0.3">
      <c r="A83" s="85">
        <v>80</v>
      </c>
      <c r="B83">
        <v>3.6</v>
      </c>
      <c r="C83">
        <v>31.7</v>
      </c>
      <c r="D83">
        <v>9</v>
      </c>
      <c r="E83">
        <v>79.2</v>
      </c>
      <c r="F83">
        <v>74.400000000000006</v>
      </c>
      <c r="G83">
        <v>197.9</v>
      </c>
      <c r="H83" s="4">
        <f t="shared" si="1"/>
        <v>7.748204875222188E-3</v>
      </c>
    </row>
    <row r="84" spans="1:8" x14ac:dyDescent="0.3">
      <c r="A84" s="85">
        <v>81</v>
      </c>
      <c r="B84">
        <v>1.5</v>
      </c>
      <c r="C84">
        <v>17.3</v>
      </c>
      <c r="D84">
        <v>6.9</v>
      </c>
      <c r="E84">
        <v>47.5</v>
      </c>
      <c r="F84">
        <v>43.5</v>
      </c>
      <c r="G84">
        <v>116.7</v>
      </c>
      <c r="H84" s="4">
        <f t="shared" si="1"/>
        <v>4.5690525969602292E-3</v>
      </c>
    </row>
    <row r="85" spans="1:8" x14ac:dyDescent="0.3">
      <c r="A85" s="85">
        <v>82</v>
      </c>
      <c r="B85">
        <v>2.8</v>
      </c>
      <c r="C85">
        <v>8.9</v>
      </c>
      <c r="D85">
        <v>4.5</v>
      </c>
      <c r="E85">
        <v>34.5</v>
      </c>
      <c r="F85">
        <v>29.8</v>
      </c>
      <c r="G85">
        <v>80.5</v>
      </c>
      <c r="H85" s="4">
        <f t="shared" si="1"/>
        <v>3.1517457931045283E-3</v>
      </c>
    </row>
    <row r="86" spans="1:8" x14ac:dyDescent="0.3">
      <c r="A86" s="85">
        <v>83</v>
      </c>
      <c r="B86">
        <v>5.0999999999999996</v>
      </c>
      <c r="C86">
        <v>21.4</v>
      </c>
      <c r="D86">
        <v>20.2</v>
      </c>
      <c r="E86">
        <v>155.69999999999999</v>
      </c>
      <c r="F86">
        <v>137.30000000000001</v>
      </c>
      <c r="G86">
        <v>339.6</v>
      </c>
      <c r="H86" s="4">
        <f t="shared" si="1"/>
        <v>1.3296060513519227E-2</v>
      </c>
    </row>
    <row r="87" spans="1:8" x14ac:dyDescent="0.3">
      <c r="A87" s="85">
        <v>84</v>
      </c>
      <c r="B87">
        <v>7.5</v>
      </c>
      <c r="C87">
        <v>19.399999999999999</v>
      </c>
      <c r="D87">
        <v>12.9</v>
      </c>
      <c r="E87">
        <v>98.2</v>
      </c>
      <c r="F87">
        <v>64.900000000000006</v>
      </c>
      <c r="G87">
        <v>202.9</v>
      </c>
      <c r="H87" s="4">
        <f t="shared" si="1"/>
        <v>7.9439654834895495E-3</v>
      </c>
    </row>
    <row r="88" spans="1:8" x14ac:dyDescent="0.3">
      <c r="A88" s="85">
        <v>85</v>
      </c>
      <c r="B88">
        <v>5.5</v>
      </c>
      <c r="C88">
        <v>57.2</v>
      </c>
      <c r="D88">
        <v>19</v>
      </c>
      <c r="E88">
        <v>102.8</v>
      </c>
      <c r="F88">
        <v>64.599999999999994</v>
      </c>
      <c r="G88">
        <v>249.2</v>
      </c>
      <c r="H88" s="4">
        <f t="shared" si="1"/>
        <v>9.7567087160453213E-3</v>
      </c>
    </row>
    <row r="89" spans="1:8" x14ac:dyDescent="0.3">
      <c r="A89" s="85">
        <v>86</v>
      </c>
      <c r="B89">
        <v>1.7</v>
      </c>
      <c r="C89">
        <v>22</v>
      </c>
      <c r="D89">
        <v>8.6999999999999993</v>
      </c>
      <c r="E89">
        <v>64.8</v>
      </c>
      <c r="F89">
        <v>61</v>
      </c>
      <c r="G89">
        <v>158.19999999999999</v>
      </c>
      <c r="H89" s="4">
        <f t="shared" si="1"/>
        <v>6.1938656455793328E-3</v>
      </c>
    </row>
    <row r="90" spans="1:8" x14ac:dyDescent="0.3">
      <c r="A90" s="85">
        <v>87</v>
      </c>
      <c r="B90">
        <v>1.6</v>
      </c>
      <c r="C90">
        <v>16.899999999999999</v>
      </c>
      <c r="D90">
        <v>6.4</v>
      </c>
      <c r="E90">
        <v>51.9</v>
      </c>
      <c r="F90">
        <v>50.6</v>
      </c>
      <c r="G90">
        <v>127.4</v>
      </c>
      <c r="H90" s="4">
        <f t="shared" si="1"/>
        <v>4.9879802986523836E-3</v>
      </c>
    </row>
    <row r="91" spans="1:8" x14ac:dyDescent="0.3">
      <c r="A91" s="85">
        <v>88</v>
      </c>
      <c r="B91">
        <v>1.4</v>
      </c>
      <c r="C91">
        <v>24.4</v>
      </c>
      <c r="D91">
        <v>7.3</v>
      </c>
      <c r="E91">
        <v>45.2</v>
      </c>
      <c r="F91">
        <v>40.799999999999997</v>
      </c>
      <c r="G91">
        <v>119.1</v>
      </c>
      <c r="H91" s="4">
        <f t="shared" si="1"/>
        <v>4.6630176889285628E-3</v>
      </c>
    </row>
    <row r="92" spans="1:8" x14ac:dyDescent="0.3">
      <c r="A92" s="85">
        <v>89</v>
      </c>
      <c r="B92">
        <v>2.9</v>
      </c>
      <c r="C92">
        <v>18.399999999999999</v>
      </c>
      <c r="D92">
        <v>5.3</v>
      </c>
      <c r="E92">
        <v>44.9</v>
      </c>
      <c r="F92">
        <v>36.4</v>
      </c>
      <c r="G92">
        <v>108</v>
      </c>
      <c r="H92" s="4">
        <f t="shared" si="1"/>
        <v>4.2284291385750192E-3</v>
      </c>
    </row>
    <row r="93" spans="1:8" x14ac:dyDescent="0.3">
      <c r="A93" s="85">
        <v>90</v>
      </c>
      <c r="B93">
        <v>0.1</v>
      </c>
      <c r="C93">
        <v>8.5</v>
      </c>
      <c r="D93">
        <v>2.1</v>
      </c>
      <c r="E93">
        <v>20</v>
      </c>
      <c r="F93">
        <v>19.5</v>
      </c>
      <c r="G93">
        <v>50.2</v>
      </c>
      <c r="H93" s="4">
        <f t="shared" si="1"/>
        <v>1.9654365070043145E-3</v>
      </c>
    </row>
    <row r="94" spans="1:8" x14ac:dyDescent="0.3">
      <c r="A94" s="85">
        <v>91</v>
      </c>
      <c r="B94">
        <v>0.5</v>
      </c>
      <c r="C94">
        <v>46.2</v>
      </c>
      <c r="D94">
        <v>35</v>
      </c>
      <c r="E94">
        <v>239.8</v>
      </c>
      <c r="F94">
        <v>133.9</v>
      </c>
      <c r="G94">
        <v>455.4</v>
      </c>
      <c r="H94" s="4">
        <f t="shared" si="1"/>
        <v>1.7829876200991329E-2</v>
      </c>
    </row>
    <row r="95" spans="1:8" x14ac:dyDescent="0.3">
      <c r="A95" s="85">
        <v>92</v>
      </c>
      <c r="B95">
        <v>0.1</v>
      </c>
      <c r="C95">
        <v>93.7</v>
      </c>
      <c r="D95">
        <v>40.5</v>
      </c>
      <c r="E95">
        <v>770</v>
      </c>
      <c r="F95">
        <v>176.2</v>
      </c>
      <c r="G95">
        <v>1080.5999999999999</v>
      </c>
      <c r="H95" s="4">
        <f t="shared" si="1"/>
        <v>4.2307782658742271E-2</v>
      </c>
    </row>
    <row r="96" spans="1:8" x14ac:dyDescent="0.3">
      <c r="A96" s="85">
        <v>93</v>
      </c>
      <c r="B96">
        <v>0.1</v>
      </c>
      <c r="C96">
        <v>49</v>
      </c>
      <c r="D96">
        <v>49.4</v>
      </c>
      <c r="E96">
        <v>361.4</v>
      </c>
      <c r="F96">
        <v>178.5</v>
      </c>
      <c r="G96">
        <v>638.4</v>
      </c>
      <c r="H96" s="4">
        <f t="shared" si="1"/>
        <v>2.4994714463576779E-2</v>
      </c>
    </row>
    <row r="97" spans="1:8" x14ac:dyDescent="0.3">
      <c r="A97" s="85">
        <v>94</v>
      </c>
      <c r="B97">
        <v>0.2</v>
      </c>
      <c r="C97">
        <v>31.1</v>
      </c>
      <c r="D97">
        <v>40</v>
      </c>
      <c r="E97">
        <v>305.3</v>
      </c>
      <c r="F97">
        <v>166.4</v>
      </c>
      <c r="G97">
        <v>543</v>
      </c>
      <c r="H97" s="4">
        <f t="shared" si="1"/>
        <v>2.1259602057835513E-2</v>
      </c>
    </row>
    <row r="98" spans="1:8" x14ac:dyDescent="0.3">
      <c r="A98" s="85">
        <v>95</v>
      </c>
      <c r="B98">
        <v>0.7</v>
      </c>
      <c r="C98">
        <v>33.200000000000003</v>
      </c>
      <c r="D98">
        <v>28.8</v>
      </c>
      <c r="E98">
        <v>202.7</v>
      </c>
      <c r="F98">
        <v>119.1</v>
      </c>
      <c r="G98">
        <v>384.5</v>
      </c>
      <c r="H98" s="4">
        <f t="shared" si="1"/>
        <v>1.5053990775760138E-2</v>
      </c>
    </row>
    <row r="99" spans="1:8" x14ac:dyDescent="0.3">
      <c r="A99" s="85">
        <v>971</v>
      </c>
      <c r="B99">
        <v>1.6</v>
      </c>
      <c r="C99">
        <v>8.9</v>
      </c>
      <c r="D99">
        <v>5.8</v>
      </c>
      <c r="E99">
        <v>51.8</v>
      </c>
      <c r="F99">
        <v>52.4</v>
      </c>
      <c r="G99">
        <v>120.4</v>
      </c>
      <c r="H99" s="4">
        <f t="shared" si="1"/>
        <v>4.7139154470780768E-3</v>
      </c>
    </row>
    <row r="100" spans="1:8" x14ac:dyDescent="0.3">
      <c r="A100" s="85">
        <v>972</v>
      </c>
      <c r="B100">
        <v>4.4000000000000004</v>
      </c>
      <c r="C100">
        <v>8.5</v>
      </c>
      <c r="D100">
        <v>5.8</v>
      </c>
      <c r="E100">
        <v>54.5</v>
      </c>
      <c r="F100">
        <v>50.1</v>
      </c>
      <c r="G100">
        <v>123.2</v>
      </c>
      <c r="H100" s="4">
        <f t="shared" si="1"/>
        <v>4.8235413877077997E-3</v>
      </c>
    </row>
    <row r="101" spans="1:8" x14ac:dyDescent="0.3">
      <c r="A101" s="85">
        <v>973</v>
      </c>
      <c r="B101">
        <v>0.3</v>
      </c>
      <c r="C101">
        <v>4.3</v>
      </c>
      <c r="D101">
        <v>3.1</v>
      </c>
      <c r="E101">
        <v>18.8</v>
      </c>
      <c r="F101">
        <v>29</v>
      </c>
      <c r="G101">
        <v>55.5</v>
      </c>
      <c r="H101" s="4">
        <f t="shared" si="1"/>
        <v>2.1729427517677181E-3</v>
      </c>
    </row>
    <row r="102" spans="1:8" x14ac:dyDescent="0.3">
      <c r="A102" s="85">
        <v>974</v>
      </c>
      <c r="B102">
        <v>2.9</v>
      </c>
      <c r="C102">
        <v>18.2</v>
      </c>
      <c r="D102">
        <v>14.6</v>
      </c>
      <c r="E102">
        <v>119.9</v>
      </c>
      <c r="F102">
        <v>109.4</v>
      </c>
      <c r="G102">
        <v>265</v>
      </c>
      <c r="H102" s="4">
        <f t="shared" si="1"/>
        <v>1.0375312238170186E-2</v>
      </c>
    </row>
    <row r="103" spans="1:8" x14ac:dyDescent="0.3">
      <c r="A103" t="s">
        <v>292</v>
      </c>
      <c r="B103" s="85">
        <v>2</v>
      </c>
      <c r="C103" s="85">
        <v>12</v>
      </c>
      <c r="D103" s="87">
        <v>6</v>
      </c>
      <c r="E103" s="87">
        <v>57</v>
      </c>
      <c r="F103" s="87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44D2-D1FB-42E1-8413-306FB9481A7E}">
  <dimension ref="A1:AV45"/>
  <sheetViews>
    <sheetView tabSelected="1" zoomScale="85" zoomScaleNormal="85" workbookViewId="0">
      <pane xSplit="4" ySplit="2" topLeftCell="L3" activePane="bottomRight" state="frozen"/>
      <selection pane="topRight" activeCell="E1" sqref="E1"/>
      <selection pane="bottomLeft" activeCell="A3" sqref="A3"/>
      <selection pane="bottomRight" activeCell="R21" sqref="R21"/>
    </sheetView>
  </sheetViews>
  <sheetFormatPr defaultRowHeight="14.4" x14ac:dyDescent="0.3"/>
  <cols>
    <col min="2" max="2" width="7.33203125" customWidth="1"/>
    <col min="3" max="3" width="8.6640625" customWidth="1"/>
    <col min="4" max="4" width="27.5546875" customWidth="1"/>
    <col min="10" max="11" width="8.88671875" style="8"/>
    <col min="13" max="13" width="5.33203125" customWidth="1"/>
    <col min="15" max="15" width="7.109375" customWidth="1"/>
    <col min="22" max="22" width="9.44140625" bestFit="1" customWidth="1"/>
    <col min="24" max="25" width="5.6640625" customWidth="1"/>
    <col min="29" max="29" width="6" customWidth="1"/>
  </cols>
  <sheetData>
    <row r="1" spans="1:48" x14ac:dyDescent="0.3">
      <c r="H1" s="22"/>
      <c r="I1" s="22"/>
      <c r="L1" s="22"/>
      <c r="M1" s="22"/>
      <c r="N1" s="22"/>
      <c r="O1" s="22"/>
      <c r="P1" s="22" t="s">
        <v>115</v>
      </c>
      <c r="Q1" s="22"/>
      <c r="R1" s="22"/>
      <c r="S1" s="22"/>
      <c r="T1" s="53" t="s">
        <v>118</v>
      </c>
      <c r="U1" s="53"/>
      <c r="V1" s="22"/>
      <c r="W1" s="22"/>
      <c r="Z1" t="s">
        <v>83</v>
      </c>
      <c r="AD1" t="s">
        <v>109</v>
      </c>
      <c r="AI1" t="s">
        <v>89</v>
      </c>
      <c r="AO1" s="120" t="s">
        <v>110</v>
      </c>
      <c r="AP1" s="120"/>
      <c r="AQ1" s="120" t="s">
        <v>98</v>
      </c>
      <c r="AR1" s="120"/>
      <c r="AS1" s="120" t="s">
        <v>99</v>
      </c>
      <c r="AT1" s="120"/>
      <c r="AU1" s="120"/>
    </row>
    <row r="2" spans="1:48" s="35" customFormat="1" ht="86.4" x14ac:dyDescent="0.3">
      <c r="A2" s="35" t="s">
        <v>4</v>
      </c>
      <c r="B2" s="35" t="s">
        <v>5</v>
      </c>
      <c r="C2" s="35" t="s">
        <v>6</v>
      </c>
      <c r="D2" s="35" t="s">
        <v>7</v>
      </c>
      <c r="E2" s="35" t="s">
        <v>8</v>
      </c>
      <c r="G2" s="37" t="s">
        <v>78</v>
      </c>
      <c r="H2" s="36" t="s">
        <v>79</v>
      </c>
      <c r="I2" s="36" t="s">
        <v>80</v>
      </c>
      <c r="J2" s="68" t="s">
        <v>168</v>
      </c>
      <c r="K2" s="68" t="s">
        <v>169</v>
      </c>
      <c r="L2" s="47" t="s">
        <v>108</v>
      </c>
      <c r="N2" s="38" t="s">
        <v>114</v>
      </c>
      <c r="O2" s="38" t="s">
        <v>111</v>
      </c>
      <c r="P2" s="44" t="s">
        <v>116</v>
      </c>
      <c r="Q2" s="44" t="s">
        <v>117</v>
      </c>
      <c r="R2" s="44" t="s">
        <v>84</v>
      </c>
      <c r="S2" s="57" t="s">
        <v>112</v>
      </c>
      <c r="T2" s="55" t="s">
        <v>121</v>
      </c>
      <c r="U2" s="94" t="s">
        <v>298</v>
      </c>
      <c r="V2" s="56" t="s">
        <v>113</v>
      </c>
      <c r="W2" s="54" t="s">
        <v>119</v>
      </c>
      <c r="Z2" s="111" t="s">
        <v>87</v>
      </c>
      <c r="AA2" s="111" t="s">
        <v>87</v>
      </c>
      <c r="AB2" s="112" t="s">
        <v>88</v>
      </c>
      <c r="AC2" s="37"/>
      <c r="AD2" s="97" t="s">
        <v>82</v>
      </c>
      <c r="AE2" s="98" t="s">
        <v>84</v>
      </c>
      <c r="AF2" s="98" t="s">
        <v>85</v>
      </c>
      <c r="AG2" s="99" t="s">
        <v>81</v>
      </c>
      <c r="AH2" s="99" t="s">
        <v>86</v>
      </c>
      <c r="AI2" s="100" t="s">
        <v>82</v>
      </c>
      <c r="AJ2" s="100" t="s">
        <v>84</v>
      </c>
      <c r="AK2" s="100" t="s">
        <v>85</v>
      </c>
      <c r="AL2" s="101" t="s">
        <v>81</v>
      </c>
      <c r="AM2" s="102" t="s">
        <v>86</v>
      </c>
      <c r="AO2" s="17" t="s">
        <v>100</v>
      </c>
      <c r="AP2" s="17" t="s">
        <v>101</v>
      </c>
      <c r="AQ2" s="17" t="s">
        <v>91</v>
      </c>
      <c r="AR2" s="17" t="s">
        <v>92</v>
      </c>
      <c r="AS2" s="17" t="s">
        <v>96</v>
      </c>
      <c r="AT2" s="17" t="s">
        <v>97</v>
      </c>
      <c r="AU2" s="17" t="s">
        <v>102</v>
      </c>
    </row>
    <row r="3" spans="1:48" x14ac:dyDescent="0.3">
      <c r="A3" s="2" t="s">
        <v>9</v>
      </c>
      <c r="B3" s="3">
        <v>43891</v>
      </c>
      <c r="C3" t="s">
        <v>10</v>
      </c>
      <c r="D3" s="2" t="s">
        <v>11</v>
      </c>
      <c r="E3" t="s">
        <v>11</v>
      </c>
      <c r="F3" t="s">
        <v>12</v>
      </c>
      <c r="G3" s="41">
        <v>0.02</v>
      </c>
      <c r="H3" s="32">
        <v>-0.1</v>
      </c>
      <c r="I3" s="32">
        <v>-0.15</v>
      </c>
      <c r="J3" s="23">
        <v>-0.06</v>
      </c>
      <c r="K3" s="69">
        <v>0.94</v>
      </c>
      <c r="L3" s="48">
        <f>AVERAGE(H3:J3)</f>
        <v>-0.10333333333333333</v>
      </c>
      <c r="M3" s="5"/>
      <c r="N3" s="39">
        <f t="shared" ref="N3:N19" si="0">(1+L3)/(1+AL3)</f>
        <v>1.0353547728432875</v>
      </c>
      <c r="O3" s="39">
        <f t="shared" ref="O3:O19" si="1">N3*(1+AL3)</f>
        <v>0.89666666666666672</v>
      </c>
      <c r="P3" s="34">
        <v>1</v>
      </c>
      <c r="Q3" s="34">
        <f>N3*(1+AK3)</f>
        <v>0.98042879019908125</v>
      </c>
      <c r="R3" s="43">
        <f>N3*(1+AJ3)</f>
        <v>1.0353547728432875</v>
      </c>
      <c r="S3" s="39">
        <f>N3*(1+AM3)</f>
        <v>0.98180193976518637</v>
      </c>
      <c r="T3" s="43">
        <f>P3*Q3*R3*S3</f>
        <v>0.99661892878693503</v>
      </c>
      <c r="U3" s="93">
        <f>S3</f>
        <v>0.98180193976518637</v>
      </c>
      <c r="V3" s="115">
        <f>(1-AA3*0.2)</f>
        <v>0.98752785145888589</v>
      </c>
      <c r="W3" s="46">
        <f>1+(N3-1)/(1-0)</f>
        <v>1.0353547728432875</v>
      </c>
      <c r="X3" s="5"/>
      <c r="Y3" s="5"/>
      <c r="Z3" s="117">
        <v>47020</v>
      </c>
      <c r="AA3" s="119">
        <f>Z3/(AO3*1000)</f>
        <v>6.2360742705570293E-2</v>
      </c>
      <c r="AB3" s="113">
        <v>0</v>
      </c>
      <c r="AC3" s="4"/>
      <c r="AD3" s="103">
        <v>-22</v>
      </c>
      <c r="AE3" s="104">
        <v>0</v>
      </c>
      <c r="AF3" s="104">
        <v>-40</v>
      </c>
      <c r="AG3" s="104">
        <v>-101</v>
      </c>
      <c r="AH3" s="105">
        <f>AG3-SUM(AD3:AF3)</f>
        <v>-39</v>
      </c>
      <c r="AI3" s="106">
        <f>AD3/$AO3</f>
        <v>-2.9177718832891247E-2</v>
      </c>
      <c r="AJ3" s="106">
        <f>AE3/$AO3</f>
        <v>0</v>
      </c>
      <c r="AK3" s="106">
        <f>AF3/$AO3</f>
        <v>-5.3050397877984087E-2</v>
      </c>
      <c r="AL3" s="107">
        <f>AG3/$AO3</f>
        <v>-0.13395225464190982</v>
      </c>
      <c r="AM3" s="108">
        <f>AH3/$AO3</f>
        <v>-5.1724137931034482E-2</v>
      </c>
      <c r="AO3" s="11">
        <v>754</v>
      </c>
      <c r="AP3" s="12">
        <v>2.8</v>
      </c>
      <c r="AQ3" s="12">
        <v>1.6</v>
      </c>
      <c r="AR3" s="12">
        <v>4</v>
      </c>
      <c r="AS3" s="12">
        <v>2.9</v>
      </c>
      <c r="AT3" s="12">
        <v>2.1</v>
      </c>
      <c r="AU3" s="12">
        <v>4.3</v>
      </c>
      <c r="AV3" s="13" t="s">
        <v>11</v>
      </c>
    </row>
    <row r="4" spans="1:48" x14ac:dyDescent="0.3">
      <c r="A4" s="2" t="s">
        <v>13</v>
      </c>
      <c r="B4" t="s">
        <v>14</v>
      </c>
      <c r="C4" t="s">
        <v>15</v>
      </c>
      <c r="D4" s="2" t="s">
        <v>16</v>
      </c>
      <c r="E4" t="s">
        <v>16</v>
      </c>
      <c r="F4" t="s">
        <v>12</v>
      </c>
      <c r="G4" s="41">
        <v>0.02</v>
      </c>
      <c r="H4" s="32">
        <v>-0.23</v>
      </c>
      <c r="I4" s="32">
        <v>-0.2</v>
      </c>
      <c r="J4" s="23">
        <v>-0.13799999999999998</v>
      </c>
      <c r="K4" s="69">
        <v>0.86199999999999999</v>
      </c>
      <c r="L4" s="48">
        <f t="shared" ref="L4:L19" si="2">AVERAGE(H4:I4)</f>
        <v>-0.21500000000000002</v>
      </c>
      <c r="M4" s="5"/>
      <c r="N4" s="39">
        <f t="shared" si="0"/>
        <v>0.80475261521063046</v>
      </c>
      <c r="O4" s="39">
        <f t="shared" si="1"/>
        <v>0.78499999999999992</v>
      </c>
      <c r="P4" s="34">
        <f>N4*(1+AI4)</f>
        <v>0.79054848741871642</v>
      </c>
      <c r="Q4" s="34">
        <f>N4*(1+AK4)</f>
        <v>0.8012015832626519</v>
      </c>
      <c r="R4" s="43">
        <f>N4*(1+AJ4)</f>
        <v>0.80475261521063046</v>
      </c>
      <c r="S4" s="39">
        <f>N4*(1+AM4)</f>
        <v>0.80275515973989253</v>
      </c>
      <c r="T4" s="43">
        <f t="shared" ref="T4:T19" si="3">P4*Q4*R4*S4</f>
        <v>0.409181333428565</v>
      </c>
      <c r="U4" s="93">
        <f t="shared" ref="U4:U19" si="4">S4</f>
        <v>0.80275515973989253</v>
      </c>
      <c r="V4" s="115">
        <f t="shared" ref="V4:V19" si="5">(1-AA4*0.2)</f>
        <v>0.99189773303916162</v>
      </c>
      <c r="W4" s="46">
        <f t="shared" ref="W4:W19" si="6">1+(N4-1)/(1-0)</f>
        <v>0.80475261521063046</v>
      </c>
      <c r="X4" s="5"/>
      <c r="Y4" s="5"/>
      <c r="Z4" s="116">
        <v>24081</v>
      </c>
      <c r="AA4" s="119">
        <f t="shared" ref="AA4:AA19" si="7">Z4/(AO4*1000)</f>
        <v>4.0511334804191945E-2</v>
      </c>
      <c r="AB4" s="113">
        <v>3.5475000000000007E-2</v>
      </c>
      <c r="AC4" s="4"/>
      <c r="AD4" s="103">
        <v>-64</v>
      </c>
      <c r="AE4" s="104">
        <v>0</v>
      </c>
      <c r="AF4" s="104">
        <v>-16</v>
      </c>
      <c r="AG4" s="104">
        <v>-89</v>
      </c>
      <c r="AH4" s="105">
        <f t="shared" ref="AH4:AH19" si="8">AG4-SUM(AD4:AF4)</f>
        <v>-9</v>
      </c>
      <c r="AI4" s="106">
        <f>AD4/$AO23</f>
        <v>-1.765030336458908E-2</v>
      </c>
      <c r="AJ4" s="106">
        <f>AE4/$AO23</f>
        <v>0</v>
      </c>
      <c r="AK4" s="106">
        <f>AF4/$AO23</f>
        <v>-4.4125758411472701E-3</v>
      </c>
      <c r="AL4" s="107">
        <f>AG4/$AO23</f>
        <v>-2.4544953116381687E-2</v>
      </c>
      <c r="AM4" s="108">
        <f>AH4/$AO23</f>
        <v>-2.4820739106453391E-3</v>
      </c>
      <c r="AO4" s="21">
        <f t="shared" ref="AO4:AO9" si="9">$AO$23*$G4/(SUM($G$4:$G$9))</f>
        <v>594.42622950819668</v>
      </c>
    </row>
    <row r="5" spans="1:48" x14ac:dyDescent="0.3">
      <c r="A5" s="2" t="s">
        <v>18</v>
      </c>
      <c r="B5" t="s">
        <v>19</v>
      </c>
      <c r="C5" t="s">
        <v>20</v>
      </c>
      <c r="D5" s="2" t="s">
        <v>21</v>
      </c>
      <c r="E5" t="s">
        <v>22</v>
      </c>
      <c r="F5" t="s">
        <v>12</v>
      </c>
      <c r="G5" s="41">
        <v>0.02</v>
      </c>
      <c r="H5" s="32">
        <v>-0.05</v>
      </c>
      <c r="I5" s="32">
        <v>-0.15</v>
      </c>
      <c r="J5" s="23">
        <v>-1.2000000000000002E-2</v>
      </c>
      <c r="K5" s="69">
        <v>0.65200000000000002</v>
      </c>
      <c r="L5" s="48">
        <f t="shared" si="2"/>
        <v>-0.1</v>
      </c>
      <c r="M5" s="5"/>
      <c r="N5" s="39">
        <f t="shared" si="0"/>
        <v>1.0864238631067316</v>
      </c>
      <c r="O5" s="39">
        <f t="shared" si="1"/>
        <v>0.9</v>
      </c>
      <c r="P5" s="34">
        <v>1</v>
      </c>
      <c r="Q5" s="34">
        <f>N5*(1+AK5)</f>
        <v>0.95483054797256817</v>
      </c>
      <c r="R5" s="43">
        <f>N5*(1+AJ5)</f>
        <v>1.0864238631067316</v>
      </c>
      <c r="S5" s="39">
        <v>1</v>
      </c>
      <c r="T5" s="43">
        <f t="shared" si="3"/>
        <v>1.0373506925406748</v>
      </c>
      <c r="U5" s="93">
        <f t="shared" si="4"/>
        <v>1</v>
      </c>
      <c r="V5" s="115">
        <f t="shared" si="5"/>
        <v>0.99999158852730285</v>
      </c>
      <c r="W5" s="46">
        <f t="shared" si="6"/>
        <v>1.0864238631067316</v>
      </c>
      <c r="X5" s="5"/>
      <c r="Y5" s="5"/>
      <c r="Z5" s="117">
        <v>25</v>
      </c>
      <c r="AA5" s="119">
        <f t="shared" si="7"/>
        <v>4.2057363485934915E-5</v>
      </c>
      <c r="AB5" s="113">
        <v>1.2624999999999999E-2</v>
      </c>
      <c r="AC5" s="4"/>
      <c r="AD5" s="103">
        <v>-24</v>
      </c>
      <c r="AE5" s="104">
        <v>0</v>
      </c>
      <c r="AF5" s="104">
        <v>-72</v>
      </c>
      <c r="AG5" s="104">
        <v>-102</v>
      </c>
      <c r="AH5" s="105">
        <f t="shared" si="8"/>
        <v>-6</v>
      </c>
      <c r="AI5" s="106">
        <f t="shared" ref="AI5:AI19" si="10">AD5/$AO5</f>
        <v>-4.0375068946497519E-2</v>
      </c>
      <c r="AJ5" s="106">
        <f t="shared" ref="AJ5:AJ19" si="11">AE5/$AO5</f>
        <v>0</v>
      </c>
      <c r="AK5" s="106">
        <f t="shared" ref="AK5:AK19" si="12">AF5/$AO5</f>
        <v>-0.12112520683949256</v>
      </c>
      <c r="AL5" s="107">
        <f t="shared" ref="AL5:AL19" si="13">AG5/$AO5</f>
        <v>-0.17159404302261447</v>
      </c>
      <c r="AM5" s="108">
        <f t="shared" ref="AM5:AM19" si="14">AH5/$AO5</f>
        <v>-1.009376723662438E-2</v>
      </c>
      <c r="AO5" s="21">
        <f t="shared" si="9"/>
        <v>594.42622950819668</v>
      </c>
      <c r="AP5" s="12"/>
      <c r="AQ5" s="12"/>
      <c r="AR5" s="12"/>
      <c r="AS5" s="12"/>
      <c r="AT5" s="12"/>
      <c r="AU5" s="12"/>
      <c r="AV5" s="13"/>
    </row>
    <row r="6" spans="1:48" x14ac:dyDescent="0.3">
      <c r="A6" s="2" t="s">
        <v>23</v>
      </c>
      <c r="B6">
        <v>19</v>
      </c>
      <c r="C6" t="s">
        <v>24</v>
      </c>
      <c r="D6" s="2" t="s">
        <v>24</v>
      </c>
      <c r="F6" t="s">
        <v>12</v>
      </c>
      <c r="G6" s="41">
        <v>2E-3</v>
      </c>
      <c r="H6" s="32">
        <v>-0.8</v>
      </c>
      <c r="I6" s="32">
        <v>-0.54</v>
      </c>
      <c r="J6" s="23">
        <v>-0.38400000000000006</v>
      </c>
      <c r="K6" s="69">
        <v>0.98799999999999999</v>
      </c>
      <c r="L6" s="48">
        <f t="shared" si="2"/>
        <v>-0.67</v>
      </c>
      <c r="M6" s="5"/>
      <c r="N6" s="39">
        <f t="shared" si="0"/>
        <v>0.36030713640469736</v>
      </c>
      <c r="O6" s="39">
        <f t="shared" si="1"/>
        <v>0.32999999999999996</v>
      </c>
      <c r="P6" s="34">
        <f>N6*(1+AI6)</f>
        <v>0.33606142728093946</v>
      </c>
      <c r="Q6" s="34">
        <f>N6*(1+AK6)</f>
        <v>0.35424570912375786</v>
      </c>
      <c r="R6" s="43">
        <f>N6*(1+AJ6)</f>
        <v>0.36030713640469736</v>
      </c>
      <c r="S6" s="39">
        <f>N6*(1+AM6)</f>
        <v>0.36030713640469736</v>
      </c>
      <c r="T6" s="43"/>
      <c r="U6" s="93">
        <f t="shared" si="4"/>
        <v>0.36030713640469736</v>
      </c>
      <c r="V6" s="115">
        <f t="shared" si="5"/>
        <v>0.97846662989520128</v>
      </c>
      <c r="W6" s="46">
        <f t="shared" si="6"/>
        <v>0.36030713640469736</v>
      </c>
      <c r="X6" s="5"/>
      <c r="Y6" s="5"/>
      <c r="Z6" s="117">
        <v>6400</v>
      </c>
      <c r="AA6" s="119">
        <f t="shared" si="7"/>
        <v>0.10766685052399338</v>
      </c>
      <c r="AB6" s="113">
        <v>0</v>
      </c>
      <c r="AC6" s="4"/>
      <c r="AD6" s="103">
        <v>-4</v>
      </c>
      <c r="AE6" s="104">
        <v>0</v>
      </c>
      <c r="AF6" s="104">
        <v>-1</v>
      </c>
      <c r="AG6" s="104">
        <v>-5</v>
      </c>
      <c r="AH6" s="105">
        <f t="shared" si="8"/>
        <v>0</v>
      </c>
      <c r="AI6" s="106">
        <f t="shared" si="10"/>
        <v>-6.7291781577495866E-2</v>
      </c>
      <c r="AJ6" s="106">
        <f t="shared" si="11"/>
        <v>0</v>
      </c>
      <c r="AK6" s="106">
        <f t="shared" si="12"/>
        <v>-1.6822945394373966E-2</v>
      </c>
      <c r="AL6" s="107">
        <f t="shared" si="13"/>
        <v>-8.4114726971869835E-2</v>
      </c>
      <c r="AM6" s="108">
        <f t="shared" si="14"/>
        <v>0</v>
      </c>
      <c r="AO6" s="21">
        <f t="shared" si="9"/>
        <v>59.442622950819668</v>
      </c>
      <c r="AP6" s="12"/>
      <c r="AQ6" s="12"/>
      <c r="AR6" s="12"/>
      <c r="AS6" s="12"/>
      <c r="AT6" s="12"/>
      <c r="AU6" s="12"/>
      <c r="AV6" s="13"/>
    </row>
    <row r="7" spans="1:48" x14ac:dyDescent="0.3">
      <c r="A7" s="2" t="s">
        <v>25</v>
      </c>
      <c r="B7" t="s">
        <v>26</v>
      </c>
      <c r="C7" t="s">
        <v>27</v>
      </c>
      <c r="D7" s="2" t="s">
        <v>28</v>
      </c>
      <c r="F7" t="s">
        <v>12</v>
      </c>
      <c r="G7" s="41">
        <v>0.01</v>
      </c>
      <c r="H7" s="32">
        <v>-0.72</v>
      </c>
      <c r="I7" s="32">
        <v>-0.44</v>
      </c>
      <c r="J7" s="23">
        <v>-0.28799999999999998</v>
      </c>
      <c r="K7" s="69">
        <v>0.61599999999999988</v>
      </c>
      <c r="L7" s="48">
        <f t="shared" si="2"/>
        <v>-0.57999999999999996</v>
      </c>
      <c r="M7" s="5"/>
      <c r="N7" s="45">
        <f t="shared" si="0"/>
        <v>1.3391839606049951</v>
      </c>
      <c r="O7" s="39">
        <f t="shared" si="1"/>
        <v>0.42000000000000004</v>
      </c>
      <c r="P7" s="34">
        <f>N7*(1+AI7)</f>
        <v>0.56869152303904336</v>
      </c>
      <c r="Q7" s="34">
        <v>1</v>
      </c>
      <c r="R7" s="43">
        <v>1</v>
      </c>
      <c r="S7" s="45">
        <v>1</v>
      </c>
      <c r="T7" s="43">
        <f t="shared" si="3"/>
        <v>0.56869152303904336</v>
      </c>
      <c r="U7" s="93">
        <f t="shared" si="4"/>
        <v>1</v>
      </c>
      <c r="V7" s="115">
        <f t="shared" si="5"/>
        <v>0.99863397683397681</v>
      </c>
      <c r="W7" s="46">
        <f t="shared" si="6"/>
        <v>1.3391839606049951</v>
      </c>
      <c r="X7" s="5"/>
      <c r="Y7" s="5"/>
      <c r="Z7" s="117">
        <v>2030</v>
      </c>
      <c r="AA7" s="119">
        <f t="shared" si="7"/>
        <v>6.8301158301158306E-3</v>
      </c>
      <c r="AB7" s="113">
        <v>4.6899999999999997E-2</v>
      </c>
      <c r="AC7" s="4"/>
      <c r="AD7" s="103">
        <v>-171</v>
      </c>
      <c r="AE7" s="104">
        <v>0</v>
      </c>
      <c r="AF7" s="104">
        <v>-25</v>
      </c>
      <c r="AG7" s="104">
        <v>-204</v>
      </c>
      <c r="AH7" s="105">
        <f t="shared" si="8"/>
        <v>-8</v>
      </c>
      <c r="AI7" s="106">
        <f t="shared" si="10"/>
        <v>-0.57534473248758966</v>
      </c>
      <c r="AJ7" s="106">
        <f t="shared" si="11"/>
        <v>0</v>
      </c>
      <c r="AK7" s="106">
        <f t="shared" si="12"/>
        <v>-8.4114726971869835E-2</v>
      </c>
      <c r="AL7" s="107">
        <f t="shared" si="13"/>
        <v>-0.68637617209045787</v>
      </c>
      <c r="AM7" s="108">
        <f t="shared" si="14"/>
        <v>-2.6916712630998346E-2</v>
      </c>
      <c r="AO7" s="21">
        <f t="shared" si="9"/>
        <v>297.21311475409834</v>
      </c>
      <c r="AP7" s="12"/>
      <c r="AQ7" s="12"/>
      <c r="AR7" s="12"/>
      <c r="AS7" s="12"/>
      <c r="AT7" s="12"/>
      <c r="AU7" s="12"/>
      <c r="AV7" s="14"/>
    </row>
    <row r="8" spans="1:48" x14ac:dyDescent="0.3">
      <c r="A8" s="2" t="s">
        <v>29</v>
      </c>
      <c r="B8" t="s">
        <v>30</v>
      </c>
      <c r="C8" t="s">
        <v>31</v>
      </c>
      <c r="D8" s="2" t="s">
        <v>32</v>
      </c>
      <c r="F8" t="s">
        <v>12</v>
      </c>
      <c r="G8" s="41">
        <v>0.01</v>
      </c>
      <c r="H8" s="32">
        <v>-0.61</v>
      </c>
      <c r="I8" s="32">
        <v>-0.73</v>
      </c>
      <c r="J8" s="23">
        <v>-0.79199999999999993</v>
      </c>
      <c r="K8" s="69">
        <v>0.71200000000000008</v>
      </c>
      <c r="L8" s="48">
        <f t="shared" si="2"/>
        <v>-0.66999999999999993</v>
      </c>
      <c r="M8" s="5"/>
      <c r="N8" s="45">
        <f t="shared" si="0"/>
        <v>80.850000000001245</v>
      </c>
      <c r="O8" s="39">
        <f t="shared" si="1"/>
        <v>0.33000000000000007</v>
      </c>
      <c r="P8" s="49">
        <f>O8</f>
        <v>0.33000000000000007</v>
      </c>
      <c r="Q8" s="49">
        <v>1</v>
      </c>
      <c r="R8" s="50">
        <f>O8</f>
        <v>0.33000000000000007</v>
      </c>
      <c r="S8" s="45">
        <v>0.8</v>
      </c>
      <c r="T8" s="51"/>
      <c r="U8" s="93">
        <f t="shared" si="4"/>
        <v>0.8</v>
      </c>
      <c r="V8" s="115">
        <f t="shared" si="5"/>
        <v>0.96634199669056808</v>
      </c>
      <c r="W8" s="52">
        <f>O8</f>
        <v>0.33000000000000007</v>
      </c>
      <c r="X8" s="5"/>
      <c r="Y8" s="5"/>
      <c r="Z8" s="117">
        <v>50018</v>
      </c>
      <c r="AA8" s="119">
        <f t="shared" si="7"/>
        <v>0.16829001654715942</v>
      </c>
      <c r="AB8" s="113">
        <v>8.0950000000000008E-2</v>
      </c>
      <c r="AC8" s="4"/>
      <c r="AD8" s="103">
        <v>-254</v>
      </c>
      <c r="AE8" s="104">
        <v>0</v>
      </c>
      <c r="AF8" s="104">
        <v>-12</v>
      </c>
      <c r="AG8" s="104">
        <v>-296</v>
      </c>
      <c r="AH8" s="105">
        <f t="shared" si="8"/>
        <v>-30</v>
      </c>
      <c r="AI8" s="106">
        <f t="shared" si="10"/>
        <v>-0.85460562603419754</v>
      </c>
      <c r="AJ8" s="106">
        <f t="shared" si="11"/>
        <v>0</v>
      </c>
      <c r="AK8" s="106">
        <f t="shared" si="12"/>
        <v>-4.0375068946497519E-2</v>
      </c>
      <c r="AL8" s="107">
        <f t="shared" si="13"/>
        <v>-0.99591836734693884</v>
      </c>
      <c r="AM8" s="108">
        <f t="shared" si="14"/>
        <v>-0.10093767236624381</v>
      </c>
      <c r="AO8" s="21">
        <f t="shared" si="9"/>
        <v>297.21311475409834</v>
      </c>
      <c r="AP8" s="12"/>
      <c r="AQ8" s="12"/>
      <c r="AR8" s="12"/>
      <c r="AS8" s="12"/>
      <c r="AT8" s="12"/>
      <c r="AU8" s="12"/>
      <c r="AV8" s="14"/>
    </row>
    <row r="9" spans="1:48" x14ac:dyDescent="0.3">
      <c r="A9" s="2" t="s">
        <v>33</v>
      </c>
      <c r="B9" t="s">
        <v>34</v>
      </c>
      <c r="C9" t="s">
        <v>35</v>
      </c>
      <c r="D9" s="2" t="s">
        <v>36</v>
      </c>
      <c r="F9" t="s">
        <v>12</v>
      </c>
      <c r="G9" s="41">
        <v>0.06</v>
      </c>
      <c r="H9" s="32">
        <v>-0.53</v>
      </c>
      <c r="I9" s="32">
        <v>-0.49</v>
      </c>
      <c r="J9" s="23">
        <v>-0.32400000000000007</v>
      </c>
      <c r="K9" s="69">
        <v>0.20800000000000007</v>
      </c>
      <c r="L9" s="48">
        <f t="shared" si="2"/>
        <v>-0.51</v>
      </c>
      <c r="M9" s="5"/>
      <c r="N9" s="39">
        <f t="shared" si="0"/>
        <v>0.88238449186352563</v>
      </c>
      <c r="O9" s="39">
        <f t="shared" si="1"/>
        <v>0.49</v>
      </c>
      <c r="P9" s="34">
        <f t="shared" ref="P9:P15" si="15">N9*(1+AI9)</f>
        <v>0.57758140612842879</v>
      </c>
      <c r="Q9" s="34">
        <f>N9*(1+AK9)</f>
        <v>0.83933600410548437</v>
      </c>
      <c r="R9" s="43">
        <f>N9*(1+AJ9)</f>
        <v>0.88238449186352563</v>
      </c>
      <c r="S9" s="39">
        <f>N9*(1+AM9)</f>
        <v>0.8378515734931381</v>
      </c>
      <c r="T9" s="43">
        <f t="shared" si="3"/>
        <v>0.3584049613822532</v>
      </c>
      <c r="U9" s="93">
        <f t="shared" si="4"/>
        <v>0.8378515734931381</v>
      </c>
      <c r="V9" s="115">
        <f t="shared" si="5"/>
        <v>0.98668856407427841</v>
      </c>
      <c r="W9" s="46">
        <f t="shared" si="6"/>
        <v>0.88238449186352563</v>
      </c>
      <c r="X9" s="5"/>
      <c r="Y9" s="5"/>
      <c r="Z9" s="117">
        <v>118690</v>
      </c>
      <c r="AA9" s="119">
        <f t="shared" si="7"/>
        <v>6.6557179628608187E-2</v>
      </c>
      <c r="AB9" s="113">
        <v>2.2850000000000002E-2</v>
      </c>
      <c r="AC9" s="4"/>
      <c r="AD9" s="103">
        <v>-616</v>
      </c>
      <c r="AE9" s="104">
        <v>0</v>
      </c>
      <c r="AF9" s="104">
        <v>-87</v>
      </c>
      <c r="AG9" s="104">
        <v>-793</v>
      </c>
      <c r="AH9" s="105">
        <f t="shared" si="8"/>
        <v>-90</v>
      </c>
      <c r="AI9" s="106">
        <f t="shared" si="10"/>
        <v>-0.34543114543114539</v>
      </c>
      <c r="AJ9" s="106">
        <f t="shared" si="11"/>
        <v>0</v>
      </c>
      <c r="AK9" s="106">
        <f t="shared" si="12"/>
        <v>-4.8786541643684497E-2</v>
      </c>
      <c r="AL9" s="107">
        <f t="shared" si="13"/>
        <v>-0.44468652325795183</v>
      </c>
      <c r="AM9" s="108">
        <f t="shared" si="14"/>
        <v>-5.0468836183121896E-2</v>
      </c>
      <c r="AO9" s="21">
        <f t="shared" si="9"/>
        <v>1783.2786885245903</v>
      </c>
      <c r="AP9" s="12"/>
      <c r="AQ9" s="12"/>
      <c r="AR9" s="12"/>
      <c r="AS9" s="12"/>
      <c r="AT9" s="12"/>
      <c r="AU9" s="12"/>
      <c r="AV9" s="14"/>
    </row>
    <row r="10" spans="1:48" x14ac:dyDescent="0.3">
      <c r="A10" s="2" t="s">
        <v>37</v>
      </c>
      <c r="B10" t="s">
        <v>38</v>
      </c>
      <c r="C10" t="s">
        <v>39</v>
      </c>
      <c r="D10" s="2" t="s">
        <v>39</v>
      </c>
      <c r="E10" t="s">
        <v>39</v>
      </c>
      <c r="F10" t="s">
        <v>40</v>
      </c>
      <c r="G10" s="41">
        <v>0.06</v>
      </c>
      <c r="H10" s="32">
        <v>-0.88</v>
      </c>
      <c r="I10" s="32">
        <v>-0.85</v>
      </c>
      <c r="J10" s="23">
        <v>-0.75599999999999989</v>
      </c>
      <c r="K10" s="69">
        <v>0.67599999999999993</v>
      </c>
      <c r="L10" s="48">
        <f t="shared" si="2"/>
        <v>-0.86499999999999999</v>
      </c>
      <c r="M10" s="5"/>
      <c r="N10" s="45">
        <f t="shared" si="0"/>
        <v>1.7116791044776123</v>
      </c>
      <c r="O10" s="39">
        <f t="shared" si="1"/>
        <v>0.13500000000000001</v>
      </c>
      <c r="P10" s="34">
        <f t="shared" si="15"/>
        <v>0.56619402985074641</v>
      </c>
      <c r="Q10" s="49">
        <v>1</v>
      </c>
      <c r="R10" s="50">
        <v>0.8</v>
      </c>
      <c r="S10" s="39">
        <f>P10</f>
        <v>0.56619402985074641</v>
      </c>
      <c r="T10" s="43">
        <f>P10*Q10*R10</f>
        <v>0.45295522388059717</v>
      </c>
      <c r="U10" s="93">
        <v>0.8</v>
      </c>
      <c r="V10" s="115">
        <f t="shared" si="5"/>
        <v>0.84528393172454386</v>
      </c>
      <c r="W10" s="52">
        <f>O10</f>
        <v>0.13500000000000001</v>
      </c>
      <c r="X10" s="5"/>
      <c r="Y10" s="5"/>
      <c r="Z10" s="117">
        <v>1314313</v>
      </c>
      <c r="AA10" s="119">
        <f t="shared" si="7"/>
        <v>0.77358034137728071</v>
      </c>
      <c r="AB10" s="113">
        <v>4.9249999999999997E-3</v>
      </c>
      <c r="AC10" s="4"/>
      <c r="AD10" s="103">
        <v>-1137</v>
      </c>
      <c r="AE10" s="104">
        <v>0</v>
      </c>
      <c r="AF10" s="104">
        <v>-46</v>
      </c>
      <c r="AG10" s="104">
        <v>-1565</v>
      </c>
      <c r="AH10" s="105">
        <f t="shared" si="8"/>
        <v>-382</v>
      </c>
      <c r="AI10" s="106">
        <f t="shared" si="10"/>
        <v>-0.66921718658034135</v>
      </c>
      <c r="AJ10" s="106">
        <f t="shared" si="11"/>
        <v>0</v>
      </c>
      <c r="AK10" s="106">
        <f t="shared" si="12"/>
        <v>-2.7074749852854619E-2</v>
      </c>
      <c r="AL10" s="107">
        <f t="shared" si="13"/>
        <v>-0.92113007651559742</v>
      </c>
      <c r="AM10" s="108">
        <f t="shared" si="14"/>
        <v>-0.22483814008240141</v>
      </c>
      <c r="AO10" s="15">
        <v>1699</v>
      </c>
      <c r="AP10" s="16">
        <v>6.4</v>
      </c>
      <c r="AQ10" s="16">
        <v>1.4</v>
      </c>
      <c r="AR10" s="16">
        <v>11</v>
      </c>
      <c r="AS10" s="16">
        <v>7.3</v>
      </c>
      <c r="AT10" s="16">
        <v>6.7</v>
      </c>
      <c r="AU10" s="16">
        <v>5.6</v>
      </c>
      <c r="AV10" s="13" t="s">
        <v>39</v>
      </c>
    </row>
    <row r="11" spans="1:48" x14ac:dyDescent="0.3">
      <c r="A11" s="2" t="s">
        <v>41</v>
      </c>
      <c r="B11" t="s">
        <v>42</v>
      </c>
      <c r="C11" t="s">
        <v>43</v>
      </c>
      <c r="D11" s="2" t="s">
        <v>44</v>
      </c>
      <c r="E11" t="s">
        <v>45</v>
      </c>
      <c r="F11" t="s">
        <v>40</v>
      </c>
      <c r="G11" s="41">
        <v>0.1</v>
      </c>
      <c r="H11" s="32">
        <v>-0.56000000000000005</v>
      </c>
      <c r="I11" s="32">
        <v>-0.44</v>
      </c>
      <c r="J11" s="23">
        <v>-0.43200000000000005</v>
      </c>
      <c r="K11" s="69">
        <v>0.24400000000000011</v>
      </c>
      <c r="L11" s="48">
        <f t="shared" si="2"/>
        <v>-0.5</v>
      </c>
      <c r="M11" s="5"/>
      <c r="N11" s="39">
        <f t="shared" si="0"/>
        <v>0.89363920750782067</v>
      </c>
      <c r="O11" s="39">
        <f t="shared" si="1"/>
        <v>0.5</v>
      </c>
      <c r="P11" s="34">
        <f t="shared" si="15"/>
        <v>0.6144421272158499</v>
      </c>
      <c r="Q11" s="34">
        <f>N11*(1+AK11)</f>
        <v>0.83680917622523465</v>
      </c>
      <c r="R11" s="43">
        <f>N11*(1+AJ11)</f>
        <v>0.71611053180396256</v>
      </c>
      <c r="S11" s="39">
        <f>N11*(1+AM11)</f>
        <v>1.0135557872784151</v>
      </c>
      <c r="T11" s="43">
        <f t="shared" si="3"/>
        <v>0.37319441574994888</v>
      </c>
      <c r="U11" s="93">
        <f t="shared" si="4"/>
        <v>1.0135557872784151</v>
      </c>
      <c r="V11" s="115">
        <f t="shared" si="5"/>
        <v>0.89075192532088676</v>
      </c>
      <c r="W11" s="46">
        <f t="shared" si="6"/>
        <v>0.89363920750782067</v>
      </c>
      <c r="X11" s="5"/>
      <c r="Y11" s="5"/>
      <c r="Z11" s="117">
        <v>1872512</v>
      </c>
      <c r="AA11" s="119">
        <f t="shared" si="7"/>
        <v>0.54624037339556597</v>
      </c>
      <c r="AB11" s="113">
        <v>2.0424999999999995E-2</v>
      </c>
      <c r="AC11" s="4"/>
      <c r="AD11" s="103">
        <v>-1071</v>
      </c>
      <c r="AE11" s="104">
        <v>-681</v>
      </c>
      <c r="AF11" s="104">
        <v>-218</v>
      </c>
      <c r="AG11" s="104">
        <v>-1510</v>
      </c>
      <c r="AH11" s="105">
        <f t="shared" si="8"/>
        <v>460</v>
      </c>
      <c r="AI11" s="106">
        <f t="shared" si="10"/>
        <v>-0.31242707117852975</v>
      </c>
      <c r="AJ11" s="106">
        <f t="shared" si="11"/>
        <v>-0.19865810968494749</v>
      </c>
      <c r="AK11" s="106">
        <f t="shared" si="12"/>
        <v>-6.3593932322053681E-2</v>
      </c>
      <c r="AL11" s="107">
        <f t="shared" si="13"/>
        <v>-0.44049008168028003</v>
      </c>
      <c r="AM11" s="108">
        <f t="shared" si="14"/>
        <v>0.13418903150525088</v>
      </c>
      <c r="AO11" s="15">
        <v>3428</v>
      </c>
      <c r="AP11" s="16">
        <v>12.9</v>
      </c>
      <c r="AQ11" s="16">
        <v>12.6</v>
      </c>
      <c r="AR11" s="16">
        <v>13.2</v>
      </c>
      <c r="AS11" s="16">
        <v>18.2</v>
      </c>
      <c r="AT11" s="16">
        <v>13.2</v>
      </c>
      <c r="AU11" s="16">
        <v>10.9</v>
      </c>
      <c r="AV11" s="14" t="s">
        <v>44</v>
      </c>
    </row>
    <row r="12" spans="1:48" x14ac:dyDescent="0.3">
      <c r="A12" s="2" t="s">
        <v>46</v>
      </c>
      <c r="B12" t="s">
        <v>47</v>
      </c>
      <c r="C12" t="s">
        <v>48</v>
      </c>
      <c r="D12" s="2" t="s">
        <v>49</v>
      </c>
      <c r="F12" t="s">
        <v>40</v>
      </c>
      <c r="G12" s="41">
        <v>0.05</v>
      </c>
      <c r="H12" s="32">
        <v>-0.64</v>
      </c>
      <c r="I12" s="32">
        <v>-0.49</v>
      </c>
      <c r="J12" s="23">
        <v>-0.60599999999999998</v>
      </c>
      <c r="K12" s="69">
        <v>0.56799999999999995</v>
      </c>
      <c r="L12" s="48">
        <f t="shared" si="2"/>
        <v>-0.56499999999999995</v>
      </c>
      <c r="M12" s="5"/>
      <c r="N12" s="39">
        <f t="shared" si="0"/>
        <v>0.83081592689295058</v>
      </c>
      <c r="O12" s="39">
        <f t="shared" si="1"/>
        <v>0.43500000000000005</v>
      </c>
      <c r="P12" s="34">
        <f t="shared" si="15"/>
        <v>0.50939295039164501</v>
      </c>
      <c r="Q12" s="34">
        <f>N12*(1+AK12)</f>
        <v>0.80015013054830308</v>
      </c>
      <c r="R12" s="43">
        <f>N12*(1+AJ12)</f>
        <v>0.82343342036553546</v>
      </c>
      <c r="S12" s="39">
        <f>N12*(1+AM12)</f>
        <v>0.79447127937336826</v>
      </c>
      <c r="T12" s="43">
        <f t="shared" si="3"/>
        <v>0.26664356192997918</v>
      </c>
      <c r="U12" s="93">
        <f t="shared" si="4"/>
        <v>0.79447127937336826</v>
      </c>
      <c r="V12" s="115">
        <f t="shared" si="5"/>
        <v>0.89446835269993163</v>
      </c>
      <c r="W12" s="46">
        <f t="shared" si="6"/>
        <v>0.83081592689295058</v>
      </c>
      <c r="X12" s="5"/>
      <c r="Y12" s="5"/>
      <c r="Z12" s="117">
        <v>771964</v>
      </c>
      <c r="AA12" s="119">
        <f t="shared" si="7"/>
        <v>0.52765823650034172</v>
      </c>
      <c r="AB12" s="113">
        <v>1.8349999999999998E-2</v>
      </c>
      <c r="AC12" s="4"/>
      <c r="AD12" s="103">
        <v>-566</v>
      </c>
      <c r="AE12" s="104">
        <v>-13</v>
      </c>
      <c r="AF12" s="104">
        <v>-54</v>
      </c>
      <c r="AG12" s="104">
        <v>-697</v>
      </c>
      <c r="AH12" s="105">
        <f t="shared" si="8"/>
        <v>-64</v>
      </c>
      <c r="AI12" s="106">
        <f t="shared" si="10"/>
        <v>-0.38687628161312371</v>
      </c>
      <c r="AJ12" s="106">
        <f t="shared" si="11"/>
        <v>-8.8858509911141498E-3</v>
      </c>
      <c r="AK12" s="106">
        <f t="shared" si="12"/>
        <v>-3.6910457963089539E-2</v>
      </c>
      <c r="AL12" s="107">
        <f t="shared" si="13"/>
        <v>-0.47641831852358169</v>
      </c>
      <c r="AM12" s="108">
        <f t="shared" si="14"/>
        <v>-4.3745727956254275E-2</v>
      </c>
      <c r="AO12" s="15">
        <v>1463</v>
      </c>
      <c r="AP12" s="16">
        <v>5.5</v>
      </c>
      <c r="AQ12" s="16">
        <v>3</v>
      </c>
      <c r="AR12" s="16">
        <v>7.8</v>
      </c>
      <c r="AS12" s="16">
        <v>4.0999999999999996</v>
      </c>
      <c r="AT12" s="16">
        <v>5.5</v>
      </c>
      <c r="AU12" s="16">
        <v>5.9</v>
      </c>
      <c r="AV12" s="14" t="s">
        <v>93</v>
      </c>
    </row>
    <row r="13" spans="1:48" x14ac:dyDescent="0.3">
      <c r="A13" s="2" t="s">
        <v>50</v>
      </c>
      <c r="B13" t="s">
        <v>51</v>
      </c>
      <c r="C13" t="s">
        <v>52</v>
      </c>
      <c r="D13" s="2" t="s">
        <v>53</v>
      </c>
      <c r="F13" t="s">
        <v>40</v>
      </c>
      <c r="G13" s="41">
        <v>0.03</v>
      </c>
      <c r="H13" s="32">
        <v>-0.9</v>
      </c>
      <c r="I13" s="32">
        <v>-0.75</v>
      </c>
      <c r="J13" s="23">
        <v>-0.77400000000000002</v>
      </c>
      <c r="K13" s="69">
        <v>0.39399999999999996</v>
      </c>
      <c r="L13" s="48">
        <f t="shared" si="2"/>
        <v>-0.82499999999999996</v>
      </c>
      <c r="M13" s="5"/>
      <c r="N13" s="45">
        <f t="shared" si="0"/>
        <v>1.5156779661016946</v>
      </c>
      <c r="O13" s="39">
        <f t="shared" si="1"/>
        <v>0.17500000000000004</v>
      </c>
      <c r="P13" s="34">
        <f t="shared" si="15"/>
        <v>0.42266949152542355</v>
      </c>
      <c r="Q13" s="34">
        <v>1</v>
      </c>
      <c r="R13" s="43">
        <f>O13</f>
        <v>0.17500000000000004</v>
      </c>
      <c r="S13" s="45">
        <f>P13</f>
        <v>0.42266949152542355</v>
      </c>
      <c r="T13" s="43">
        <f>P13*Q13*R13</f>
        <v>7.396716101694914E-2</v>
      </c>
      <c r="U13" s="93">
        <f>0.8</f>
        <v>0.8</v>
      </c>
      <c r="V13" s="115">
        <f t="shared" si="5"/>
        <v>0.78549784735812134</v>
      </c>
      <c r="W13" s="52">
        <f>O13</f>
        <v>0.17500000000000004</v>
      </c>
      <c r="X13" s="5"/>
      <c r="Y13" s="5"/>
      <c r="Z13" s="117">
        <v>1096106</v>
      </c>
      <c r="AA13" s="119">
        <f t="shared" si="7"/>
        <v>1.0725107632093933</v>
      </c>
      <c r="AB13" s="113">
        <v>2.3999999999999998E-3</v>
      </c>
      <c r="AC13" s="4"/>
      <c r="AD13" s="103">
        <v>-737</v>
      </c>
      <c r="AE13" s="104">
        <v>-737</v>
      </c>
      <c r="AF13" s="104">
        <v>-12</v>
      </c>
      <c r="AG13" s="104">
        <v>-904</v>
      </c>
      <c r="AH13" s="105">
        <f t="shared" si="8"/>
        <v>582</v>
      </c>
      <c r="AI13" s="106">
        <f t="shared" si="10"/>
        <v>-0.72113502935420748</v>
      </c>
      <c r="AJ13" s="106">
        <f t="shared" si="11"/>
        <v>-0.72113502935420748</v>
      </c>
      <c r="AK13" s="106">
        <f t="shared" si="12"/>
        <v>-1.1741682974559686E-2</v>
      </c>
      <c r="AL13" s="107">
        <f t="shared" si="13"/>
        <v>-0.8845401174168297</v>
      </c>
      <c r="AM13" s="108">
        <f t="shared" si="14"/>
        <v>0.56947162426614484</v>
      </c>
      <c r="AO13" s="15">
        <v>1022</v>
      </c>
      <c r="AP13" s="16">
        <v>3.8</v>
      </c>
      <c r="AQ13" s="16">
        <v>3.9</v>
      </c>
      <c r="AR13" s="16">
        <v>3.8</v>
      </c>
      <c r="AS13" s="16">
        <v>9.1</v>
      </c>
      <c r="AT13" s="16">
        <v>3.6</v>
      </c>
      <c r="AU13" s="16">
        <v>3</v>
      </c>
      <c r="AV13" s="14" t="s">
        <v>52</v>
      </c>
    </row>
    <row r="14" spans="1:48" x14ac:dyDescent="0.3">
      <c r="A14" s="2" t="s">
        <v>54</v>
      </c>
      <c r="B14" t="s">
        <v>55</v>
      </c>
      <c r="C14" t="s">
        <v>56</v>
      </c>
      <c r="D14" s="2" t="s">
        <v>57</v>
      </c>
      <c r="F14" t="s">
        <v>40</v>
      </c>
      <c r="G14" s="41">
        <v>0.05</v>
      </c>
      <c r="H14" s="32">
        <v>-0.34</v>
      </c>
      <c r="I14" s="32">
        <v>-0.24</v>
      </c>
      <c r="J14" s="23">
        <v>-0.36</v>
      </c>
      <c r="K14" s="69">
        <v>0.22599999999999998</v>
      </c>
      <c r="L14" s="48">
        <f t="shared" si="2"/>
        <v>-0.29000000000000004</v>
      </c>
      <c r="M14" s="5"/>
      <c r="N14" s="39">
        <f t="shared" si="0"/>
        <v>0.98389513108614235</v>
      </c>
      <c r="O14" s="39">
        <f t="shared" si="1"/>
        <v>0.71</v>
      </c>
      <c r="P14" s="34">
        <f t="shared" si="15"/>
        <v>0.76318352059925088</v>
      </c>
      <c r="Q14" s="34">
        <f>N14*(1+AK14)</f>
        <v>0.96661048689138573</v>
      </c>
      <c r="R14" s="43">
        <f t="shared" ref="R14:R19" si="16">N14*(1+AJ14)</f>
        <v>0.97857677902621731</v>
      </c>
      <c r="S14" s="39">
        <f t="shared" ref="S14:S19" si="17">N14*(1+AM14)</f>
        <v>0.95331460674157309</v>
      </c>
      <c r="T14" s="43">
        <f t="shared" si="3"/>
        <v>0.68819520131681466</v>
      </c>
      <c r="U14" s="93">
        <f t="shared" si="4"/>
        <v>0.95331460674157309</v>
      </c>
      <c r="V14" s="115">
        <f t="shared" si="5"/>
        <v>0.91735459459459456</v>
      </c>
      <c r="W14" s="46">
        <f t="shared" si="6"/>
        <v>0.98389513108614235</v>
      </c>
      <c r="X14" s="5"/>
      <c r="Y14" s="5"/>
      <c r="Z14" s="117">
        <v>305788</v>
      </c>
      <c r="AA14" s="119">
        <f t="shared" si="7"/>
        <v>0.41322702702702702</v>
      </c>
      <c r="AB14" s="113">
        <v>0.12865000000000001</v>
      </c>
      <c r="AC14" s="4"/>
      <c r="AD14" s="103">
        <v>-166</v>
      </c>
      <c r="AE14" s="104">
        <v>-4</v>
      </c>
      <c r="AF14" s="104">
        <v>-13</v>
      </c>
      <c r="AG14" s="104">
        <v>-206</v>
      </c>
      <c r="AH14" s="105">
        <f t="shared" si="8"/>
        <v>-23</v>
      </c>
      <c r="AI14" s="106">
        <f t="shared" si="10"/>
        <v>-0.22432432432432434</v>
      </c>
      <c r="AJ14" s="106">
        <f t="shared" si="11"/>
        <v>-5.4054054054054057E-3</v>
      </c>
      <c r="AK14" s="106">
        <f t="shared" si="12"/>
        <v>-1.7567567567567569E-2</v>
      </c>
      <c r="AL14" s="107">
        <f t="shared" si="13"/>
        <v>-0.27837837837837837</v>
      </c>
      <c r="AM14" s="108">
        <f t="shared" si="14"/>
        <v>-3.1081081081081083E-2</v>
      </c>
      <c r="AO14" s="15">
        <v>740</v>
      </c>
      <c r="AP14" s="16">
        <v>2.8</v>
      </c>
      <c r="AQ14" s="16">
        <v>1.7</v>
      </c>
      <c r="AR14" s="16">
        <v>3.8</v>
      </c>
      <c r="AS14" s="16">
        <v>2.1</v>
      </c>
      <c r="AT14" s="16">
        <v>3.2</v>
      </c>
      <c r="AU14" s="16">
        <v>2.2000000000000002</v>
      </c>
      <c r="AV14" s="14" t="s">
        <v>56</v>
      </c>
    </row>
    <row r="15" spans="1:48" x14ac:dyDescent="0.3">
      <c r="A15" s="2" t="s">
        <v>58</v>
      </c>
      <c r="B15" t="s">
        <v>59</v>
      </c>
      <c r="C15" t="s">
        <v>60</v>
      </c>
      <c r="D15" s="2" t="s">
        <v>61</v>
      </c>
      <c r="F15" t="s">
        <v>40</v>
      </c>
      <c r="G15" s="41">
        <v>0.04</v>
      </c>
      <c r="H15" s="32">
        <v>0</v>
      </c>
      <c r="I15" s="32">
        <v>-0.2</v>
      </c>
      <c r="J15" s="23">
        <v>-7.8000000000000014E-2</v>
      </c>
      <c r="K15" s="69">
        <v>0.64</v>
      </c>
      <c r="L15" s="48">
        <f t="shared" si="2"/>
        <v>-0.1</v>
      </c>
      <c r="M15" s="5"/>
      <c r="N15" s="39">
        <f t="shared" si="0"/>
        <v>1.0521489971346705</v>
      </c>
      <c r="O15" s="39">
        <f t="shared" si="1"/>
        <v>0.89999999999999991</v>
      </c>
      <c r="P15" s="34">
        <f t="shared" si="15"/>
        <v>0.91977077363896842</v>
      </c>
      <c r="Q15" s="34">
        <v>1</v>
      </c>
      <c r="R15" s="43">
        <f t="shared" si="16"/>
        <v>1.0521489971346705</v>
      </c>
      <c r="S15" s="39">
        <f t="shared" si="17"/>
        <v>1.0426934097421203</v>
      </c>
      <c r="T15" s="43">
        <f t="shared" si="3"/>
        <v>1.009051842254131</v>
      </c>
      <c r="U15" s="93">
        <f t="shared" si="4"/>
        <v>1.0426934097421203</v>
      </c>
      <c r="V15" s="115">
        <f t="shared" si="5"/>
        <v>0.97705816993464056</v>
      </c>
      <c r="W15" s="46">
        <f t="shared" si="6"/>
        <v>1.0521489971346705</v>
      </c>
      <c r="X15" s="5"/>
      <c r="Y15" s="5"/>
      <c r="Z15" s="117">
        <v>140404</v>
      </c>
      <c r="AA15" s="119">
        <f t="shared" si="7"/>
        <v>0.11470915032679739</v>
      </c>
      <c r="AB15" s="113">
        <v>0.11497500000000001</v>
      </c>
      <c r="AC15" s="4"/>
      <c r="AD15" s="103">
        <v>-154</v>
      </c>
      <c r="AE15" s="104">
        <v>0</v>
      </c>
      <c r="AF15" s="104">
        <v>-12</v>
      </c>
      <c r="AG15" s="104">
        <v>-177</v>
      </c>
      <c r="AH15" s="105">
        <f t="shared" si="8"/>
        <v>-11</v>
      </c>
      <c r="AI15" s="106">
        <f t="shared" si="10"/>
        <v>-0.12581699346405228</v>
      </c>
      <c r="AJ15" s="106">
        <f t="shared" si="11"/>
        <v>0</v>
      </c>
      <c r="AK15" s="106">
        <f t="shared" si="12"/>
        <v>-9.8039215686274508E-3</v>
      </c>
      <c r="AL15" s="107">
        <f t="shared" si="13"/>
        <v>-0.14460784313725492</v>
      </c>
      <c r="AM15" s="108">
        <f t="shared" si="14"/>
        <v>-8.9869281045751627E-3</v>
      </c>
      <c r="AO15" s="15">
        <v>1224</v>
      </c>
      <c r="AP15" s="16">
        <v>4.5999999999999996</v>
      </c>
      <c r="AQ15" s="16">
        <v>5.4</v>
      </c>
      <c r="AR15" s="16">
        <v>3.9</v>
      </c>
      <c r="AS15" s="16">
        <v>3.1</v>
      </c>
      <c r="AT15" s="16">
        <v>4.7</v>
      </c>
      <c r="AU15" s="16">
        <v>4.8</v>
      </c>
      <c r="AV15" s="14" t="s">
        <v>103</v>
      </c>
    </row>
    <row r="16" spans="1:48" x14ac:dyDescent="0.3">
      <c r="A16" s="2" t="s">
        <v>62</v>
      </c>
      <c r="B16">
        <v>68</v>
      </c>
      <c r="C16" t="s">
        <v>63</v>
      </c>
      <c r="D16" s="2" t="s">
        <v>64</v>
      </c>
      <c r="F16" t="s">
        <v>40</v>
      </c>
      <c r="G16" s="41">
        <v>0.13</v>
      </c>
      <c r="H16" s="32">
        <v>-0.01</v>
      </c>
      <c r="I16" s="32">
        <v>-7.0000000000000007E-2</v>
      </c>
      <c r="J16" s="23">
        <v>-6.000000000000001E-3</v>
      </c>
      <c r="K16" s="69">
        <v>0.92199999999999993</v>
      </c>
      <c r="L16" s="48">
        <f t="shared" si="2"/>
        <v>-0.04</v>
      </c>
      <c r="M16" s="5"/>
      <c r="N16" s="39">
        <f t="shared" si="0"/>
        <v>1.0352351097178683</v>
      </c>
      <c r="O16" s="39">
        <f t="shared" si="1"/>
        <v>0.95999999999999985</v>
      </c>
      <c r="P16" s="34">
        <v>1</v>
      </c>
      <c r="Q16" s="34">
        <f>N16*(1+AK16)</f>
        <v>0.95999999999999985</v>
      </c>
      <c r="R16" s="43">
        <f t="shared" si="16"/>
        <v>1.0352351097178683</v>
      </c>
      <c r="S16" s="39">
        <f t="shared" si="17"/>
        <v>1.0352351097178683</v>
      </c>
      <c r="T16" s="43">
        <f t="shared" si="3"/>
        <v>1.0288432630968638</v>
      </c>
      <c r="U16" s="93">
        <f t="shared" si="4"/>
        <v>1.0352351097178683</v>
      </c>
      <c r="V16" s="115">
        <f t="shared" si="5"/>
        <v>0.93134767441860467</v>
      </c>
      <c r="W16" s="46">
        <f t="shared" si="6"/>
        <v>1.0352351097178683</v>
      </c>
      <c r="X16" s="5"/>
      <c r="Y16" s="5"/>
      <c r="Z16" s="117">
        <v>118082</v>
      </c>
      <c r="AA16" s="119">
        <f t="shared" si="7"/>
        <v>0.34326162790697673</v>
      </c>
      <c r="AB16" s="113">
        <v>2.7625E-2</v>
      </c>
      <c r="AC16" s="4"/>
      <c r="AD16" s="103">
        <v>0</v>
      </c>
      <c r="AE16" s="104">
        <v>0</v>
      </c>
      <c r="AF16" s="104">
        <v>-25</v>
      </c>
      <c r="AG16" s="104">
        <v>-25</v>
      </c>
      <c r="AH16" s="105">
        <f t="shared" si="8"/>
        <v>0</v>
      </c>
      <c r="AI16" s="106">
        <f t="shared" si="10"/>
        <v>0</v>
      </c>
      <c r="AJ16" s="106">
        <f t="shared" si="11"/>
        <v>0</v>
      </c>
      <c r="AK16" s="106">
        <f t="shared" si="12"/>
        <v>-7.2674418604651167E-2</v>
      </c>
      <c r="AL16" s="107">
        <f t="shared" si="13"/>
        <v>-7.2674418604651167E-2</v>
      </c>
      <c r="AM16" s="108">
        <f t="shared" si="14"/>
        <v>0</v>
      </c>
      <c r="AO16" s="15">
        <v>344</v>
      </c>
      <c r="AP16" s="16">
        <v>1.3</v>
      </c>
      <c r="AQ16" s="16">
        <v>1.2</v>
      </c>
      <c r="AR16" s="16">
        <v>1.4</v>
      </c>
      <c r="AS16" s="16">
        <v>2.5</v>
      </c>
      <c r="AT16" s="16">
        <v>1.2</v>
      </c>
      <c r="AU16" s="16">
        <v>1.1000000000000001</v>
      </c>
      <c r="AV16" s="13" t="s">
        <v>107</v>
      </c>
    </row>
    <row r="17" spans="1:48" x14ac:dyDescent="0.3">
      <c r="A17" s="2" t="s">
        <v>65</v>
      </c>
      <c r="B17" t="s">
        <v>66</v>
      </c>
      <c r="C17" t="s">
        <v>67</v>
      </c>
      <c r="D17" s="2" t="s">
        <v>68</v>
      </c>
      <c r="F17" t="s">
        <v>40</v>
      </c>
      <c r="G17" s="41">
        <v>0.14000000000000001</v>
      </c>
      <c r="H17" s="32">
        <v>-0.47</v>
      </c>
      <c r="I17" s="32">
        <v>-0.39</v>
      </c>
      <c r="J17" s="23">
        <v>-0.32400000000000007</v>
      </c>
      <c r="K17" s="69">
        <v>0.99400000000000011</v>
      </c>
      <c r="L17" s="48">
        <f t="shared" si="2"/>
        <v>-0.43</v>
      </c>
      <c r="M17" s="5"/>
      <c r="N17" s="39">
        <f t="shared" si="0"/>
        <v>0.96299999999999997</v>
      </c>
      <c r="O17" s="39">
        <f t="shared" si="1"/>
        <v>0.57000000000000006</v>
      </c>
      <c r="P17" s="34">
        <f>N17*(1+AI17)</f>
        <v>0.69412499999999988</v>
      </c>
      <c r="Q17" s="34">
        <f>N17*(1+AK17)</f>
        <v>0.91462500000000002</v>
      </c>
      <c r="R17" s="43">
        <f t="shared" si="16"/>
        <v>0.96299999999999997</v>
      </c>
      <c r="S17" s="39">
        <f t="shared" si="17"/>
        <v>0.88724999999999998</v>
      </c>
      <c r="T17" s="43">
        <f t="shared" si="3"/>
        <v>0.54244167664369913</v>
      </c>
      <c r="U17" s="93">
        <f t="shared" si="4"/>
        <v>0.88724999999999998</v>
      </c>
      <c r="V17" s="115">
        <f t="shared" si="5"/>
        <v>0.81836355140186912</v>
      </c>
      <c r="W17" s="46">
        <f t="shared" si="6"/>
        <v>0.96299999999999997</v>
      </c>
      <c r="X17" s="5"/>
      <c r="Y17" s="5"/>
      <c r="Z17" s="117">
        <v>2332212</v>
      </c>
      <c r="AA17" s="119">
        <f t="shared" si="7"/>
        <v>0.9081822429906542</v>
      </c>
      <c r="AB17" s="113">
        <v>4.7074999999999999E-2</v>
      </c>
      <c r="AC17" s="4"/>
      <c r="AD17" s="103">
        <v>-717</v>
      </c>
      <c r="AE17" s="104">
        <v>0</v>
      </c>
      <c r="AF17" s="104">
        <v>-129</v>
      </c>
      <c r="AG17" s="104">
        <v>-1048</v>
      </c>
      <c r="AH17" s="105">
        <f t="shared" si="8"/>
        <v>-202</v>
      </c>
      <c r="AI17" s="106">
        <f t="shared" si="10"/>
        <v>-0.27920560747663553</v>
      </c>
      <c r="AJ17" s="106">
        <f t="shared" si="11"/>
        <v>0</v>
      </c>
      <c r="AK17" s="106">
        <f t="shared" si="12"/>
        <v>-5.0233644859813083E-2</v>
      </c>
      <c r="AL17" s="107">
        <f t="shared" si="13"/>
        <v>-0.40809968847352024</v>
      </c>
      <c r="AM17" s="108">
        <f t="shared" si="14"/>
        <v>-7.8660436137071646E-2</v>
      </c>
      <c r="AO17" s="15">
        <v>2568</v>
      </c>
      <c r="AP17" s="16"/>
      <c r="AQ17" s="16">
        <v>9.3000000000000007</v>
      </c>
      <c r="AR17" s="16">
        <v>10</v>
      </c>
      <c r="AS17" s="16">
        <v>8.3000000000000007</v>
      </c>
      <c r="AT17" s="16">
        <v>10.5</v>
      </c>
      <c r="AU17" s="16">
        <v>8.3000000000000007</v>
      </c>
      <c r="AV17" s="14" t="s">
        <v>104</v>
      </c>
    </row>
    <row r="18" spans="1:48" x14ac:dyDescent="0.3">
      <c r="A18" s="2" t="s">
        <v>69</v>
      </c>
      <c r="B18" t="s">
        <v>70</v>
      </c>
      <c r="C18" t="s">
        <v>71</v>
      </c>
      <c r="D18" s="2" t="s">
        <v>72</v>
      </c>
      <c r="E18" t="s">
        <v>73</v>
      </c>
      <c r="F18" t="s">
        <v>40</v>
      </c>
      <c r="G18" s="41">
        <v>0.22</v>
      </c>
      <c r="H18" s="32">
        <v>-0.15</v>
      </c>
      <c r="I18" s="32">
        <v>-7.0000000000000007E-2</v>
      </c>
      <c r="J18" s="23">
        <v>-0.126</v>
      </c>
      <c r="K18" s="69">
        <v>0.87400000000000011</v>
      </c>
      <c r="L18" s="48">
        <f t="shared" si="2"/>
        <v>-0.11</v>
      </c>
      <c r="M18" s="5"/>
      <c r="N18" s="39">
        <f t="shared" si="0"/>
        <v>0.97127105263157887</v>
      </c>
      <c r="O18" s="39">
        <f t="shared" si="1"/>
        <v>0.89</v>
      </c>
      <c r="P18" s="34">
        <f>N18*(1+AI18)</f>
        <v>0.9251315789473683</v>
      </c>
      <c r="Q18" s="34">
        <f>N18*(1+AK18)</f>
        <v>0.93731052631578937</v>
      </c>
      <c r="R18" s="43">
        <f t="shared" si="16"/>
        <v>0.9251315789473683</v>
      </c>
      <c r="S18" s="39">
        <f t="shared" si="17"/>
        <v>1.0162394736842104</v>
      </c>
      <c r="T18" s="43">
        <f t="shared" si="3"/>
        <v>0.81524203762531122</v>
      </c>
      <c r="U18" s="93">
        <f t="shared" si="4"/>
        <v>1.0162394736842104</v>
      </c>
      <c r="V18" s="115">
        <f t="shared" si="5"/>
        <v>0.98055722208825657</v>
      </c>
      <c r="W18" s="46">
        <f t="shared" si="6"/>
        <v>0.97127105263157887</v>
      </c>
      <c r="X18" s="5"/>
      <c r="Y18" s="5"/>
      <c r="Z18" s="117">
        <v>806292</v>
      </c>
      <c r="AA18" s="119">
        <f t="shared" si="7"/>
        <v>9.721388955871714E-2</v>
      </c>
      <c r="AB18" s="113">
        <v>5.2249999999999996E-3</v>
      </c>
      <c r="AC18" s="4"/>
      <c r="AD18" s="103">
        <v>-394</v>
      </c>
      <c r="AE18" s="104">
        <v>-394</v>
      </c>
      <c r="AF18" s="104">
        <v>-290</v>
      </c>
      <c r="AG18" s="104">
        <v>-694</v>
      </c>
      <c r="AH18" s="105">
        <f t="shared" si="8"/>
        <v>384</v>
      </c>
      <c r="AI18" s="106">
        <f t="shared" si="10"/>
        <v>-4.750421991801302E-2</v>
      </c>
      <c r="AJ18" s="106">
        <f t="shared" si="11"/>
        <v>-4.750421991801302E-2</v>
      </c>
      <c r="AK18" s="106">
        <f t="shared" si="12"/>
        <v>-3.4965034965034968E-2</v>
      </c>
      <c r="AL18" s="107">
        <f t="shared" si="13"/>
        <v>-8.3674945743911266E-2</v>
      </c>
      <c r="AM18" s="108">
        <f t="shared" si="14"/>
        <v>4.6298529057149748E-2</v>
      </c>
      <c r="AO18" s="15">
        <v>8294</v>
      </c>
      <c r="AP18" s="18"/>
      <c r="AQ18" s="16">
        <v>11.2</v>
      </c>
      <c r="AR18" s="16">
        <v>4.6500000000000004</v>
      </c>
      <c r="AS18" s="16">
        <v>5.35</v>
      </c>
      <c r="AT18" s="16">
        <v>7.625</v>
      </c>
      <c r="AU18" s="16">
        <v>8.8000000000000007</v>
      </c>
      <c r="AV18" s="14" t="s">
        <v>105</v>
      </c>
    </row>
    <row r="19" spans="1:48" s="24" customFormat="1" x14ac:dyDescent="0.3">
      <c r="A19" s="40" t="s">
        <v>74</v>
      </c>
      <c r="B19" s="24" t="s">
        <v>75</v>
      </c>
      <c r="C19" s="24" t="s">
        <v>76</v>
      </c>
      <c r="D19" s="40" t="s">
        <v>77</v>
      </c>
      <c r="E19" s="24" t="s">
        <v>45</v>
      </c>
      <c r="G19" s="42">
        <v>0.03</v>
      </c>
      <c r="H19" s="33">
        <v>-0.77</v>
      </c>
      <c r="I19" s="33">
        <v>-0.42</v>
      </c>
      <c r="J19" s="27">
        <v>-0.65400000000000003</v>
      </c>
      <c r="K19" s="69">
        <v>0.34599999999999992</v>
      </c>
      <c r="L19" s="48">
        <f t="shared" si="2"/>
        <v>-0.59499999999999997</v>
      </c>
      <c r="M19" s="5"/>
      <c r="N19" s="39">
        <f t="shared" si="0"/>
        <v>0.74890767230169053</v>
      </c>
      <c r="O19" s="39">
        <f t="shared" si="1"/>
        <v>0.40500000000000003</v>
      </c>
      <c r="P19" s="34">
        <f>N19*(1+AI19)</f>
        <v>0.55615084525357616</v>
      </c>
      <c r="Q19" s="34">
        <f>N19*(1+AK19)</f>
        <v>0.68044213263979192</v>
      </c>
      <c r="R19" s="43">
        <f t="shared" si="16"/>
        <v>0.63567620286085824</v>
      </c>
      <c r="S19" s="39">
        <f t="shared" si="17"/>
        <v>0.7794538361508454</v>
      </c>
      <c r="T19" s="43">
        <f t="shared" si="3"/>
        <v>0.18750383338502644</v>
      </c>
      <c r="U19" s="93">
        <f t="shared" si="4"/>
        <v>0.7794538361508454</v>
      </c>
      <c r="V19" s="115">
        <f t="shared" si="5"/>
        <v>0.90712306610407878</v>
      </c>
      <c r="W19" s="46">
        <f t="shared" si="6"/>
        <v>0.74890767230169053</v>
      </c>
      <c r="X19" s="5"/>
      <c r="Y19" s="5"/>
      <c r="Z19" s="118">
        <v>660355</v>
      </c>
      <c r="AA19" s="119">
        <f t="shared" si="7"/>
        <v>0.46438466947960622</v>
      </c>
      <c r="AB19" s="114">
        <v>2.2775E-2</v>
      </c>
      <c r="AC19" s="28"/>
      <c r="AD19" s="109">
        <v>-366</v>
      </c>
      <c r="AE19" s="25">
        <v>-215</v>
      </c>
      <c r="AF19" s="25">
        <v>-130</v>
      </c>
      <c r="AG19" s="25">
        <v>-653</v>
      </c>
      <c r="AH19" s="24">
        <f t="shared" si="8"/>
        <v>58</v>
      </c>
      <c r="AI19" s="26">
        <f t="shared" si="10"/>
        <v>-0.25738396624472576</v>
      </c>
      <c r="AJ19" s="26">
        <f t="shared" si="11"/>
        <v>-0.15119549929676512</v>
      </c>
      <c r="AK19" s="26">
        <f t="shared" si="12"/>
        <v>-9.1420534458509145E-2</v>
      </c>
      <c r="AL19" s="27">
        <f t="shared" si="13"/>
        <v>-0.45921237693389594</v>
      </c>
      <c r="AM19" s="110">
        <f t="shared" si="14"/>
        <v>4.0787623066104076E-2</v>
      </c>
      <c r="AO19" s="29">
        <v>1422</v>
      </c>
      <c r="AP19" s="30">
        <v>5.3</v>
      </c>
      <c r="AQ19" s="30">
        <v>7.3</v>
      </c>
      <c r="AR19" s="30">
        <v>3.5</v>
      </c>
      <c r="AS19" s="30">
        <v>6.7</v>
      </c>
      <c r="AT19" s="30">
        <v>4.8</v>
      </c>
      <c r="AU19" s="30">
        <v>6.1</v>
      </c>
      <c r="AV19" s="31" t="s">
        <v>106</v>
      </c>
    </row>
    <row r="20" spans="1:48" x14ac:dyDescent="0.3">
      <c r="G20" s="5">
        <v>1</v>
      </c>
      <c r="H20" s="4">
        <f>SUMPRODUCT(G3:G19,H3:H19)</f>
        <v>-0.36230000000000007</v>
      </c>
      <c r="I20" s="4">
        <f>SUMPRODUCT(G3:G19,I3:I19)</f>
        <v>-0.30588000000000004</v>
      </c>
      <c r="J20" s="23">
        <f>SUMPRODUCT(G3:G19,J3:J19)</f>
        <v>-0.29188800000000004</v>
      </c>
      <c r="K20" s="2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AD20" s="6"/>
      <c r="AG20">
        <f>SUM(AG3:AG19)</f>
        <v>-9069</v>
      </c>
      <c r="AH20">
        <f>SUM(AH3:AH19)</f>
        <v>620</v>
      </c>
      <c r="AI20" s="6"/>
      <c r="AL20" s="19">
        <f>AG20/AO20</f>
        <v>-0.34114504965392717</v>
      </c>
      <c r="AM20" s="19">
        <f>AH20/AO20</f>
        <v>2.3322299127294614E-2</v>
      </c>
      <c r="AO20" s="15">
        <f>SUM(AO3:AO19)</f>
        <v>26584</v>
      </c>
      <c r="AP20" s="16"/>
      <c r="AQ20" s="16"/>
      <c r="AR20" s="16"/>
      <c r="AS20" s="16"/>
      <c r="AT20" s="16"/>
      <c r="AU20" s="16"/>
      <c r="AV20" s="14"/>
    </row>
    <row r="21" spans="1:48" x14ac:dyDescent="0.3">
      <c r="S21" s="58" t="s">
        <v>120</v>
      </c>
      <c r="AF21" s="2" t="s">
        <v>90</v>
      </c>
      <c r="AG21" s="2">
        <v>177</v>
      </c>
      <c r="AK21" s="2" t="s">
        <v>90</v>
      </c>
      <c r="AL21" s="2">
        <v>-177</v>
      </c>
      <c r="AM21" s="20">
        <f>AL21/AO20</f>
        <v>-6.6581402347276556E-3</v>
      </c>
      <c r="AO21" s="15"/>
      <c r="AP21" s="16"/>
      <c r="AQ21" s="16"/>
      <c r="AR21" s="16"/>
      <c r="AS21" s="16"/>
      <c r="AT21" s="16"/>
      <c r="AU21" s="16"/>
      <c r="AV21" s="14"/>
    </row>
    <row r="22" spans="1:48" x14ac:dyDescent="0.3">
      <c r="AO22" s="15"/>
      <c r="AP22" s="16"/>
      <c r="AQ22" s="16"/>
      <c r="AR22" s="16"/>
      <c r="AS22" s="16"/>
      <c r="AT22" s="16"/>
      <c r="AU22" s="16"/>
      <c r="AV22" s="14"/>
    </row>
    <row r="23" spans="1:48" x14ac:dyDescent="0.3">
      <c r="J23" s="70"/>
      <c r="M23" s="10"/>
      <c r="AO23" s="11">
        <v>3626</v>
      </c>
      <c r="AP23" s="12">
        <v>13.6</v>
      </c>
      <c r="AQ23" s="12">
        <v>7.8</v>
      </c>
      <c r="AR23" s="12">
        <v>19.100000000000001</v>
      </c>
      <c r="AS23" s="12">
        <v>14.2</v>
      </c>
      <c r="AT23" s="12">
        <v>14</v>
      </c>
      <c r="AU23" s="12">
        <v>12.7</v>
      </c>
      <c r="AV23" s="13" t="s">
        <v>17</v>
      </c>
    </row>
    <row r="24" spans="1:48" x14ac:dyDescent="0.3">
      <c r="J24" s="70"/>
      <c r="M24" s="10"/>
      <c r="AO24" s="15"/>
      <c r="AP24" s="16"/>
      <c r="AQ24" s="16"/>
      <c r="AR24" s="16"/>
      <c r="AS24" s="16"/>
      <c r="AT24" s="16"/>
      <c r="AU24" s="16"/>
      <c r="AV24" s="13"/>
    </row>
    <row r="25" spans="1:48" x14ac:dyDescent="0.3">
      <c r="J25" s="70"/>
      <c r="M25" s="10"/>
      <c r="AO25" s="9"/>
      <c r="AQ25" s="10"/>
      <c r="AR25" s="10"/>
      <c r="AS25" s="10"/>
      <c r="AT25" s="10"/>
      <c r="AU25" s="10"/>
    </row>
    <row r="26" spans="1:48" x14ac:dyDescent="0.3">
      <c r="J26" s="70"/>
      <c r="M26" s="10"/>
    </row>
    <row r="27" spans="1:48" x14ac:dyDescent="0.3">
      <c r="J27" s="70"/>
      <c r="M27" s="10"/>
    </row>
    <row r="28" spans="1:48" x14ac:dyDescent="0.3">
      <c r="J28" s="70"/>
      <c r="M28" s="10"/>
    </row>
    <row r="29" spans="1:48" x14ac:dyDescent="0.3">
      <c r="J29" s="70"/>
      <c r="M29" s="10"/>
    </row>
    <row r="30" spans="1:48" x14ac:dyDescent="0.3">
      <c r="J30" s="70"/>
      <c r="M30" s="10"/>
    </row>
    <row r="31" spans="1:48" x14ac:dyDescent="0.3">
      <c r="J31" s="70"/>
      <c r="M31" s="10"/>
    </row>
    <row r="32" spans="1:48" x14ac:dyDescent="0.3">
      <c r="J32" s="70"/>
      <c r="M32" s="10"/>
    </row>
    <row r="33" spans="4:13" x14ac:dyDescent="0.3">
      <c r="J33" s="70"/>
      <c r="M33" s="10"/>
    </row>
    <row r="34" spans="4:13" x14ac:dyDescent="0.3">
      <c r="J34" s="70"/>
      <c r="M34" s="10"/>
    </row>
    <row r="35" spans="4:13" x14ac:dyDescent="0.3">
      <c r="J35" s="70"/>
      <c r="M35" s="10"/>
    </row>
    <row r="36" spans="4:13" x14ac:dyDescent="0.3">
      <c r="J36" s="70"/>
      <c r="M36" s="10"/>
    </row>
    <row r="37" spans="4:13" x14ac:dyDescent="0.3">
      <c r="J37" s="70"/>
      <c r="M37" s="10"/>
    </row>
    <row r="38" spans="4:13" x14ac:dyDescent="0.3">
      <c r="J38" s="70"/>
      <c r="M38" s="10"/>
    </row>
    <row r="39" spans="4:13" x14ac:dyDescent="0.3">
      <c r="J39" s="70"/>
      <c r="M39" s="10"/>
    </row>
    <row r="40" spans="4:13" x14ac:dyDescent="0.3">
      <c r="M40" s="10"/>
    </row>
    <row r="44" spans="4:13" x14ac:dyDescent="0.3">
      <c r="D44" s="61"/>
      <c r="E44" s="61"/>
    </row>
    <row r="45" spans="4:13" x14ac:dyDescent="0.3">
      <c r="D45" s="61"/>
      <c r="E45" s="61"/>
    </row>
  </sheetData>
  <mergeCells count="3">
    <mergeCell ref="AS1:AU1"/>
    <mergeCell ref="AQ1:AR1"/>
    <mergeCell ref="AO1:A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C9E2E-3957-4CE0-94D3-9BDD1891A5BD}">
  <dimension ref="A1:H102"/>
  <sheetViews>
    <sheetView topLeftCell="A76" workbookViewId="0">
      <selection activeCell="I14" sqref="I14"/>
    </sheetView>
  </sheetViews>
  <sheetFormatPr defaultRowHeight="14.4" x14ac:dyDescent="0.3"/>
  <sheetData>
    <row r="1" spans="1:8" x14ac:dyDescent="0.3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306</v>
      </c>
      <c r="H1" t="s">
        <v>424</v>
      </c>
    </row>
    <row r="2" spans="1:8" x14ac:dyDescent="0.3">
      <c r="A2">
        <v>84</v>
      </c>
      <c r="B2">
        <v>1</v>
      </c>
      <c r="C2">
        <v>1053</v>
      </c>
      <c r="D2">
        <v>5</v>
      </c>
      <c r="E2" t="s">
        <v>307</v>
      </c>
      <c r="F2" t="s">
        <v>176</v>
      </c>
      <c r="G2" s="10" t="s">
        <v>411</v>
      </c>
      <c r="H2" s="6">
        <v>0.94088455763134904</v>
      </c>
    </row>
    <row r="3" spans="1:8" x14ac:dyDescent="0.3">
      <c r="A3">
        <v>32</v>
      </c>
      <c r="B3">
        <v>2</v>
      </c>
      <c r="C3">
        <v>2408</v>
      </c>
      <c r="D3">
        <v>5</v>
      </c>
      <c r="E3" t="s">
        <v>308</v>
      </c>
      <c r="F3" t="s">
        <v>177</v>
      </c>
      <c r="G3" s="10" t="s">
        <v>412</v>
      </c>
      <c r="H3" s="6">
        <v>0.89844574732759186</v>
      </c>
    </row>
    <row r="4" spans="1:8" x14ac:dyDescent="0.3">
      <c r="A4">
        <v>84</v>
      </c>
      <c r="B4">
        <v>3</v>
      </c>
      <c r="C4">
        <v>3190</v>
      </c>
      <c r="D4">
        <v>5</v>
      </c>
      <c r="E4" t="s">
        <v>309</v>
      </c>
      <c r="F4" t="s">
        <v>178</v>
      </c>
      <c r="G4" s="10" t="s">
        <v>411</v>
      </c>
      <c r="H4" s="6">
        <v>0.94088455763134904</v>
      </c>
    </row>
    <row r="5" spans="1:8" x14ac:dyDescent="0.3">
      <c r="A5">
        <v>93</v>
      </c>
      <c r="B5">
        <v>4</v>
      </c>
      <c r="C5">
        <v>4070</v>
      </c>
      <c r="D5">
        <v>4</v>
      </c>
      <c r="E5" t="s">
        <v>310</v>
      </c>
      <c r="F5" t="s">
        <v>179</v>
      </c>
      <c r="G5" s="10" t="s">
        <v>413</v>
      </c>
      <c r="H5" s="6">
        <v>0.94699299269972392</v>
      </c>
    </row>
    <row r="6" spans="1:8" x14ac:dyDescent="0.3">
      <c r="A6">
        <v>93</v>
      </c>
      <c r="B6">
        <v>5</v>
      </c>
      <c r="C6">
        <v>5061</v>
      </c>
      <c r="D6">
        <v>4</v>
      </c>
      <c r="E6" t="s">
        <v>311</v>
      </c>
      <c r="F6" t="s">
        <v>180</v>
      </c>
      <c r="G6" s="10" t="s">
        <v>413</v>
      </c>
      <c r="H6" s="6">
        <v>0.94699299269972392</v>
      </c>
    </row>
    <row r="7" spans="1:8" x14ac:dyDescent="0.3">
      <c r="A7">
        <v>93</v>
      </c>
      <c r="B7">
        <v>6</v>
      </c>
      <c r="C7">
        <v>6088</v>
      </c>
      <c r="D7">
        <v>4</v>
      </c>
      <c r="E7" t="s">
        <v>312</v>
      </c>
      <c r="F7" t="s">
        <v>181</v>
      </c>
      <c r="G7" s="10" t="s">
        <v>413</v>
      </c>
      <c r="H7" s="6">
        <v>0.94699299269972392</v>
      </c>
    </row>
    <row r="8" spans="1:8" x14ac:dyDescent="0.3">
      <c r="A8">
        <v>84</v>
      </c>
      <c r="B8">
        <v>7</v>
      </c>
      <c r="C8">
        <v>7186</v>
      </c>
      <c r="D8">
        <v>5</v>
      </c>
      <c r="E8" t="s">
        <v>313</v>
      </c>
      <c r="F8" t="s">
        <v>182</v>
      </c>
      <c r="G8" s="10" t="s">
        <v>411</v>
      </c>
      <c r="H8" s="6">
        <v>0.94088455763134904</v>
      </c>
    </row>
    <row r="9" spans="1:8" x14ac:dyDescent="0.3">
      <c r="A9">
        <v>44</v>
      </c>
      <c r="B9">
        <v>8</v>
      </c>
      <c r="C9">
        <v>8105</v>
      </c>
      <c r="D9">
        <v>4</v>
      </c>
      <c r="E9" t="s">
        <v>314</v>
      </c>
      <c r="F9" t="s">
        <v>183</v>
      </c>
      <c r="G9" s="10" t="s">
        <v>414</v>
      </c>
      <c r="H9" s="6">
        <v>0.90065320593282416</v>
      </c>
    </row>
    <row r="10" spans="1:8" x14ac:dyDescent="0.3">
      <c r="A10">
        <v>76</v>
      </c>
      <c r="B10">
        <v>9</v>
      </c>
      <c r="C10">
        <v>9122</v>
      </c>
      <c r="D10">
        <v>5</v>
      </c>
      <c r="E10" t="s">
        <v>315</v>
      </c>
      <c r="F10" t="s">
        <v>184</v>
      </c>
      <c r="G10" s="10" t="s">
        <v>415</v>
      </c>
      <c r="H10" s="6">
        <v>0.8865555834383495</v>
      </c>
    </row>
    <row r="11" spans="1:8" x14ac:dyDescent="0.3">
      <c r="A11">
        <v>44</v>
      </c>
      <c r="B11">
        <v>10</v>
      </c>
      <c r="C11">
        <v>10387</v>
      </c>
      <c r="D11">
        <v>5</v>
      </c>
      <c r="E11" t="s">
        <v>316</v>
      </c>
      <c r="F11" t="s">
        <v>185</v>
      </c>
      <c r="G11" s="10" t="s">
        <v>414</v>
      </c>
      <c r="H11" s="6">
        <v>0.90065320593282416</v>
      </c>
    </row>
    <row r="12" spans="1:8" x14ac:dyDescent="0.3">
      <c r="A12">
        <v>76</v>
      </c>
      <c r="B12">
        <v>11</v>
      </c>
      <c r="C12">
        <v>11069</v>
      </c>
      <c r="D12">
        <v>5</v>
      </c>
      <c r="E12" t="s">
        <v>317</v>
      </c>
      <c r="F12" t="s">
        <v>186</v>
      </c>
      <c r="G12" s="10" t="s">
        <v>415</v>
      </c>
      <c r="H12" s="6">
        <v>0.8865555834383495</v>
      </c>
    </row>
    <row r="13" spans="1:8" x14ac:dyDescent="0.3">
      <c r="A13">
        <v>76</v>
      </c>
      <c r="B13">
        <v>12</v>
      </c>
      <c r="C13">
        <v>12202</v>
      </c>
      <c r="D13">
        <v>5</v>
      </c>
      <c r="E13" t="s">
        <v>318</v>
      </c>
      <c r="F13" t="s">
        <v>187</v>
      </c>
      <c r="G13" s="10" t="s">
        <v>415</v>
      </c>
      <c r="H13" s="6">
        <v>0.8865555834383495</v>
      </c>
    </row>
    <row r="14" spans="1:8" x14ac:dyDescent="0.3">
      <c r="A14">
        <v>93</v>
      </c>
      <c r="B14">
        <v>13</v>
      </c>
      <c r="C14">
        <v>13055</v>
      </c>
      <c r="D14">
        <v>4</v>
      </c>
      <c r="E14" t="s">
        <v>319</v>
      </c>
      <c r="F14" t="s">
        <v>188</v>
      </c>
      <c r="G14" s="10" t="s">
        <v>413</v>
      </c>
      <c r="H14" s="6">
        <v>0.94699299269972392</v>
      </c>
    </row>
    <row r="15" spans="1:8" x14ac:dyDescent="0.3">
      <c r="A15">
        <v>28</v>
      </c>
      <c r="B15">
        <v>14</v>
      </c>
      <c r="C15">
        <v>14118</v>
      </c>
      <c r="D15">
        <v>2</v>
      </c>
      <c r="E15" t="s">
        <v>320</v>
      </c>
      <c r="F15" t="s">
        <v>189</v>
      </c>
      <c r="G15" s="10" t="s">
        <v>416</v>
      </c>
      <c r="H15" s="6">
        <v>0.89872291545409233</v>
      </c>
    </row>
    <row r="16" spans="1:8" x14ac:dyDescent="0.3">
      <c r="A16">
        <v>84</v>
      </c>
      <c r="B16">
        <v>15</v>
      </c>
      <c r="C16">
        <v>15014</v>
      </c>
      <c r="D16">
        <v>2</v>
      </c>
      <c r="E16" t="s">
        <v>321</v>
      </c>
      <c r="F16" t="s">
        <v>190</v>
      </c>
      <c r="G16" s="10" t="s">
        <v>411</v>
      </c>
      <c r="H16" s="6">
        <v>0.94088455763134904</v>
      </c>
    </row>
    <row r="17" spans="1:8" x14ac:dyDescent="0.3">
      <c r="A17">
        <v>75</v>
      </c>
      <c r="B17">
        <v>16</v>
      </c>
      <c r="C17">
        <v>16015</v>
      </c>
      <c r="D17">
        <v>3</v>
      </c>
      <c r="E17" t="s">
        <v>322</v>
      </c>
      <c r="F17" t="s">
        <v>191</v>
      </c>
      <c r="G17" s="10" t="s">
        <v>417</v>
      </c>
      <c r="H17" s="6">
        <v>0.87076975723313765</v>
      </c>
    </row>
    <row r="18" spans="1:8" x14ac:dyDescent="0.3">
      <c r="A18">
        <v>75</v>
      </c>
      <c r="B18">
        <v>17</v>
      </c>
      <c r="C18">
        <v>17300</v>
      </c>
      <c r="D18">
        <v>3</v>
      </c>
      <c r="E18" t="s">
        <v>323</v>
      </c>
      <c r="F18" t="s">
        <v>192</v>
      </c>
      <c r="G18" s="10" t="s">
        <v>417</v>
      </c>
      <c r="H18" s="6">
        <v>0.87076975723313765</v>
      </c>
    </row>
    <row r="19" spans="1:8" x14ac:dyDescent="0.3">
      <c r="A19">
        <v>24</v>
      </c>
      <c r="B19">
        <v>18</v>
      </c>
      <c r="C19">
        <v>18033</v>
      </c>
      <c r="D19">
        <v>2</v>
      </c>
      <c r="E19" t="s">
        <v>324</v>
      </c>
      <c r="F19" t="s">
        <v>193</v>
      </c>
      <c r="G19" s="10" t="s">
        <v>418</v>
      </c>
      <c r="H19" s="6">
        <v>0.88252350354495812</v>
      </c>
    </row>
    <row r="20" spans="1:8" x14ac:dyDescent="0.3">
      <c r="A20">
        <v>75</v>
      </c>
      <c r="B20">
        <v>19</v>
      </c>
      <c r="C20">
        <v>19272</v>
      </c>
      <c r="D20">
        <v>3</v>
      </c>
      <c r="E20" t="s">
        <v>325</v>
      </c>
      <c r="F20" t="s">
        <v>194</v>
      </c>
      <c r="G20" s="10" t="s">
        <v>417</v>
      </c>
      <c r="H20" s="6">
        <v>0.87076975723313765</v>
      </c>
    </row>
    <row r="21" spans="1:8" x14ac:dyDescent="0.3">
      <c r="A21">
        <v>27</v>
      </c>
      <c r="B21">
        <v>21</v>
      </c>
      <c r="C21">
        <v>21231</v>
      </c>
      <c r="D21">
        <v>3</v>
      </c>
      <c r="E21" t="s">
        <v>326</v>
      </c>
      <c r="F21" t="s">
        <v>199</v>
      </c>
      <c r="G21" s="10" t="s">
        <v>419</v>
      </c>
      <c r="H21" s="6">
        <v>0.85613646483520034</v>
      </c>
    </row>
    <row r="22" spans="1:8" x14ac:dyDescent="0.3">
      <c r="A22">
        <v>53</v>
      </c>
      <c r="B22">
        <v>22</v>
      </c>
      <c r="C22">
        <v>22278</v>
      </c>
      <c r="D22">
        <v>4</v>
      </c>
      <c r="E22" t="s">
        <v>327</v>
      </c>
      <c r="F22" t="s">
        <v>200</v>
      </c>
      <c r="G22" s="10" t="s">
        <v>420</v>
      </c>
      <c r="H22" s="6">
        <v>0.86792734715377207</v>
      </c>
    </row>
    <row r="23" spans="1:8" x14ac:dyDescent="0.3">
      <c r="A23">
        <v>75</v>
      </c>
      <c r="B23">
        <v>23</v>
      </c>
      <c r="C23">
        <v>23096</v>
      </c>
      <c r="D23">
        <v>3</v>
      </c>
      <c r="E23" t="s">
        <v>328</v>
      </c>
      <c r="F23" t="s">
        <v>201</v>
      </c>
      <c r="G23" s="10" t="s">
        <v>417</v>
      </c>
      <c r="H23" s="6">
        <v>0.87076975723313765</v>
      </c>
    </row>
    <row r="24" spans="1:8" x14ac:dyDescent="0.3">
      <c r="A24">
        <v>75</v>
      </c>
      <c r="B24">
        <v>24</v>
      </c>
      <c r="C24">
        <v>24322</v>
      </c>
      <c r="D24">
        <v>3</v>
      </c>
      <c r="E24" t="s">
        <v>329</v>
      </c>
      <c r="F24" t="s">
        <v>202</v>
      </c>
      <c r="G24" s="10" t="s">
        <v>417</v>
      </c>
      <c r="H24" s="6">
        <v>0.87076975723313765</v>
      </c>
    </row>
    <row r="25" spans="1:8" x14ac:dyDescent="0.3">
      <c r="A25">
        <v>27</v>
      </c>
      <c r="B25">
        <v>25</v>
      </c>
      <c r="C25">
        <v>25056</v>
      </c>
      <c r="D25">
        <v>2</v>
      </c>
      <c r="E25" t="s">
        <v>330</v>
      </c>
      <c r="F25" t="s">
        <v>203</v>
      </c>
      <c r="G25" s="10" t="s">
        <v>419</v>
      </c>
      <c r="H25" s="6">
        <v>0.85613646483520034</v>
      </c>
    </row>
    <row r="26" spans="1:8" x14ac:dyDescent="0.3">
      <c r="A26">
        <v>84</v>
      </c>
      <c r="B26">
        <v>26</v>
      </c>
      <c r="C26">
        <v>26362</v>
      </c>
      <c r="D26">
        <v>3</v>
      </c>
      <c r="E26" t="s">
        <v>331</v>
      </c>
      <c r="F26" t="s">
        <v>204</v>
      </c>
      <c r="G26" s="10" t="s">
        <v>411</v>
      </c>
      <c r="H26" s="6">
        <v>0.94088455763134904</v>
      </c>
    </row>
    <row r="27" spans="1:8" x14ac:dyDescent="0.3">
      <c r="A27">
        <v>28</v>
      </c>
      <c r="B27">
        <v>27</v>
      </c>
      <c r="C27">
        <v>27229</v>
      </c>
      <c r="D27">
        <v>5</v>
      </c>
      <c r="E27" t="s">
        <v>332</v>
      </c>
      <c r="F27" t="s">
        <v>205</v>
      </c>
      <c r="G27" s="10" t="s">
        <v>416</v>
      </c>
      <c r="H27" s="6">
        <v>0.89872291545409233</v>
      </c>
    </row>
    <row r="28" spans="1:8" x14ac:dyDescent="0.3">
      <c r="A28">
        <v>24</v>
      </c>
      <c r="B28">
        <v>28</v>
      </c>
      <c r="C28">
        <v>28085</v>
      </c>
      <c r="D28">
        <v>1</v>
      </c>
      <c r="E28" t="s">
        <v>333</v>
      </c>
      <c r="F28" t="s">
        <v>206</v>
      </c>
      <c r="G28" s="10" t="s">
        <v>418</v>
      </c>
      <c r="H28" s="6">
        <v>0.88252350354495812</v>
      </c>
    </row>
    <row r="29" spans="1:8" x14ac:dyDescent="0.3">
      <c r="A29">
        <v>53</v>
      </c>
      <c r="B29">
        <v>29</v>
      </c>
      <c r="C29">
        <v>29232</v>
      </c>
      <c r="D29">
        <v>2</v>
      </c>
      <c r="E29" t="s">
        <v>334</v>
      </c>
      <c r="F29" t="s">
        <v>207</v>
      </c>
      <c r="G29" s="10" t="s">
        <v>420</v>
      </c>
      <c r="H29" s="6">
        <v>0.86792734715377207</v>
      </c>
    </row>
    <row r="30" spans="1:8" x14ac:dyDescent="0.3">
      <c r="A30">
        <v>94</v>
      </c>
      <c r="B30" t="s">
        <v>195</v>
      </c>
      <c r="C30" t="s">
        <v>335</v>
      </c>
      <c r="D30">
        <v>3</v>
      </c>
      <c r="E30" t="s">
        <v>336</v>
      </c>
      <c r="F30" t="s">
        <v>196</v>
      </c>
      <c r="G30" s="10" t="s">
        <v>421</v>
      </c>
      <c r="H30" s="6">
        <v>0.90314675719938342</v>
      </c>
    </row>
    <row r="31" spans="1:8" x14ac:dyDescent="0.3">
      <c r="A31">
        <v>94</v>
      </c>
      <c r="B31" t="s">
        <v>197</v>
      </c>
      <c r="C31" t="s">
        <v>337</v>
      </c>
      <c r="D31">
        <v>3</v>
      </c>
      <c r="E31" t="s">
        <v>338</v>
      </c>
      <c r="F31" t="s">
        <v>198</v>
      </c>
      <c r="G31" s="10" t="s">
        <v>421</v>
      </c>
      <c r="H31" s="6">
        <v>0.90314675719938342</v>
      </c>
    </row>
    <row r="32" spans="1:8" x14ac:dyDescent="0.3">
      <c r="A32">
        <v>76</v>
      </c>
      <c r="B32">
        <v>30</v>
      </c>
      <c r="C32">
        <v>30189</v>
      </c>
      <c r="D32">
        <v>2</v>
      </c>
      <c r="E32" t="s">
        <v>339</v>
      </c>
      <c r="F32" t="s">
        <v>208</v>
      </c>
      <c r="G32" s="10" t="s">
        <v>415</v>
      </c>
      <c r="H32" s="6">
        <v>0.8865555834383495</v>
      </c>
    </row>
    <row r="33" spans="1:8" x14ac:dyDescent="0.3">
      <c r="A33">
        <v>76</v>
      </c>
      <c r="B33">
        <v>31</v>
      </c>
      <c r="C33">
        <v>31555</v>
      </c>
      <c r="D33">
        <v>3</v>
      </c>
      <c r="E33" t="s">
        <v>340</v>
      </c>
      <c r="F33" t="s">
        <v>209</v>
      </c>
      <c r="G33" s="10" t="s">
        <v>415</v>
      </c>
      <c r="H33" s="6">
        <v>0.8865555834383495</v>
      </c>
    </row>
    <row r="34" spans="1:8" x14ac:dyDescent="0.3">
      <c r="A34">
        <v>76</v>
      </c>
      <c r="B34">
        <v>32</v>
      </c>
      <c r="C34">
        <v>32013</v>
      </c>
      <c r="D34">
        <v>2</v>
      </c>
      <c r="E34" t="s">
        <v>341</v>
      </c>
      <c r="F34" t="s">
        <v>210</v>
      </c>
      <c r="G34" s="10" t="s">
        <v>415</v>
      </c>
      <c r="H34" s="6">
        <v>0.8865555834383495</v>
      </c>
    </row>
    <row r="35" spans="1:8" x14ac:dyDescent="0.3">
      <c r="A35">
        <v>75</v>
      </c>
      <c r="B35">
        <v>33</v>
      </c>
      <c r="C35">
        <v>33063</v>
      </c>
      <c r="D35">
        <v>3</v>
      </c>
      <c r="E35" t="s">
        <v>342</v>
      </c>
      <c r="F35" t="s">
        <v>211</v>
      </c>
      <c r="G35" s="10" t="s">
        <v>417</v>
      </c>
      <c r="H35" s="6">
        <v>0.87076975723313765</v>
      </c>
    </row>
    <row r="36" spans="1:8" x14ac:dyDescent="0.3">
      <c r="A36">
        <v>76</v>
      </c>
      <c r="B36">
        <v>34</v>
      </c>
      <c r="C36">
        <v>34172</v>
      </c>
      <c r="D36">
        <v>5</v>
      </c>
      <c r="E36" t="s">
        <v>343</v>
      </c>
      <c r="F36" t="s">
        <v>212</v>
      </c>
      <c r="G36" s="10" t="s">
        <v>415</v>
      </c>
      <c r="H36" s="6">
        <v>0.8865555834383495</v>
      </c>
    </row>
    <row r="37" spans="1:8" x14ac:dyDescent="0.3">
      <c r="A37">
        <v>53</v>
      </c>
      <c r="B37">
        <v>35</v>
      </c>
      <c r="C37">
        <v>35238</v>
      </c>
      <c r="D37">
        <v>1</v>
      </c>
      <c r="E37" t="s">
        <v>344</v>
      </c>
      <c r="F37" t="s">
        <v>213</v>
      </c>
      <c r="G37" s="10" t="s">
        <v>420</v>
      </c>
      <c r="H37" s="6">
        <v>0.86792734715377207</v>
      </c>
    </row>
    <row r="38" spans="1:8" x14ac:dyDescent="0.3">
      <c r="A38">
        <v>24</v>
      </c>
      <c r="B38">
        <v>36</v>
      </c>
      <c r="C38">
        <v>36044</v>
      </c>
      <c r="D38">
        <v>5</v>
      </c>
      <c r="E38" t="s">
        <v>345</v>
      </c>
      <c r="F38" t="s">
        <v>214</v>
      </c>
      <c r="G38" s="10" t="s">
        <v>418</v>
      </c>
      <c r="H38" s="6">
        <v>0.88252350354495812</v>
      </c>
    </row>
    <row r="39" spans="1:8" x14ac:dyDescent="0.3">
      <c r="A39">
        <v>24</v>
      </c>
      <c r="B39">
        <v>37</v>
      </c>
      <c r="C39">
        <v>37261</v>
      </c>
      <c r="D39">
        <v>1</v>
      </c>
      <c r="E39" t="s">
        <v>346</v>
      </c>
      <c r="F39" t="s">
        <v>215</v>
      </c>
      <c r="G39" s="10" t="s">
        <v>418</v>
      </c>
      <c r="H39" s="6">
        <v>0.88252350354495812</v>
      </c>
    </row>
    <row r="40" spans="1:8" x14ac:dyDescent="0.3">
      <c r="A40">
        <v>84</v>
      </c>
      <c r="B40">
        <v>38</v>
      </c>
      <c r="C40">
        <v>38185</v>
      </c>
      <c r="D40">
        <v>5</v>
      </c>
      <c r="E40" t="s">
        <v>347</v>
      </c>
      <c r="F40" t="s">
        <v>216</v>
      </c>
      <c r="G40" s="10" t="s">
        <v>411</v>
      </c>
      <c r="H40" s="6">
        <v>0.94088455763134904</v>
      </c>
    </row>
    <row r="41" spans="1:8" x14ac:dyDescent="0.3">
      <c r="A41">
        <v>27</v>
      </c>
      <c r="B41">
        <v>39</v>
      </c>
      <c r="C41">
        <v>39300</v>
      </c>
      <c r="D41">
        <v>2</v>
      </c>
      <c r="E41" t="s">
        <v>348</v>
      </c>
      <c r="F41" t="s">
        <v>217</v>
      </c>
      <c r="G41" s="10" t="s">
        <v>419</v>
      </c>
      <c r="H41" s="6">
        <v>0.85613646483520034</v>
      </c>
    </row>
    <row r="42" spans="1:8" x14ac:dyDescent="0.3">
      <c r="A42">
        <v>75</v>
      </c>
      <c r="B42">
        <v>40</v>
      </c>
      <c r="C42">
        <v>40192</v>
      </c>
      <c r="D42">
        <v>4</v>
      </c>
      <c r="E42" t="s">
        <v>349</v>
      </c>
      <c r="F42" t="s">
        <v>218</v>
      </c>
      <c r="G42" s="10" t="s">
        <v>417</v>
      </c>
      <c r="H42" s="6">
        <v>0.87076975723313765</v>
      </c>
    </row>
    <row r="43" spans="1:8" x14ac:dyDescent="0.3">
      <c r="A43">
        <v>24</v>
      </c>
      <c r="B43">
        <v>41</v>
      </c>
      <c r="C43">
        <v>41018</v>
      </c>
      <c r="D43">
        <v>2</v>
      </c>
      <c r="E43" t="s">
        <v>350</v>
      </c>
      <c r="F43" t="s">
        <v>219</v>
      </c>
      <c r="G43" s="10" t="s">
        <v>418</v>
      </c>
      <c r="H43" s="6">
        <v>0.88252350354495812</v>
      </c>
    </row>
    <row r="44" spans="1:8" x14ac:dyDescent="0.3">
      <c r="A44">
        <v>84</v>
      </c>
      <c r="B44">
        <v>42</v>
      </c>
      <c r="C44">
        <v>42218</v>
      </c>
      <c r="D44">
        <v>3</v>
      </c>
      <c r="E44" t="s">
        <v>351</v>
      </c>
      <c r="F44" t="s">
        <v>220</v>
      </c>
      <c r="G44" s="10" t="s">
        <v>411</v>
      </c>
      <c r="H44" s="6">
        <v>0.94088455763134904</v>
      </c>
    </row>
    <row r="45" spans="1:8" x14ac:dyDescent="0.3">
      <c r="A45">
        <v>84</v>
      </c>
      <c r="B45">
        <v>43</v>
      </c>
      <c r="C45">
        <v>43157</v>
      </c>
      <c r="D45">
        <v>3</v>
      </c>
      <c r="E45" t="s">
        <v>352</v>
      </c>
      <c r="F45" t="s">
        <v>221</v>
      </c>
      <c r="G45" s="10" t="s">
        <v>411</v>
      </c>
      <c r="H45" s="6">
        <v>0.94088455763134904</v>
      </c>
    </row>
    <row r="46" spans="1:8" x14ac:dyDescent="0.3">
      <c r="A46">
        <v>52</v>
      </c>
      <c r="B46">
        <v>44</v>
      </c>
      <c r="C46">
        <v>44109</v>
      </c>
      <c r="D46">
        <v>3</v>
      </c>
      <c r="E46" t="s">
        <v>353</v>
      </c>
      <c r="F46" t="s">
        <v>222</v>
      </c>
      <c r="G46" s="10" t="s">
        <v>422</v>
      </c>
      <c r="H46" s="6">
        <v>0.88956438880821442</v>
      </c>
    </row>
    <row r="47" spans="1:8" x14ac:dyDescent="0.3">
      <c r="A47">
        <v>24</v>
      </c>
      <c r="B47">
        <v>45</v>
      </c>
      <c r="C47">
        <v>45234</v>
      </c>
      <c r="D47">
        <v>2</v>
      </c>
      <c r="E47" t="s">
        <v>354</v>
      </c>
      <c r="F47" t="s">
        <v>223</v>
      </c>
      <c r="G47" s="10" t="s">
        <v>418</v>
      </c>
      <c r="H47" s="6">
        <v>0.88252350354495812</v>
      </c>
    </row>
    <row r="48" spans="1:8" x14ac:dyDescent="0.3">
      <c r="A48">
        <v>76</v>
      </c>
      <c r="B48">
        <v>46</v>
      </c>
      <c r="C48">
        <v>46042</v>
      </c>
      <c r="D48">
        <v>2</v>
      </c>
      <c r="E48" t="s">
        <v>355</v>
      </c>
      <c r="F48" t="s">
        <v>224</v>
      </c>
      <c r="G48" s="10" t="s">
        <v>415</v>
      </c>
      <c r="H48" s="6">
        <v>0.8865555834383495</v>
      </c>
    </row>
    <row r="49" spans="1:8" x14ac:dyDescent="0.3">
      <c r="A49">
        <v>75</v>
      </c>
      <c r="B49">
        <v>47</v>
      </c>
      <c r="C49">
        <v>47001</v>
      </c>
      <c r="D49">
        <v>2</v>
      </c>
      <c r="E49" t="s">
        <v>356</v>
      </c>
      <c r="F49" t="s">
        <v>225</v>
      </c>
      <c r="G49" s="10" t="s">
        <v>417</v>
      </c>
      <c r="H49" s="6">
        <v>0.87076975723313765</v>
      </c>
    </row>
    <row r="50" spans="1:8" x14ac:dyDescent="0.3">
      <c r="A50">
        <v>76</v>
      </c>
      <c r="B50">
        <v>48</v>
      </c>
      <c r="C50">
        <v>48095</v>
      </c>
      <c r="D50">
        <v>3</v>
      </c>
      <c r="E50" t="s">
        <v>357</v>
      </c>
      <c r="F50" t="s">
        <v>226</v>
      </c>
      <c r="G50" s="10" t="s">
        <v>415</v>
      </c>
      <c r="H50" s="6">
        <v>0.8865555834383495</v>
      </c>
    </row>
    <row r="51" spans="1:8" x14ac:dyDescent="0.3">
      <c r="A51">
        <v>52</v>
      </c>
      <c r="B51">
        <v>49</v>
      </c>
      <c r="C51">
        <v>49007</v>
      </c>
      <c r="D51">
        <v>2</v>
      </c>
      <c r="E51" t="s">
        <v>358</v>
      </c>
      <c r="F51" t="s">
        <v>227</v>
      </c>
      <c r="G51" s="10" t="s">
        <v>422</v>
      </c>
      <c r="H51" s="6">
        <v>0.88956438880821442</v>
      </c>
    </row>
    <row r="52" spans="1:8" x14ac:dyDescent="0.3">
      <c r="A52">
        <v>28</v>
      </c>
      <c r="B52">
        <v>50</v>
      </c>
      <c r="C52">
        <v>50502</v>
      </c>
      <c r="D52">
        <v>3</v>
      </c>
      <c r="E52" t="s">
        <v>359</v>
      </c>
      <c r="F52" t="s">
        <v>228</v>
      </c>
      <c r="G52" s="10" t="s">
        <v>416</v>
      </c>
      <c r="H52" s="6">
        <v>0.89872291545409233</v>
      </c>
    </row>
    <row r="53" spans="1:8" x14ac:dyDescent="0.3">
      <c r="A53">
        <v>44</v>
      </c>
      <c r="B53">
        <v>51</v>
      </c>
      <c r="C53">
        <v>51108</v>
      </c>
      <c r="D53">
        <v>3</v>
      </c>
      <c r="E53" t="s">
        <v>360</v>
      </c>
      <c r="F53" t="s">
        <v>229</v>
      </c>
      <c r="G53" s="10" t="s">
        <v>414</v>
      </c>
      <c r="H53" s="6">
        <v>0.90065320593282416</v>
      </c>
    </row>
    <row r="54" spans="1:8" x14ac:dyDescent="0.3">
      <c r="A54">
        <v>44</v>
      </c>
      <c r="B54">
        <v>52</v>
      </c>
      <c r="C54">
        <v>52121</v>
      </c>
      <c r="D54">
        <v>3</v>
      </c>
      <c r="E54" t="s">
        <v>361</v>
      </c>
      <c r="F54" t="s">
        <v>230</v>
      </c>
      <c r="G54" s="10" t="s">
        <v>414</v>
      </c>
      <c r="H54" s="6">
        <v>0.90065320593282416</v>
      </c>
    </row>
    <row r="55" spans="1:8" x14ac:dyDescent="0.3">
      <c r="A55">
        <v>52</v>
      </c>
      <c r="B55">
        <v>53</v>
      </c>
      <c r="C55">
        <v>53130</v>
      </c>
      <c r="D55">
        <v>3</v>
      </c>
      <c r="E55" t="s">
        <v>362</v>
      </c>
      <c r="F55" t="s">
        <v>231</v>
      </c>
      <c r="G55" s="10" t="s">
        <v>422</v>
      </c>
      <c r="H55" s="6">
        <v>0.88956438880821442</v>
      </c>
    </row>
    <row r="56" spans="1:8" x14ac:dyDescent="0.3">
      <c r="A56">
        <v>44</v>
      </c>
      <c r="B56">
        <v>54</v>
      </c>
      <c r="C56">
        <v>54395</v>
      </c>
      <c r="D56">
        <v>0</v>
      </c>
      <c r="E56" t="s">
        <v>363</v>
      </c>
      <c r="F56" t="s">
        <v>232</v>
      </c>
      <c r="G56" s="10" t="s">
        <v>414</v>
      </c>
      <c r="H56" s="6">
        <v>0.90065320593282416</v>
      </c>
    </row>
    <row r="57" spans="1:8" x14ac:dyDescent="0.3">
      <c r="A57">
        <v>44</v>
      </c>
      <c r="B57">
        <v>55</v>
      </c>
      <c r="C57">
        <v>55029</v>
      </c>
      <c r="D57">
        <v>3</v>
      </c>
      <c r="E57" t="s">
        <v>364</v>
      </c>
      <c r="F57" t="s">
        <v>233</v>
      </c>
      <c r="G57" s="10" t="s">
        <v>414</v>
      </c>
      <c r="H57" s="6">
        <v>0.90065320593282416</v>
      </c>
    </row>
    <row r="58" spans="1:8" x14ac:dyDescent="0.3">
      <c r="A58">
        <v>53</v>
      </c>
      <c r="B58">
        <v>56</v>
      </c>
      <c r="C58">
        <v>56260</v>
      </c>
      <c r="D58">
        <v>2</v>
      </c>
      <c r="E58" t="s">
        <v>365</v>
      </c>
      <c r="F58" t="s">
        <v>234</v>
      </c>
      <c r="G58" s="10" t="s">
        <v>420</v>
      </c>
      <c r="H58" s="6">
        <v>0.86792734715377207</v>
      </c>
    </row>
    <row r="59" spans="1:8" x14ac:dyDescent="0.3">
      <c r="A59">
        <v>44</v>
      </c>
      <c r="B59">
        <v>57</v>
      </c>
      <c r="C59">
        <v>57463</v>
      </c>
      <c r="D59">
        <v>3</v>
      </c>
      <c r="E59" t="s">
        <v>366</v>
      </c>
      <c r="F59" t="s">
        <v>235</v>
      </c>
      <c r="G59" s="10" t="s">
        <v>414</v>
      </c>
      <c r="H59" s="6">
        <v>0.90065320593282416</v>
      </c>
    </row>
    <row r="60" spans="1:8" x14ac:dyDescent="0.3">
      <c r="A60">
        <v>27</v>
      </c>
      <c r="B60">
        <v>58</v>
      </c>
      <c r="C60">
        <v>58194</v>
      </c>
      <c r="D60">
        <v>3</v>
      </c>
      <c r="E60" t="s">
        <v>367</v>
      </c>
      <c r="F60" t="s">
        <v>236</v>
      </c>
      <c r="G60" s="10" t="s">
        <v>419</v>
      </c>
      <c r="H60" s="6">
        <v>0.85613646483520034</v>
      </c>
    </row>
    <row r="61" spans="1:8" x14ac:dyDescent="0.3">
      <c r="A61">
        <v>32</v>
      </c>
      <c r="B61">
        <v>59</v>
      </c>
      <c r="C61">
        <v>59350</v>
      </c>
      <c r="D61">
        <v>2</v>
      </c>
      <c r="E61" t="s">
        <v>368</v>
      </c>
      <c r="F61" t="s">
        <v>237</v>
      </c>
      <c r="G61" s="10" t="s">
        <v>412</v>
      </c>
      <c r="H61" s="6">
        <v>0.89844574732759186</v>
      </c>
    </row>
    <row r="62" spans="1:8" x14ac:dyDescent="0.3">
      <c r="A62">
        <v>32</v>
      </c>
      <c r="B62">
        <v>60</v>
      </c>
      <c r="C62">
        <v>60057</v>
      </c>
      <c r="D62">
        <v>5</v>
      </c>
      <c r="E62" t="s">
        <v>369</v>
      </c>
      <c r="F62" t="s">
        <v>238</v>
      </c>
      <c r="G62" s="10" t="s">
        <v>412</v>
      </c>
      <c r="H62" s="6">
        <v>0.89844574732759186</v>
      </c>
    </row>
    <row r="63" spans="1:8" x14ac:dyDescent="0.3">
      <c r="A63">
        <v>28</v>
      </c>
      <c r="B63">
        <v>61</v>
      </c>
      <c r="C63">
        <v>61001</v>
      </c>
      <c r="D63">
        <v>5</v>
      </c>
      <c r="E63" t="s">
        <v>370</v>
      </c>
      <c r="F63" t="s">
        <v>239</v>
      </c>
      <c r="G63" s="10" t="s">
        <v>416</v>
      </c>
      <c r="H63" s="6">
        <v>0.89872291545409233</v>
      </c>
    </row>
    <row r="64" spans="1:8" x14ac:dyDescent="0.3">
      <c r="A64">
        <v>32</v>
      </c>
      <c r="B64">
        <v>62</v>
      </c>
      <c r="C64">
        <v>62041</v>
      </c>
      <c r="D64">
        <v>2</v>
      </c>
      <c r="E64" t="s">
        <v>371</v>
      </c>
      <c r="F64" t="s">
        <v>240</v>
      </c>
      <c r="G64" s="10" t="s">
        <v>412</v>
      </c>
      <c r="H64" s="6">
        <v>0.89844574732759186</v>
      </c>
    </row>
    <row r="65" spans="1:8" x14ac:dyDescent="0.3">
      <c r="A65">
        <v>84</v>
      </c>
      <c r="B65">
        <v>63</v>
      </c>
      <c r="C65">
        <v>63113</v>
      </c>
      <c r="D65">
        <v>2</v>
      </c>
      <c r="E65" t="s">
        <v>372</v>
      </c>
      <c r="F65" t="s">
        <v>241</v>
      </c>
      <c r="G65" s="10" t="s">
        <v>411</v>
      </c>
      <c r="H65" s="6">
        <v>0.94088455763134904</v>
      </c>
    </row>
    <row r="66" spans="1:8" x14ac:dyDescent="0.3">
      <c r="A66">
        <v>75</v>
      </c>
      <c r="B66">
        <v>64</v>
      </c>
      <c r="C66">
        <v>64445</v>
      </c>
      <c r="D66">
        <v>4</v>
      </c>
      <c r="E66" t="s">
        <v>373</v>
      </c>
      <c r="F66" t="s">
        <v>242</v>
      </c>
      <c r="G66" s="10" t="s">
        <v>417</v>
      </c>
      <c r="H66" s="6">
        <v>0.87076975723313765</v>
      </c>
    </row>
    <row r="67" spans="1:8" x14ac:dyDescent="0.3">
      <c r="A67">
        <v>76</v>
      </c>
      <c r="B67">
        <v>65</v>
      </c>
      <c r="C67">
        <v>65440</v>
      </c>
      <c r="D67">
        <v>4</v>
      </c>
      <c r="E67" t="s">
        <v>374</v>
      </c>
      <c r="F67" t="s">
        <v>243</v>
      </c>
      <c r="G67" s="10" t="s">
        <v>415</v>
      </c>
      <c r="H67" s="6">
        <v>0.8865555834383495</v>
      </c>
    </row>
    <row r="68" spans="1:8" x14ac:dyDescent="0.3">
      <c r="A68">
        <v>76</v>
      </c>
      <c r="B68">
        <v>66</v>
      </c>
      <c r="C68">
        <v>66136</v>
      </c>
      <c r="D68">
        <v>4</v>
      </c>
      <c r="E68" t="s">
        <v>375</v>
      </c>
      <c r="F68" t="s">
        <v>244</v>
      </c>
      <c r="G68" s="10" t="s">
        <v>415</v>
      </c>
      <c r="H68" s="6">
        <v>0.8865555834383495</v>
      </c>
    </row>
    <row r="69" spans="1:8" x14ac:dyDescent="0.3">
      <c r="A69">
        <v>44</v>
      </c>
      <c r="B69">
        <v>67</v>
      </c>
      <c r="C69">
        <v>67482</v>
      </c>
      <c r="D69">
        <v>2</v>
      </c>
      <c r="E69" t="s">
        <v>376</v>
      </c>
      <c r="F69" t="s">
        <v>245</v>
      </c>
      <c r="G69" s="10" t="s">
        <v>414</v>
      </c>
      <c r="H69" s="6">
        <v>0.90065320593282416</v>
      </c>
    </row>
    <row r="70" spans="1:8" x14ac:dyDescent="0.3">
      <c r="A70">
        <v>44</v>
      </c>
      <c r="B70">
        <v>68</v>
      </c>
      <c r="C70">
        <v>68066</v>
      </c>
      <c r="D70">
        <v>2</v>
      </c>
      <c r="E70" t="s">
        <v>377</v>
      </c>
      <c r="F70" t="s">
        <v>246</v>
      </c>
      <c r="G70" s="10" t="s">
        <v>414</v>
      </c>
      <c r="H70" s="6">
        <v>0.90065320593282416</v>
      </c>
    </row>
    <row r="71" spans="1:8" x14ac:dyDescent="0.3">
      <c r="A71">
        <v>84</v>
      </c>
      <c r="B71">
        <v>69</v>
      </c>
      <c r="C71">
        <v>69123</v>
      </c>
      <c r="D71">
        <v>2</v>
      </c>
      <c r="E71" t="s">
        <v>378</v>
      </c>
      <c r="F71" t="s">
        <v>247</v>
      </c>
      <c r="G71" s="10" t="s">
        <v>411</v>
      </c>
      <c r="H71" s="6">
        <v>0.94088455763134904</v>
      </c>
    </row>
    <row r="72" spans="1:8" x14ac:dyDescent="0.3">
      <c r="A72">
        <v>27</v>
      </c>
      <c r="B72">
        <v>70</v>
      </c>
      <c r="C72">
        <v>70550</v>
      </c>
      <c r="D72">
        <v>3</v>
      </c>
      <c r="E72" t="s">
        <v>379</v>
      </c>
      <c r="F72" t="s">
        <v>248</v>
      </c>
      <c r="G72" s="10" t="s">
        <v>419</v>
      </c>
      <c r="H72" s="6">
        <v>0.85613646483520034</v>
      </c>
    </row>
    <row r="73" spans="1:8" x14ac:dyDescent="0.3">
      <c r="A73">
        <v>27</v>
      </c>
      <c r="B73">
        <v>71</v>
      </c>
      <c r="C73">
        <v>71270</v>
      </c>
      <c r="D73">
        <v>0</v>
      </c>
      <c r="E73" t="s">
        <v>380</v>
      </c>
      <c r="F73" t="s">
        <v>249</v>
      </c>
      <c r="G73" s="10" t="s">
        <v>419</v>
      </c>
      <c r="H73" s="6">
        <v>0.85613646483520034</v>
      </c>
    </row>
    <row r="74" spans="1:8" x14ac:dyDescent="0.3">
      <c r="A74">
        <v>52</v>
      </c>
      <c r="B74">
        <v>72</v>
      </c>
      <c r="C74">
        <v>72181</v>
      </c>
      <c r="D74">
        <v>3</v>
      </c>
      <c r="E74" t="s">
        <v>381</v>
      </c>
      <c r="F74" t="s">
        <v>250</v>
      </c>
      <c r="G74" s="10" t="s">
        <v>422</v>
      </c>
      <c r="H74" s="6">
        <v>0.88956438880821442</v>
      </c>
    </row>
    <row r="75" spans="1:8" x14ac:dyDescent="0.3">
      <c r="A75">
        <v>84</v>
      </c>
      <c r="B75">
        <v>73</v>
      </c>
      <c r="C75">
        <v>73065</v>
      </c>
      <c r="D75">
        <v>3</v>
      </c>
      <c r="E75" t="s">
        <v>382</v>
      </c>
      <c r="F75" t="s">
        <v>251</v>
      </c>
      <c r="G75" s="10" t="s">
        <v>411</v>
      </c>
      <c r="H75" s="6">
        <v>0.94088455763134904</v>
      </c>
    </row>
    <row r="76" spans="1:8" x14ac:dyDescent="0.3">
      <c r="A76">
        <v>84</v>
      </c>
      <c r="B76">
        <v>74</v>
      </c>
      <c r="C76">
        <v>74010</v>
      </c>
      <c r="D76">
        <v>3</v>
      </c>
      <c r="E76" t="s">
        <v>383</v>
      </c>
      <c r="F76" t="s">
        <v>252</v>
      </c>
      <c r="G76" s="10" t="s">
        <v>411</v>
      </c>
      <c r="H76" s="6">
        <v>0.94088455763134904</v>
      </c>
    </row>
    <row r="77" spans="1:8" x14ac:dyDescent="0.3">
      <c r="A77">
        <v>11</v>
      </c>
      <c r="B77">
        <v>75</v>
      </c>
      <c r="C77">
        <v>75056</v>
      </c>
      <c r="D77">
        <v>0</v>
      </c>
      <c r="E77" t="s">
        <v>384</v>
      </c>
      <c r="F77" t="s">
        <v>253</v>
      </c>
      <c r="G77" s="10" t="s">
        <v>423</v>
      </c>
      <c r="H77" s="6">
        <v>1.3508258795371557</v>
      </c>
    </row>
    <row r="78" spans="1:8" x14ac:dyDescent="0.3">
      <c r="A78">
        <v>28</v>
      </c>
      <c r="B78">
        <v>76</v>
      </c>
      <c r="C78">
        <v>76540</v>
      </c>
      <c r="D78">
        <v>3</v>
      </c>
      <c r="E78" t="s">
        <v>385</v>
      </c>
      <c r="F78" t="s">
        <v>254</v>
      </c>
      <c r="G78" s="10" t="s">
        <v>416</v>
      </c>
      <c r="H78" s="6">
        <v>0.89872291545409233</v>
      </c>
    </row>
    <row r="79" spans="1:8" x14ac:dyDescent="0.3">
      <c r="A79">
        <v>11</v>
      </c>
      <c r="B79">
        <v>77</v>
      </c>
      <c r="C79">
        <v>77288</v>
      </c>
      <c r="D79">
        <v>0</v>
      </c>
      <c r="E79" t="s">
        <v>386</v>
      </c>
      <c r="F79" t="s">
        <v>255</v>
      </c>
      <c r="G79" s="10" t="s">
        <v>423</v>
      </c>
      <c r="H79" s="6">
        <v>1.3508258795371557</v>
      </c>
    </row>
    <row r="80" spans="1:8" x14ac:dyDescent="0.3">
      <c r="A80">
        <v>11</v>
      </c>
      <c r="B80">
        <v>78</v>
      </c>
      <c r="C80">
        <v>78646</v>
      </c>
      <c r="D80">
        <v>4</v>
      </c>
      <c r="E80" t="s">
        <v>387</v>
      </c>
      <c r="F80" t="s">
        <v>256</v>
      </c>
      <c r="G80" s="10" t="s">
        <v>423</v>
      </c>
      <c r="H80" s="6">
        <v>1.3508258795371557</v>
      </c>
    </row>
    <row r="81" spans="1:8" x14ac:dyDescent="0.3">
      <c r="A81">
        <v>75</v>
      </c>
      <c r="B81">
        <v>79</v>
      </c>
      <c r="C81">
        <v>79191</v>
      </c>
      <c r="D81">
        <v>4</v>
      </c>
      <c r="E81" t="s">
        <v>388</v>
      </c>
      <c r="F81" t="s">
        <v>257</v>
      </c>
      <c r="G81" s="10" t="s">
        <v>417</v>
      </c>
      <c r="H81" s="6">
        <v>0.87076975723313765</v>
      </c>
    </row>
    <row r="82" spans="1:8" x14ac:dyDescent="0.3">
      <c r="A82">
        <v>32</v>
      </c>
      <c r="B82">
        <v>80</v>
      </c>
      <c r="C82">
        <v>80021</v>
      </c>
      <c r="D82">
        <v>3</v>
      </c>
      <c r="E82" t="s">
        <v>389</v>
      </c>
      <c r="F82" t="s">
        <v>258</v>
      </c>
      <c r="G82" s="10" t="s">
        <v>412</v>
      </c>
      <c r="H82" s="6">
        <v>0.89844574732759186</v>
      </c>
    </row>
    <row r="83" spans="1:8" x14ac:dyDescent="0.3">
      <c r="A83">
        <v>76</v>
      </c>
      <c r="B83">
        <v>81</v>
      </c>
      <c r="C83">
        <v>81004</v>
      </c>
      <c r="D83">
        <v>2</v>
      </c>
      <c r="E83" t="s">
        <v>390</v>
      </c>
      <c r="F83" t="s">
        <v>259</v>
      </c>
      <c r="G83" s="10" t="s">
        <v>415</v>
      </c>
      <c r="H83" s="6">
        <v>0.8865555834383495</v>
      </c>
    </row>
    <row r="84" spans="1:8" x14ac:dyDescent="0.3">
      <c r="A84">
        <v>76</v>
      </c>
      <c r="B84">
        <v>82</v>
      </c>
      <c r="C84">
        <v>82121</v>
      </c>
      <c r="D84">
        <v>2</v>
      </c>
      <c r="E84" t="s">
        <v>391</v>
      </c>
      <c r="F84" t="s">
        <v>260</v>
      </c>
      <c r="G84" s="10" t="s">
        <v>415</v>
      </c>
      <c r="H84" s="6">
        <v>0.8865555834383495</v>
      </c>
    </row>
    <row r="85" spans="1:8" x14ac:dyDescent="0.3">
      <c r="A85">
        <v>93</v>
      </c>
      <c r="B85">
        <v>83</v>
      </c>
      <c r="C85">
        <v>83137</v>
      </c>
      <c r="D85">
        <v>2</v>
      </c>
      <c r="E85" t="s">
        <v>392</v>
      </c>
      <c r="F85" t="s">
        <v>261</v>
      </c>
      <c r="G85" s="10" t="s">
        <v>413</v>
      </c>
      <c r="H85" s="6">
        <v>0.94699299269972392</v>
      </c>
    </row>
    <row r="86" spans="1:8" x14ac:dyDescent="0.3">
      <c r="A86">
        <v>93</v>
      </c>
      <c r="B86">
        <v>84</v>
      </c>
      <c r="C86">
        <v>84007</v>
      </c>
      <c r="D86">
        <v>2</v>
      </c>
      <c r="E86" t="s">
        <v>393</v>
      </c>
      <c r="F86" t="s">
        <v>262</v>
      </c>
      <c r="G86" s="10" t="s">
        <v>413</v>
      </c>
      <c r="H86" s="6">
        <v>0.94699299269972392</v>
      </c>
    </row>
    <row r="87" spans="1:8" x14ac:dyDescent="0.3">
      <c r="A87">
        <v>52</v>
      </c>
      <c r="B87">
        <v>85</v>
      </c>
      <c r="C87">
        <v>85191</v>
      </c>
      <c r="D87">
        <v>3</v>
      </c>
      <c r="E87" t="s">
        <v>394</v>
      </c>
      <c r="F87" t="s">
        <v>263</v>
      </c>
      <c r="G87" s="10" t="s">
        <v>422</v>
      </c>
      <c r="H87" s="6">
        <v>0.88956438880821442</v>
      </c>
    </row>
    <row r="88" spans="1:8" x14ac:dyDescent="0.3">
      <c r="A88">
        <v>75</v>
      </c>
      <c r="B88">
        <v>86</v>
      </c>
      <c r="C88">
        <v>86194</v>
      </c>
      <c r="D88">
        <v>3</v>
      </c>
      <c r="E88" t="s">
        <v>395</v>
      </c>
      <c r="F88" t="s">
        <v>264</v>
      </c>
      <c r="G88" s="10" t="s">
        <v>417</v>
      </c>
      <c r="H88" s="6">
        <v>0.87076975723313765</v>
      </c>
    </row>
    <row r="89" spans="1:8" x14ac:dyDescent="0.3">
      <c r="A89">
        <v>75</v>
      </c>
      <c r="B89">
        <v>87</v>
      </c>
      <c r="C89">
        <v>87085</v>
      </c>
      <c r="D89">
        <v>3</v>
      </c>
      <c r="E89" t="s">
        <v>396</v>
      </c>
      <c r="F89" t="s">
        <v>265</v>
      </c>
      <c r="G89" s="10" t="s">
        <v>417</v>
      </c>
      <c r="H89" s="6">
        <v>0.87076975723313765</v>
      </c>
    </row>
    <row r="90" spans="1:8" x14ac:dyDescent="0.3">
      <c r="A90">
        <v>44</v>
      </c>
      <c r="B90">
        <v>88</v>
      </c>
      <c r="C90">
        <v>88160</v>
      </c>
      <c r="D90">
        <v>4</v>
      </c>
      <c r="E90" t="s">
        <v>397</v>
      </c>
      <c r="F90" t="s">
        <v>266</v>
      </c>
      <c r="G90" s="10" t="s">
        <v>414</v>
      </c>
      <c r="H90" s="6">
        <v>0.90065320593282416</v>
      </c>
    </row>
    <row r="91" spans="1:8" x14ac:dyDescent="0.3">
      <c r="A91">
        <v>27</v>
      </c>
      <c r="B91">
        <v>89</v>
      </c>
      <c r="C91">
        <v>89024</v>
      </c>
      <c r="D91">
        <v>5</v>
      </c>
      <c r="E91" t="s">
        <v>398</v>
      </c>
      <c r="F91" t="s">
        <v>267</v>
      </c>
      <c r="G91" s="10" t="s">
        <v>419</v>
      </c>
      <c r="H91" s="6">
        <v>0.85613646483520034</v>
      </c>
    </row>
    <row r="92" spans="1:8" x14ac:dyDescent="0.3">
      <c r="A92">
        <v>27</v>
      </c>
      <c r="B92">
        <v>90</v>
      </c>
      <c r="C92">
        <v>90010</v>
      </c>
      <c r="D92">
        <v>2</v>
      </c>
      <c r="E92" t="s">
        <v>399</v>
      </c>
      <c r="F92" t="s">
        <v>268</v>
      </c>
      <c r="G92" s="10" t="s">
        <v>419</v>
      </c>
      <c r="H92" s="6">
        <v>0.85613646483520034</v>
      </c>
    </row>
    <row r="93" spans="1:8" x14ac:dyDescent="0.3">
      <c r="A93">
        <v>11</v>
      </c>
      <c r="B93">
        <v>91</v>
      </c>
      <c r="C93">
        <v>91228</v>
      </c>
      <c r="D93">
        <v>5</v>
      </c>
      <c r="E93" t="s">
        <v>400</v>
      </c>
      <c r="F93" t="s">
        <v>269</v>
      </c>
      <c r="G93" s="10" t="s">
        <v>423</v>
      </c>
      <c r="H93" s="6">
        <v>1.3508258795371557</v>
      </c>
    </row>
    <row r="94" spans="1:8" x14ac:dyDescent="0.3">
      <c r="A94">
        <v>11</v>
      </c>
      <c r="B94">
        <v>92</v>
      </c>
      <c r="C94">
        <v>92050</v>
      </c>
      <c r="D94">
        <v>4</v>
      </c>
      <c r="E94" t="s">
        <v>401</v>
      </c>
      <c r="F94" t="s">
        <v>270</v>
      </c>
      <c r="G94" s="10" t="s">
        <v>423</v>
      </c>
      <c r="H94" s="6">
        <v>1.3508258795371557</v>
      </c>
    </row>
    <row r="95" spans="1:8" x14ac:dyDescent="0.3">
      <c r="A95">
        <v>11</v>
      </c>
      <c r="B95">
        <v>93</v>
      </c>
      <c r="C95">
        <v>93008</v>
      </c>
      <c r="D95">
        <v>3</v>
      </c>
      <c r="E95" t="s">
        <v>402</v>
      </c>
      <c r="F95" t="s">
        <v>271</v>
      </c>
      <c r="G95" s="10" t="s">
        <v>423</v>
      </c>
      <c r="H95" s="6">
        <v>1.3508258795371557</v>
      </c>
    </row>
    <row r="96" spans="1:8" x14ac:dyDescent="0.3">
      <c r="A96">
        <v>11</v>
      </c>
      <c r="B96">
        <v>94</v>
      </c>
      <c r="C96">
        <v>94028</v>
      </c>
      <c r="D96">
        <v>2</v>
      </c>
      <c r="E96" t="s">
        <v>403</v>
      </c>
      <c r="F96" t="s">
        <v>272</v>
      </c>
      <c r="G96" s="10" t="s">
        <v>423</v>
      </c>
      <c r="H96" s="6">
        <v>1.3508258795371557</v>
      </c>
    </row>
    <row r="97" spans="1:8" x14ac:dyDescent="0.3">
      <c r="A97">
        <v>11</v>
      </c>
      <c r="B97">
        <v>95</v>
      </c>
      <c r="C97">
        <v>95500</v>
      </c>
      <c r="D97">
        <v>2</v>
      </c>
      <c r="E97" t="s">
        <v>404</v>
      </c>
      <c r="F97" t="s">
        <v>273</v>
      </c>
      <c r="G97" s="10" t="s">
        <v>423</v>
      </c>
      <c r="H97" s="6">
        <v>1.3508258795371557</v>
      </c>
    </row>
    <row r="98" spans="1:8" x14ac:dyDescent="0.3">
      <c r="A98">
        <v>1</v>
      </c>
      <c r="B98">
        <v>971</v>
      </c>
      <c r="C98">
        <v>97105</v>
      </c>
      <c r="D98">
        <v>3</v>
      </c>
      <c r="E98" t="s">
        <v>405</v>
      </c>
      <c r="F98" t="s">
        <v>276</v>
      </c>
      <c r="G98" s="10" t="s">
        <v>276</v>
      </c>
      <c r="H98" s="6">
        <v>0.84158169307823083</v>
      </c>
    </row>
    <row r="99" spans="1:8" x14ac:dyDescent="0.3">
      <c r="A99">
        <v>2</v>
      </c>
      <c r="B99">
        <v>972</v>
      </c>
      <c r="C99">
        <v>97209</v>
      </c>
      <c r="D99">
        <v>3</v>
      </c>
      <c r="E99" t="s">
        <v>406</v>
      </c>
      <c r="F99" t="s">
        <v>277</v>
      </c>
      <c r="G99" s="10" t="s">
        <v>277</v>
      </c>
      <c r="H99" s="6">
        <v>0.85391103615665709</v>
      </c>
    </row>
    <row r="100" spans="1:8" x14ac:dyDescent="0.3">
      <c r="A100">
        <v>3</v>
      </c>
      <c r="B100">
        <v>973</v>
      </c>
      <c r="C100">
        <v>97302</v>
      </c>
      <c r="D100">
        <v>3</v>
      </c>
      <c r="E100" t="s">
        <v>407</v>
      </c>
      <c r="F100" t="s">
        <v>278</v>
      </c>
      <c r="G100" s="10" t="s">
        <v>278</v>
      </c>
      <c r="H100" s="6">
        <v>0.93396658171850244</v>
      </c>
    </row>
    <row r="101" spans="1:8" x14ac:dyDescent="0.3">
      <c r="A101">
        <v>4</v>
      </c>
      <c r="B101">
        <v>974</v>
      </c>
      <c r="C101">
        <v>97411</v>
      </c>
      <c r="D101">
        <v>0</v>
      </c>
      <c r="E101" t="s">
        <v>408</v>
      </c>
      <c r="F101" t="s">
        <v>279</v>
      </c>
      <c r="G101" s="10" t="s">
        <v>279</v>
      </c>
      <c r="H101" s="6">
        <v>0.80184923895510829</v>
      </c>
    </row>
    <row r="102" spans="1:8" x14ac:dyDescent="0.3">
      <c r="A102">
        <v>6</v>
      </c>
      <c r="B102">
        <v>976</v>
      </c>
      <c r="C102">
        <v>97608</v>
      </c>
      <c r="D102">
        <v>0</v>
      </c>
      <c r="E102" t="s">
        <v>409</v>
      </c>
      <c r="F102" t="s">
        <v>410</v>
      </c>
      <c r="G102" s="10" t="s">
        <v>410</v>
      </c>
      <c r="H102" s="6">
        <v>0.56929989248797008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F148-BA3B-4E5C-AFB7-31947EA282DC}">
  <dimension ref="B2:S50"/>
  <sheetViews>
    <sheetView workbookViewId="0">
      <selection activeCell="E9" sqref="E9:J9"/>
    </sheetView>
  </sheetViews>
  <sheetFormatPr defaultRowHeight="14.4" x14ac:dyDescent="0.3"/>
  <cols>
    <col min="3" max="3" width="30.44140625" bestFit="1" customWidth="1"/>
  </cols>
  <sheetData>
    <row r="2" spans="2:19" x14ac:dyDescent="0.3">
      <c r="B2" t="s">
        <v>122</v>
      </c>
      <c r="D2">
        <v>2018</v>
      </c>
      <c r="E2">
        <v>2018</v>
      </c>
      <c r="F2">
        <v>2018</v>
      </c>
      <c r="G2">
        <v>2018</v>
      </c>
      <c r="H2">
        <v>2019</v>
      </c>
      <c r="I2">
        <v>2019</v>
      </c>
      <c r="J2">
        <v>2019</v>
      </c>
      <c r="K2">
        <v>2019</v>
      </c>
      <c r="L2">
        <v>2020</v>
      </c>
    </row>
    <row r="3" spans="2:19" x14ac:dyDescent="0.3">
      <c r="B3" t="s">
        <v>124</v>
      </c>
      <c r="C3" t="s">
        <v>125</v>
      </c>
      <c r="D3" s="10" t="s">
        <v>0</v>
      </c>
      <c r="E3" s="10" t="s">
        <v>3</v>
      </c>
      <c r="F3" s="10" t="s">
        <v>2</v>
      </c>
      <c r="G3" s="10" t="s">
        <v>1</v>
      </c>
      <c r="H3" s="10" t="s">
        <v>0</v>
      </c>
      <c r="I3" s="10" t="s">
        <v>3</v>
      </c>
      <c r="J3" s="10" t="s">
        <v>2</v>
      </c>
      <c r="K3" s="10" t="s">
        <v>1</v>
      </c>
      <c r="L3" s="10" t="s">
        <v>0</v>
      </c>
      <c r="M3" s="10"/>
      <c r="N3" s="10"/>
      <c r="O3" s="10"/>
    </row>
    <row r="4" spans="2:19" x14ac:dyDescent="0.3">
      <c r="B4" t="s">
        <v>129</v>
      </c>
      <c r="C4" t="s">
        <v>125</v>
      </c>
      <c r="D4" s="10">
        <v>98.121508562319249</v>
      </c>
      <c r="E4" s="10">
        <v>98.317751579443893</v>
      </c>
      <c r="F4" s="10">
        <v>98.61270483418221</v>
      </c>
      <c r="G4" s="10">
        <v>99.105768358353117</v>
      </c>
      <c r="H4" s="10">
        <v>99.502191431786528</v>
      </c>
      <c r="I4" s="10">
        <v>99.800698006081873</v>
      </c>
      <c r="J4" s="10">
        <v>100.10010010010011</v>
      </c>
      <c r="K4" s="10">
        <v>100</v>
      </c>
      <c r="L4" s="10">
        <v>94.199999999999989</v>
      </c>
      <c r="M4" s="10"/>
      <c r="N4" s="10" t="s">
        <v>126</v>
      </c>
      <c r="O4" s="10" t="s">
        <v>166</v>
      </c>
      <c r="P4" s="10"/>
      <c r="Q4" s="10"/>
      <c r="S4" t="s">
        <v>167</v>
      </c>
    </row>
    <row r="5" spans="2:19" x14ac:dyDescent="0.3">
      <c r="B5" t="s">
        <v>127</v>
      </c>
      <c r="D5" s="10">
        <v>0.2</v>
      </c>
      <c r="E5" s="10">
        <v>0.2</v>
      </c>
      <c r="F5" s="10">
        <v>0.3</v>
      </c>
      <c r="G5" s="10">
        <v>0.5</v>
      </c>
      <c r="H5" s="10">
        <v>0.4</v>
      </c>
      <c r="I5" s="10">
        <v>0.3</v>
      </c>
      <c r="J5" s="10">
        <v>0.3</v>
      </c>
      <c r="K5" s="10">
        <v>-0.1</v>
      </c>
      <c r="L5" s="10">
        <v>-5.8</v>
      </c>
      <c r="M5" s="10" t="s">
        <v>128</v>
      </c>
      <c r="N5" s="10">
        <f>L5*6</f>
        <v>-34.799999999999997</v>
      </c>
      <c r="O5" s="10" t="s">
        <v>128</v>
      </c>
      <c r="P5" s="10"/>
      <c r="Q5" s="10"/>
    </row>
    <row r="6" spans="2:19" x14ac:dyDescent="0.3">
      <c r="C6" t="s">
        <v>125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8" spans="2:19" x14ac:dyDescent="0.3">
      <c r="C8" t="s">
        <v>125</v>
      </c>
      <c r="D8" s="60">
        <f t="shared" ref="D8:I8" si="0">E8/(1+E9/100)</f>
        <v>101.71774400951105</v>
      </c>
      <c r="E8" s="60">
        <f t="shared" si="0"/>
        <v>101.51430852149203</v>
      </c>
      <c r="F8" s="60">
        <f t="shared" si="0"/>
        <v>101.20976559592755</v>
      </c>
      <c r="G8" s="60">
        <f t="shared" si="0"/>
        <v>100.80492653354383</v>
      </c>
      <c r="H8" s="60">
        <f t="shared" si="0"/>
        <v>100.40170682740965</v>
      </c>
      <c r="I8" s="60">
        <f t="shared" si="0"/>
        <v>100.30130512058224</v>
      </c>
      <c r="J8" s="60">
        <f>K8/(1+K9/100)</f>
        <v>99.900099900099917</v>
      </c>
      <c r="K8" s="60">
        <v>100</v>
      </c>
      <c r="L8" s="60">
        <f t="shared" ref="L8" si="1">K8*(1+L9/100)</f>
        <v>99</v>
      </c>
      <c r="M8" s="10" t="s">
        <v>151</v>
      </c>
      <c r="N8" s="60">
        <f>100*(1+N9/100)</f>
        <v>94</v>
      </c>
      <c r="O8" s="6">
        <f>(N8)/100</f>
        <v>0.94</v>
      </c>
      <c r="P8" s="10" t="s">
        <v>126</v>
      </c>
      <c r="Q8" s="10" t="s">
        <v>126</v>
      </c>
    </row>
    <row r="9" spans="2:19" x14ac:dyDescent="0.3">
      <c r="B9" t="s">
        <v>130</v>
      </c>
      <c r="D9" s="10">
        <v>-0.1</v>
      </c>
      <c r="E9" s="10">
        <v>-0.2</v>
      </c>
      <c r="F9" s="10">
        <v>-0.3</v>
      </c>
      <c r="G9" s="10">
        <v>-0.4</v>
      </c>
      <c r="H9" s="10">
        <v>-0.4</v>
      </c>
      <c r="I9" s="10">
        <v>-0.1</v>
      </c>
      <c r="J9" s="10">
        <v>-0.4</v>
      </c>
      <c r="K9" s="10">
        <v>0.1</v>
      </c>
      <c r="L9" s="10">
        <v>-1</v>
      </c>
      <c r="M9" s="10" t="s">
        <v>128</v>
      </c>
      <c r="N9" s="10">
        <f>L9*6</f>
        <v>-6</v>
      </c>
      <c r="O9" s="10" t="s">
        <v>128</v>
      </c>
      <c r="P9" s="10">
        <v>1.1000000000000001</v>
      </c>
      <c r="Q9" s="10">
        <v>-1.1000000000000001</v>
      </c>
      <c r="S9" s="10">
        <v>-6</v>
      </c>
    </row>
    <row r="10" spans="2:19" x14ac:dyDescent="0.3">
      <c r="C10" t="s">
        <v>125</v>
      </c>
      <c r="D10" s="60">
        <f t="shared" ref="D10:I10" si="2">E10/(1+E11/100)</f>
        <v>104.40509058471156</v>
      </c>
      <c r="E10" s="60">
        <f t="shared" si="2"/>
        <v>100.54210223307723</v>
      </c>
      <c r="F10" s="60">
        <f t="shared" si="2"/>
        <v>101.44698115317492</v>
      </c>
      <c r="G10" s="60">
        <f t="shared" si="2"/>
        <v>102.15711002124714</v>
      </c>
      <c r="H10" s="60">
        <f t="shared" si="2"/>
        <v>102.56573846133212</v>
      </c>
      <c r="I10" s="60">
        <f t="shared" si="2"/>
        <v>103.28369863056143</v>
      </c>
      <c r="J10" s="60">
        <f>K10/(1+K11/100)</f>
        <v>102.35414534288638</v>
      </c>
      <c r="K10" s="60">
        <v>100</v>
      </c>
      <c r="L10" s="60">
        <f t="shared" ref="L10" si="3">K10*(1+L11/100)</f>
        <v>97.7</v>
      </c>
      <c r="M10" s="10" t="s">
        <v>152</v>
      </c>
      <c r="N10" s="60">
        <f>100*(1+N11/100)</f>
        <v>86.2</v>
      </c>
      <c r="O10" s="6">
        <f>(N10)/100</f>
        <v>0.86199999999999999</v>
      </c>
      <c r="P10" s="10"/>
      <c r="Q10" s="10"/>
      <c r="S10" s="10"/>
    </row>
    <row r="11" spans="2:19" x14ac:dyDescent="0.3">
      <c r="B11" t="s">
        <v>131</v>
      </c>
      <c r="D11" s="10">
        <v>2.1</v>
      </c>
      <c r="E11" s="10">
        <v>-3.7</v>
      </c>
      <c r="F11" s="10">
        <v>0.9</v>
      </c>
      <c r="G11" s="10">
        <v>0.7</v>
      </c>
      <c r="H11" s="10">
        <v>0.4</v>
      </c>
      <c r="I11" s="10">
        <v>0.7</v>
      </c>
      <c r="J11" s="10">
        <v>-0.9</v>
      </c>
      <c r="K11" s="10">
        <v>-2.2999999999999998</v>
      </c>
      <c r="L11" s="10">
        <v>-2.2999999999999998</v>
      </c>
      <c r="M11" s="10" t="s">
        <v>128</v>
      </c>
      <c r="N11" s="10">
        <f>L11*6</f>
        <v>-13.799999999999999</v>
      </c>
      <c r="O11" s="10" t="s">
        <v>128</v>
      </c>
      <c r="P11" s="10">
        <v>0.4</v>
      </c>
      <c r="Q11" s="10">
        <v>-0.1</v>
      </c>
      <c r="S11" s="10">
        <v>-13.799999999999999</v>
      </c>
    </row>
    <row r="12" spans="2:19" x14ac:dyDescent="0.3">
      <c r="C12" t="s">
        <v>125</v>
      </c>
      <c r="D12" s="60"/>
      <c r="E12" s="60"/>
      <c r="F12" s="60"/>
      <c r="G12" s="60"/>
      <c r="H12" s="60"/>
      <c r="I12" s="60"/>
      <c r="J12" s="60"/>
      <c r="K12" s="60"/>
      <c r="L12" s="60"/>
      <c r="M12" s="10"/>
      <c r="N12" s="60">
        <f>100*(1+N13/100)</f>
        <v>65.2</v>
      </c>
      <c r="O12" s="6">
        <f>(N12)/100</f>
        <v>0.65200000000000002</v>
      </c>
      <c r="P12" s="10"/>
      <c r="Q12" s="10"/>
      <c r="S12" s="10"/>
    </row>
    <row r="13" spans="2:19" x14ac:dyDescent="0.3">
      <c r="B13" t="s">
        <v>132</v>
      </c>
      <c r="D13" s="10">
        <v>-1.7</v>
      </c>
      <c r="E13" s="10">
        <v>0</v>
      </c>
      <c r="F13" s="10">
        <v>0.5</v>
      </c>
      <c r="G13" s="10">
        <v>0.7</v>
      </c>
      <c r="H13" s="10">
        <v>0.3</v>
      </c>
      <c r="I13" s="10">
        <v>-0.7</v>
      </c>
      <c r="J13" s="10">
        <v>-0.7</v>
      </c>
      <c r="K13" s="10">
        <v>-1.5</v>
      </c>
      <c r="L13" s="10">
        <v>-5.8</v>
      </c>
      <c r="M13" s="10" t="s">
        <v>128</v>
      </c>
      <c r="N13" s="10">
        <f>L13*6</f>
        <v>-34.799999999999997</v>
      </c>
      <c r="O13" s="10" t="s">
        <v>128</v>
      </c>
      <c r="P13" s="10">
        <v>0.6</v>
      </c>
      <c r="Q13" s="10">
        <v>-0.1</v>
      </c>
      <c r="S13" s="10"/>
    </row>
    <row r="14" spans="2:19" x14ac:dyDescent="0.3">
      <c r="C14" t="s">
        <v>125</v>
      </c>
      <c r="D14" s="60">
        <f t="shared" ref="D14:I22" si="4">E14/(1+E15/100)</f>
        <v>100.8097827580433</v>
      </c>
      <c r="E14" s="60">
        <f t="shared" si="4"/>
        <v>100.20492406149503</v>
      </c>
      <c r="F14" s="60">
        <f t="shared" si="4"/>
        <v>99.403284669003071</v>
      </c>
      <c r="G14" s="60">
        <f t="shared" si="4"/>
        <v>99.502687953672066</v>
      </c>
      <c r="H14" s="60">
        <f t="shared" si="4"/>
        <v>99.801196017533073</v>
      </c>
      <c r="I14" s="60">
        <f t="shared" si="4"/>
        <v>100.20040080160321</v>
      </c>
      <c r="J14" s="60">
        <f>K14/(1+K15/100)</f>
        <v>100.20040080160321</v>
      </c>
      <c r="K14" s="60">
        <v>100</v>
      </c>
      <c r="L14" s="60">
        <f t="shared" ref="L14" si="5">K14*(1+L15/100)</f>
        <v>99.8</v>
      </c>
      <c r="M14" s="10" t="s">
        <v>153</v>
      </c>
      <c r="N14" s="60">
        <f>100*(1+N15/100)</f>
        <v>98.8</v>
      </c>
      <c r="O14" s="6">
        <f>(N14)/100</f>
        <v>0.98799999999999999</v>
      </c>
      <c r="P14" s="10"/>
      <c r="Q14" s="10"/>
      <c r="S14" s="10"/>
    </row>
    <row r="15" spans="2:19" x14ac:dyDescent="0.3">
      <c r="C15" t="s">
        <v>133</v>
      </c>
      <c r="D15" s="10">
        <v>-0.1</v>
      </c>
      <c r="E15" s="10">
        <v>-0.6</v>
      </c>
      <c r="F15" s="10">
        <v>-0.8</v>
      </c>
      <c r="G15" s="10">
        <v>0.1</v>
      </c>
      <c r="H15" s="10">
        <v>0.3</v>
      </c>
      <c r="I15" s="10">
        <v>0.4</v>
      </c>
      <c r="J15" s="10">
        <v>0</v>
      </c>
      <c r="K15" s="10">
        <v>-0.2</v>
      </c>
      <c r="L15" s="10">
        <v>-0.2</v>
      </c>
      <c r="M15" s="10" t="s">
        <v>128</v>
      </c>
      <c r="N15" s="10">
        <f>L15*6</f>
        <v>-1.2000000000000002</v>
      </c>
      <c r="O15" s="10" t="s">
        <v>128</v>
      </c>
      <c r="P15" s="10">
        <v>-0.8</v>
      </c>
      <c r="Q15" s="10">
        <v>0.2</v>
      </c>
      <c r="S15" s="10">
        <v>-1.2000000000000002</v>
      </c>
    </row>
    <row r="16" spans="2:19" x14ac:dyDescent="0.3">
      <c r="D16" s="60">
        <f t="shared" si="4"/>
        <v>135.5738295428838</v>
      </c>
      <c r="E16" s="60">
        <f t="shared" si="4"/>
        <v>119.98283914545216</v>
      </c>
      <c r="F16" s="60">
        <f t="shared" si="4"/>
        <v>134.38077984290643</v>
      </c>
      <c r="G16" s="60">
        <f t="shared" si="4"/>
        <v>132.09630658557703</v>
      </c>
      <c r="H16" s="60">
        <f t="shared" si="4"/>
        <v>134.73823271728858</v>
      </c>
      <c r="I16" s="60">
        <f t="shared" si="4"/>
        <v>123.42022116903634</v>
      </c>
      <c r="J16" s="60">
        <f>K16/(1+K17/100)</f>
        <v>118.48341232227489</v>
      </c>
      <c r="K16" s="60">
        <v>100</v>
      </c>
      <c r="L16" s="60">
        <f t="shared" ref="L16" si="6">K16*(1+L17/100)</f>
        <v>93.6</v>
      </c>
      <c r="M16" s="10" t="s">
        <v>154</v>
      </c>
      <c r="N16" s="60">
        <f>100*(1+N17/100)</f>
        <v>61.599999999999987</v>
      </c>
      <c r="O16" s="6">
        <f>(N16)/100</f>
        <v>0.61599999999999988</v>
      </c>
      <c r="P16" s="10"/>
      <c r="Q16" s="10"/>
      <c r="S16" s="10"/>
    </row>
    <row r="17" spans="2:19" x14ac:dyDescent="0.3">
      <c r="C17" t="s">
        <v>134</v>
      </c>
      <c r="D17" s="10">
        <v>-3.3</v>
      </c>
      <c r="E17" s="10">
        <v>-11.5</v>
      </c>
      <c r="F17" s="10">
        <v>12</v>
      </c>
      <c r="G17" s="10">
        <v>-1.7</v>
      </c>
      <c r="H17" s="10">
        <v>2</v>
      </c>
      <c r="I17" s="10">
        <v>-8.4</v>
      </c>
      <c r="J17" s="10">
        <v>-4</v>
      </c>
      <c r="K17" s="10">
        <v>-15.6</v>
      </c>
      <c r="L17" s="10">
        <v>-6.4</v>
      </c>
      <c r="M17" s="10" t="s">
        <v>128</v>
      </c>
      <c r="N17" s="10">
        <f>L17*6</f>
        <v>-38.400000000000006</v>
      </c>
      <c r="O17" s="10" t="s">
        <v>128</v>
      </c>
      <c r="P17" s="10">
        <v>-4.9000000000000004</v>
      </c>
      <c r="Q17" s="10">
        <v>-8.6999999999999993</v>
      </c>
      <c r="S17" s="10">
        <v>-38.400000000000006</v>
      </c>
    </row>
    <row r="18" spans="2:19" x14ac:dyDescent="0.3">
      <c r="D18" s="60">
        <f t="shared" si="4"/>
        <v>100.76386398081971</v>
      </c>
      <c r="E18" s="60">
        <f t="shared" si="4"/>
        <v>99.957753068973147</v>
      </c>
      <c r="F18" s="60">
        <f t="shared" si="4"/>
        <v>101.15724610580082</v>
      </c>
      <c r="G18" s="60">
        <f t="shared" si="4"/>
        <v>102.67460479738783</v>
      </c>
      <c r="H18" s="60">
        <f t="shared" si="4"/>
        <v>102.7772794021852</v>
      </c>
      <c r="I18" s="60">
        <f t="shared" si="4"/>
        <v>103.70227491680485</v>
      </c>
      <c r="J18" s="60">
        <f>K18/(1+K19/100)</f>
        <v>101.31712259371834</v>
      </c>
      <c r="K18" s="60">
        <v>100</v>
      </c>
      <c r="L18" s="60">
        <f t="shared" ref="L18" si="7">K18*(1+L19/100)</f>
        <v>95.199999999999989</v>
      </c>
      <c r="M18" s="10" t="s">
        <v>155</v>
      </c>
      <c r="N18" s="60">
        <f>100*(1+N19/100)</f>
        <v>71.2</v>
      </c>
      <c r="O18" s="6">
        <f>(N18)/100</f>
        <v>0.71200000000000008</v>
      </c>
      <c r="P18" s="10"/>
      <c r="Q18" s="10"/>
      <c r="S18" s="10"/>
    </row>
    <row r="19" spans="2:19" x14ac:dyDescent="0.3">
      <c r="C19" t="s">
        <v>135</v>
      </c>
      <c r="D19" s="10">
        <v>-1.1000000000000001</v>
      </c>
      <c r="E19" s="10">
        <v>-0.8</v>
      </c>
      <c r="F19" s="10">
        <v>1.2</v>
      </c>
      <c r="G19" s="10">
        <v>1.5</v>
      </c>
      <c r="H19" s="10">
        <v>0.1</v>
      </c>
      <c r="I19" s="10">
        <v>0.9</v>
      </c>
      <c r="J19" s="10">
        <v>-2.2999999999999998</v>
      </c>
      <c r="K19" s="10">
        <v>-1.3</v>
      </c>
      <c r="L19" s="10">
        <v>-4.8</v>
      </c>
      <c r="M19" s="10" t="s">
        <v>128</v>
      </c>
      <c r="N19" s="10">
        <f>L19*6</f>
        <v>-28.799999999999997</v>
      </c>
      <c r="O19" s="10" t="s">
        <v>128</v>
      </c>
      <c r="P19" s="10">
        <v>1.7</v>
      </c>
      <c r="Q19" s="10">
        <v>0.8</v>
      </c>
      <c r="S19" s="10">
        <v>-28.799999999999997</v>
      </c>
    </row>
    <row r="20" spans="2:19" x14ac:dyDescent="0.3">
      <c r="D20" s="60">
        <f t="shared" si="4"/>
        <v>99.882638542670833</v>
      </c>
      <c r="E20" s="60">
        <f t="shared" si="4"/>
        <v>102.08005659060959</v>
      </c>
      <c r="F20" s="60">
        <f t="shared" si="4"/>
        <v>102.3862967603814</v>
      </c>
      <c r="G20" s="60">
        <f t="shared" si="4"/>
        <v>104.63879528910979</v>
      </c>
      <c r="H20" s="60">
        <f t="shared" si="4"/>
        <v>104.53415649382069</v>
      </c>
      <c r="I20" s="60">
        <f t="shared" si="4"/>
        <v>102.65254167693192</v>
      </c>
      <c r="J20" s="60">
        <f>K20/(1+K21/100)</f>
        <v>101.6260162601626</v>
      </c>
      <c r="K20" s="60">
        <v>100</v>
      </c>
      <c r="L20" s="60">
        <f t="shared" ref="L20" si="8">K20*(1+L21/100)</f>
        <v>86.8</v>
      </c>
      <c r="M20" s="10" t="s">
        <v>156</v>
      </c>
      <c r="N20" s="60">
        <f>100*(1+N21/100)</f>
        <v>20.800000000000008</v>
      </c>
      <c r="O20" s="6">
        <f>(N20)/100</f>
        <v>0.20800000000000007</v>
      </c>
      <c r="P20" s="10"/>
      <c r="Q20" s="10"/>
      <c r="S20" s="10"/>
    </row>
    <row r="21" spans="2:19" x14ac:dyDescent="0.3">
      <c r="C21" t="s">
        <v>136</v>
      </c>
      <c r="D21" s="10">
        <v>-4</v>
      </c>
      <c r="E21" s="10">
        <v>2.2000000000000002</v>
      </c>
      <c r="F21" s="10">
        <v>0.3</v>
      </c>
      <c r="G21" s="10">
        <v>2.2000000000000002</v>
      </c>
      <c r="H21" s="10">
        <v>-0.1</v>
      </c>
      <c r="I21" s="10">
        <v>-1.8</v>
      </c>
      <c r="J21" s="10">
        <v>-1</v>
      </c>
      <c r="K21" s="10">
        <v>-1.6</v>
      </c>
      <c r="L21" s="10">
        <v>-13.2</v>
      </c>
      <c r="M21" s="10" t="s">
        <v>128</v>
      </c>
      <c r="N21" s="10">
        <f>L21*6</f>
        <v>-79.199999999999989</v>
      </c>
      <c r="O21" s="10" t="s">
        <v>128</v>
      </c>
      <c r="P21" s="10">
        <v>2.8</v>
      </c>
      <c r="Q21" s="10">
        <v>-0.1</v>
      </c>
      <c r="S21" s="10">
        <v>-79.199999999999989</v>
      </c>
    </row>
    <row r="22" spans="2:19" x14ac:dyDescent="0.3">
      <c r="D22" s="60">
        <f t="shared" si="4"/>
        <v>99.707881173016858</v>
      </c>
      <c r="E22" s="60">
        <f t="shared" si="4"/>
        <v>100.40583634122797</v>
      </c>
      <c r="F22" s="60">
        <f t="shared" si="4"/>
        <v>100.50624217756918</v>
      </c>
      <c r="G22" s="60">
        <f t="shared" si="4"/>
        <v>100.80776090410187</v>
      </c>
      <c r="H22" s="60">
        <f t="shared" si="4"/>
        <v>101.21099194771827</v>
      </c>
      <c r="I22" s="60">
        <f t="shared" si="4"/>
        <v>100.90735897187511</v>
      </c>
      <c r="J22" s="60">
        <f>K22/(1+K23/100)</f>
        <v>100.80645161290323</v>
      </c>
      <c r="K22" s="60">
        <v>100</v>
      </c>
      <c r="L22" s="60">
        <f t="shared" ref="L22" si="9">K22*(1+L23/100)</f>
        <v>94.6</v>
      </c>
      <c r="M22" s="10" t="s">
        <v>157</v>
      </c>
      <c r="N22" s="60">
        <f>100*(1+N23/100)</f>
        <v>67.599999999999994</v>
      </c>
      <c r="O22" s="6">
        <f>(N22)/100</f>
        <v>0.67599999999999993</v>
      </c>
      <c r="P22" s="10"/>
      <c r="Q22" s="10"/>
      <c r="S22" s="10"/>
    </row>
    <row r="23" spans="2:19" x14ac:dyDescent="0.3">
      <c r="C23" t="s">
        <v>137</v>
      </c>
      <c r="D23" s="10">
        <v>-1.4</v>
      </c>
      <c r="E23" s="10">
        <v>0.7</v>
      </c>
      <c r="F23" s="10">
        <v>0.1</v>
      </c>
      <c r="G23" s="10">
        <v>0.3</v>
      </c>
      <c r="H23" s="10">
        <v>0.4</v>
      </c>
      <c r="I23" s="10">
        <v>-0.3</v>
      </c>
      <c r="J23" s="10">
        <v>-0.1</v>
      </c>
      <c r="K23" s="10">
        <v>-0.8</v>
      </c>
      <c r="L23" s="10">
        <v>-5.4</v>
      </c>
      <c r="M23" s="10" t="s">
        <v>128</v>
      </c>
      <c r="N23" s="10">
        <f>L23*6</f>
        <v>-32.400000000000006</v>
      </c>
      <c r="O23" s="10" t="s">
        <v>128</v>
      </c>
      <c r="P23" s="10">
        <v>0.6</v>
      </c>
      <c r="Q23" s="10">
        <v>0.4</v>
      </c>
      <c r="S23" s="10">
        <v>-32.400000000000006</v>
      </c>
    </row>
    <row r="24" spans="2:19" x14ac:dyDescent="0.3">
      <c r="C24" t="s">
        <v>125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S24" s="10"/>
    </row>
    <row r="25" spans="2:19" x14ac:dyDescent="0.3">
      <c r="B25" t="s">
        <v>138</v>
      </c>
      <c r="D25" s="10">
        <v>-1.1000000000000001</v>
      </c>
      <c r="E25" s="10">
        <v>-0.6</v>
      </c>
      <c r="F25" s="10">
        <v>0.6</v>
      </c>
      <c r="G25" s="10">
        <v>0.7</v>
      </c>
      <c r="H25" s="10">
        <v>0.4</v>
      </c>
      <c r="I25" s="10">
        <v>-0.5</v>
      </c>
      <c r="J25" s="10">
        <v>-0.7</v>
      </c>
      <c r="K25" s="10">
        <v>-1.7</v>
      </c>
      <c r="L25" s="10">
        <v>-5.2</v>
      </c>
      <c r="M25" s="10" t="s">
        <v>128</v>
      </c>
      <c r="N25" s="10" t="s">
        <v>128</v>
      </c>
      <c r="O25" s="10" t="s">
        <v>128</v>
      </c>
      <c r="P25" s="10">
        <v>0.5</v>
      </c>
      <c r="Q25" s="10">
        <v>-0.1</v>
      </c>
      <c r="S25" s="10" t="s">
        <v>128</v>
      </c>
    </row>
    <row r="26" spans="2:19" x14ac:dyDescent="0.3">
      <c r="C26" t="s">
        <v>125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S26" s="10"/>
    </row>
    <row r="27" spans="2:19" x14ac:dyDescent="0.3">
      <c r="D27" s="60">
        <f t="shared" ref="D27:I27" si="10">E27/(1+E28/100)</f>
        <v>96.959095777466686</v>
      </c>
      <c r="E27" s="60">
        <f t="shared" si="10"/>
        <v>97.346932160576557</v>
      </c>
      <c r="F27" s="60">
        <f t="shared" si="10"/>
        <v>97.736319889218862</v>
      </c>
      <c r="G27" s="60">
        <f t="shared" si="10"/>
        <v>98.615946768221818</v>
      </c>
      <c r="H27" s="60">
        <f t="shared" si="10"/>
        <v>99.207642448831152</v>
      </c>
      <c r="I27" s="60">
        <f t="shared" si="10"/>
        <v>99.90209594597296</v>
      </c>
      <c r="J27" s="60">
        <f>K27/(1+K28/100)</f>
        <v>100.40160642570281</v>
      </c>
      <c r="K27" s="60">
        <v>100</v>
      </c>
      <c r="L27" s="60">
        <f t="shared" ref="L27" si="11">K27*(1+L28/100)</f>
        <v>87.4</v>
      </c>
      <c r="M27" s="10" t="s">
        <v>158</v>
      </c>
      <c r="N27" s="60">
        <f>100*(1+N28/100)</f>
        <v>24.400000000000009</v>
      </c>
      <c r="O27" s="6">
        <f>(N27)/100</f>
        <v>0.24400000000000011</v>
      </c>
      <c r="P27" s="10"/>
      <c r="Q27" s="10"/>
      <c r="S27" s="10"/>
    </row>
    <row r="28" spans="2:19" x14ac:dyDescent="0.3">
      <c r="B28" t="s">
        <v>139</v>
      </c>
      <c r="D28" s="10">
        <v>-0.3</v>
      </c>
      <c r="E28" s="10">
        <v>0.4</v>
      </c>
      <c r="F28" s="10">
        <v>0.4</v>
      </c>
      <c r="G28" s="10">
        <v>0.9</v>
      </c>
      <c r="H28" s="10">
        <v>0.6</v>
      </c>
      <c r="I28" s="10">
        <v>0.7</v>
      </c>
      <c r="J28" s="10">
        <v>0.5</v>
      </c>
      <c r="K28" s="10">
        <v>-0.4</v>
      </c>
      <c r="L28" s="10">
        <v>-12.6</v>
      </c>
      <c r="M28" s="10" t="s">
        <v>128</v>
      </c>
      <c r="N28" s="10">
        <f>L28*6</f>
        <v>-75.599999999999994</v>
      </c>
      <c r="O28" s="10" t="s">
        <v>128</v>
      </c>
      <c r="P28" s="10">
        <v>1.8</v>
      </c>
      <c r="Q28" s="10">
        <v>2.2000000000000002</v>
      </c>
      <c r="S28" s="10">
        <v>-75.599999999999994</v>
      </c>
    </row>
    <row r="29" spans="2:19" x14ac:dyDescent="0.3">
      <c r="D29" s="60">
        <f t="shared" ref="D29:I29" si="12">E29/(1+E30/100)</f>
        <v>97.829873895548772</v>
      </c>
      <c r="E29" s="60">
        <f t="shared" si="12"/>
        <v>98.416853138922065</v>
      </c>
      <c r="F29" s="60">
        <f t="shared" si="12"/>
        <v>98.515269992060979</v>
      </c>
      <c r="G29" s="60">
        <f t="shared" si="12"/>
        <v>99.007846342021267</v>
      </c>
      <c r="H29" s="60">
        <f t="shared" si="12"/>
        <v>99.502885573731362</v>
      </c>
      <c r="I29" s="60">
        <f t="shared" si="12"/>
        <v>99.701891344878831</v>
      </c>
      <c r="J29" s="60">
        <f>K29/(1+K30/100)</f>
        <v>100.20040080160321</v>
      </c>
      <c r="K29" s="60">
        <v>100</v>
      </c>
      <c r="L29" s="60">
        <f t="shared" ref="L29" si="13">K29*(1+L30/100)</f>
        <v>92.8</v>
      </c>
      <c r="M29" s="10" t="s">
        <v>159</v>
      </c>
      <c r="N29" s="60">
        <f>100*(1+N30/100)</f>
        <v>56.8</v>
      </c>
      <c r="O29" s="6">
        <f>(N29)/100</f>
        <v>0.56799999999999995</v>
      </c>
      <c r="P29" s="10"/>
      <c r="Q29" s="10"/>
      <c r="S29" s="10"/>
    </row>
    <row r="30" spans="2:19" s="61" customFormat="1" x14ac:dyDescent="0.3">
      <c r="B30" s="61" t="s">
        <v>140</v>
      </c>
      <c r="D30" s="62">
        <v>0.3</v>
      </c>
      <c r="E30" s="62">
        <v>0.6</v>
      </c>
      <c r="F30" s="62">
        <v>0.1</v>
      </c>
      <c r="G30" s="62">
        <v>0.5</v>
      </c>
      <c r="H30" s="62">
        <v>0.5</v>
      </c>
      <c r="I30" s="62">
        <v>0.2</v>
      </c>
      <c r="J30" s="62">
        <v>0.5</v>
      </c>
      <c r="K30" s="62">
        <v>-0.2</v>
      </c>
      <c r="L30" s="62">
        <v>-7.2</v>
      </c>
      <c r="M30" s="62"/>
      <c r="N30" s="10">
        <f>L30*6</f>
        <v>-43.2</v>
      </c>
      <c r="O30" s="62" t="s">
        <v>128</v>
      </c>
      <c r="P30" s="62">
        <v>2.4</v>
      </c>
      <c r="Q30" s="62">
        <v>1.5</v>
      </c>
      <c r="S30" s="62">
        <v>-43.2</v>
      </c>
    </row>
    <row r="31" spans="2:19" s="61" customFormat="1" x14ac:dyDescent="0.3">
      <c r="D31" s="60">
        <f t="shared" ref="D31:I31" si="14">E31/(1+E32/100)</f>
        <v>98.764858869056837</v>
      </c>
      <c r="E31" s="60">
        <f t="shared" si="14"/>
        <v>97.085856268282868</v>
      </c>
      <c r="F31" s="60">
        <f t="shared" si="14"/>
        <v>98.736315824843672</v>
      </c>
      <c r="G31" s="60">
        <f t="shared" si="14"/>
        <v>99.032524772318197</v>
      </c>
      <c r="H31" s="60">
        <f t="shared" si="14"/>
        <v>100.41898011913065</v>
      </c>
      <c r="I31" s="60">
        <f t="shared" si="14"/>
        <v>101.42316992032195</v>
      </c>
      <c r="J31" s="60">
        <f>K31/(1+K32/100)</f>
        <v>101.6260162601626</v>
      </c>
      <c r="K31" s="60">
        <v>100</v>
      </c>
      <c r="L31" s="60">
        <f t="shared" ref="L31" si="15">K31*(1+L32/100)</f>
        <v>89.9</v>
      </c>
      <c r="M31" s="62" t="s">
        <v>160</v>
      </c>
      <c r="N31" s="60">
        <f>100*(1+N32/100)</f>
        <v>39.4</v>
      </c>
      <c r="O31" s="6">
        <f>(N31)/100</f>
        <v>0.39399999999999996</v>
      </c>
      <c r="P31" s="62"/>
      <c r="Q31" s="62"/>
      <c r="S31" s="62"/>
    </row>
    <row r="32" spans="2:19" x14ac:dyDescent="0.3">
      <c r="B32" t="s">
        <v>141</v>
      </c>
      <c r="D32" s="10">
        <v>0.5</v>
      </c>
      <c r="E32" s="10">
        <v>-1.7</v>
      </c>
      <c r="F32" s="10">
        <v>1.7</v>
      </c>
      <c r="G32" s="10">
        <v>0.3</v>
      </c>
      <c r="H32" s="10">
        <v>1.4</v>
      </c>
      <c r="I32" s="10">
        <v>1</v>
      </c>
      <c r="J32" s="10">
        <v>0.2</v>
      </c>
      <c r="K32" s="10">
        <v>-1.6</v>
      </c>
      <c r="L32" s="10">
        <v>-10.1</v>
      </c>
      <c r="M32" s="10" t="s">
        <v>128</v>
      </c>
      <c r="N32" s="10">
        <f>L32*6</f>
        <v>-60.599999999999994</v>
      </c>
      <c r="O32" s="10" t="s">
        <v>128</v>
      </c>
      <c r="P32" s="10">
        <v>1.7</v>
      </c>
      <c r="Q32" s="10">
        <v>2.5</v>
      </c>
      <c r="S32" s="10">
        <v>-60.599999999999994</v>
      </c>
    </row>
    <row r="33" spans="2:19" x14ac:dyDescent="0.3">
      <c r="D33" s="60">
        <f t="shared" ref="D33:I33" si="16">E33/(1+E34/100)</f>
        <v>95.429622626920491</v>
      </c>
      <c r="E33" s="60">
        <f t="shared" si="16"/>
        <v>96.002200362682018</v>
      </c>
      <c r="F33" s="60">
        <f t="shared" si="16"/>
        <v>96.290206963770061</v>
      </c>
      <c r="G33" s="60">
        <f t="shared" si="16"/>
        <v>97.156818826443981</v>
      </c>
      <c r="H33" s="60">
        <f t="shared" si="16"/>
        <v>98.614171108840637</v>
      </c>
      <c r="I33" s="60">
        <f t="shared" si="16"/>
        <v>99.107241964384826</v>
      </c>
      <c r="J33" s="60">
        <f>K33/(1+K34/100)</f>
        <v>99.206349206349202</v>
      </c>
      <c r="K33" s="60">
        <v>100</v>
      </c>
      <c r="L33" s="60">
        <f t="shared" ref="L33" si="17">K33*(1+L34/100)</f>
        <v>87.1</v>
      </c>
      <c r="M33" s="10" t="s">
        <v>161</v>
      </c>
      <c r="N33" s="60">
        <f>100*(1+N34/100)</f>
        <v>22.599999999999998</v>
      </c>
      <c r="O33" s="6">
        <f>(N33)/100</f>
        <v>0.22599999999999998</v>
      </c>
      <c r="P33" s="10"/>
      <c r="Q33" s="10"/>
      <c r="S33" s="10"/>
    </row>
    <row r="34" spans="2:19" x14ac:dyDescent="0.3">
      <c r="B34" t="s">
        <v>142</v>
      </c>
      <c r="D34" s="10">
        <v>0.7</v>
      </c>
      <c r="E34" s="10">
        <v>0.6</v>
      </c>
      <c r="F34" s="10">
        <v>0.3</v>
      </c>
      <c r="G34" s="10">
        <v>0.9</v>
      </c>
      <c r="H34" s="10">
        <v>1.5</v>
      </c>
      <c r="I34" s="10">
        <v>0.5</v>
      </c>
      <c r="J34" s="10">
        <v>0.1</v>
      </c>
      <c r="K34" s="10">
        <v>0.8</v>
      </c>
      <c r="L34" s="10">
        <v>-12.9</v>
      </c>
      <c r="M34" s="10" t="s">
        <v>128</v>
      </c>
      <c r="N34" s="10">
        <f>L34*6</f>
        <v>-77.400000000000006</v>
      </c>
      <c r="O34" s="10" t="s">
        <v>128</v>
      </c>
      <c r="P34" s="10">
        <v>3.5</v>
      </c>
      <c r="Q34" s="10">
        <v>3.2</v>
      </c>
      <c r="S34" s="10">
        <v>-77.400000000000006</v>
      </c>
    </row>
    <row r="35" spans="2:19" x14ac:dyDescent="0.3">
      <c r="D35" s="60">
        <f t="shared" ref="D35:I35" si="18">E35/(1+E36/100)</f>
        <v>92.543990336093415</v>
      </c>
      <c r="E35" s="60">
        <f t="shared" si="18"/>
        <v>93.469430239454354</v>
      </c>
      <c r="F35" s="60">
        <f t="shared" si="18"/>
        <v>94.684532832567257</v>
      </c>
      <c r="G35" s="60">
        <f t="shared" si="18"/>
        <v>96.199485357888335</v>
      </c>
      <c r="H35" s="60">
        <f t="shared" si="18"/>
        <v>96.584283299319893</v>
      </c>
      <c r="I35" s="60">
        <f t="shared" si="18"/>
        <v>97.550126132313096</v>
      </c>
      <c r="J35" s="60">
        <f>K35/(1+K36/100)</f>
        <v>99.40357852882704</v>
      </c>
      <c r="K35" s="60">
        <v>100</v>
      </c>
      <c r="L35" s="60">
        <f t="shared" ref="L35" si="19">K35*(1+L36/100)</f>
        <v>94</v>
      </c>
      <c r="M35" s="10" t="s">
        <v>162</v>
      </c>
      <c r="N35" s="60">
        <f>100*(1+N36/100)</f>
        <v>64</v>
      </c>
      <c r="O35" s="6">
        <f>(N35)/100</f>
        <v>0.64</v>
      </c>
      <c r="P35" s="10"/>
      <c r="Q35" s="10"/>
      <c r="S35" s="10"/>
    </row>
    <row r="36" spans="2:19" x14ac:dyDescent="0.3">
      <c r="B36" t="s">
        <v>143</v>
      </c>
      <c r="D36" s="10">
        <v>1.3</v>
      </c>
      <c r="E36" s="10">
        <v>1</v>
      </c>
      <c r="F36" s="10">
        <v>1.3</v>
      </c>
      <c r="G36" s="10">
        <v>1.6</v>
      </c>
      <c r="H36" s="10">
        <v>0.4</v>
      </c>
      <c r="I36" s="10">
        <v>1</v>
      </c>
      <c r="J36" s="10">
        <v>1.9</v>
      </c>
      <c r="K36" s="10">
        <v>0.6</v>
      </c>
      <c r="L36" s="10">
        <v>-6</v>
      </c>
      <c r="M36" s="10" t="s">
        <v>128</v>
      </c>
      <c r="N36" s="10">
        <f>L36*6</f>
        <v>-36</v>
      </c>
      <c r="O36" s="10" t="s">
        <v>128</v>
      </c>
      <c r="P36" s="10">
        <v>5.0999999999999996</v>
      </c>
      <c r="Q36" s="10">
        <v>4.4000000000000004</v>
      </c>
      <c r="S36" s="10">
        <v>-36</v>
      </c>
    </row>
    <row r="37" spans="2:19" x14ac:dyDescent="0.3">
      <c r="D37" s="60">
        <f t="shared" ref="D37:I37" si="20">E37/(1+E38/100)</f>
        <v>96.386021885662643</v>
      </c>
      <c r="E37" s="60">
        <f t="shared" si="20"/>
        <v>96.193249841891316</v>
      </c>
      <c r="F37" s="60">
        <f t="shared" si="20"/>
        <v>96.481829591416982</v>
      </c>
      <c r="G37" s="60">
        <f t="shared" si="20"/>
        <v>96.771275080191216</v>
      </c>
      <c r="H37" s="60">
        <f t="shared" si="20"/>
        <v>97.158360180511977</v>
      </c>
      <c r="I37" s="60">
        <f t="shared" si="20"/>
        <v>98.42141886285863</v>
      </c>
      <c r="J37" s="60">
        <f>K37/(1+K38/100)</f>
        <v>99.700897308075781</v>
      </c>
      <c r="K37" s="60">
        <v>100</v>
      </c>
      <c r="L37" s="60">
        <f t="shared" ref="L37" si="21">K37*(1+L38/100)</f>
        <v>98.7</v>
      </c>
      <c r="M37" s="10" t="s">
        <v>163</v>
      </c>
      <c r="N37" s="60">
        <f>100*(1+N38/100)</f>
        <v>92.199999999999989</v>
      </c>
      <c r="O37" s="6">
        <f>(N37)/100</f>
        <v>0.92199999999999993</v>
      </c>
      <c r="P37" s="10"/>
      <c r="Q37" s="10"/>
      <c r="S37" s="10"/>
    </row>
    <row r="38" spans="2:19" x14ac:dyDescent="0.3">
      <c r="B38" t="s">
        <v>144</v>
      </c>
      <c r="D38" s="10">
        <v>-0.6</v>
      </c>
      <c r="E38" s="10">
        <v>-0.2</v>
      </c>
      <c r="F38" s="10">
        <v>0.3</v>
      </c>
      <c r="G38" s="10">
        <v>0.3</v>
      </c>
      <c r="H38" s="10">
        <v>0.4</v>
      </c>
      <c r="I38" s="10">
        <v>1.3</v>
      </c>
      <c r="J38" s="10">
        <v>1.3</v>
      </c>
      <c r="K38" s="10">
        <v>0.3</v>
      </c>
      <c r="L38" s="10">
        <v>-1.3</v>
      </c>
      <c r="M38" s="10" t="s">
        <v>128</v>
      </c>
      <c r="N38" s="10">
        <f>L38*6</f>
        <v>-7.8000000000000007</v>
      </c>
      <c r="O38" s="10" t="s">
        <v>128</v>
      </c>
      <c r="P38" s="10">
        <v>0.9</v>
      </c>
      <c r="Q38" s="10">
        <v>2.5</v>
      </c>
      <c r="S38" s="10">
        <v>-7.8000000000000007</v>
      </c>
    </row>
    <row r="39" spans="2:19" x14ac:dyDescent="0.3">
      <c r="D39" s="60">
        <f t="shared" ref="D39:I39" si="22">E39/(1+E40/100)</f>
        <v>97.147989140500329</v>
      </c>
      <c r="E39" s="60">
        <f t="shared" si="22"/>
        <v>97.730877075343329</v>
      </c>
      <c r="F39" s="60">
        <f t="shared" si="22"/>
        <v>98.219531460720034</v>
      </c>
      <c r="G39" s="60">
        <f t="shared" si="22"/>
        <v>98.612409586562919</v>
      </c>
      <c r="H39" s="60">
        <f t="shared" si="22"/>
        <v>98.908246815322599</v>
      </c>
      <c r="I39" s="60">
        <f t="shared" si="22"/>
        <v>99.402788049399206</v>
      </c>
      <c r="J39" s="60">
        <f>K39/(1+K40/100)</f>
        <v>99.800399201596804</v>
      </c>
      <c r="K39" s="60">
        <v>100</v>
      </c>
      <c r="L39" s="60">
        <f t="shared" ref="L39" si="23">K39*(1+L40/100)</f>
        <v>99.9</v>
      </c>
      <c r="M39" s="10" t="s">
        <v>94</v>
      </c>
      <c r="N39" s="60">
        <f>100*(1+N40/100)</f>
        <v>99.4</v>
      </c>
      <c r="O39" s="6">
        <f>(N39)/100</f>
        <v>0.99400000000000011</v>
      </c>
      <c r="P39" s="10"/>
      <c r="Q39" s="10"/>
      <c r="S39" s="10"/>
    </row>
    <row r="40" spans="2:19" x14ac:dyDescent="0.3">
      <c r="B40" t="s">
        <v>145</v>
      </c>
      <c r="D40" s="10">
        <v>0.5</v>
      </c>
      <c r="E40" s="10">
        <v>0.6</v>
      </c>
      <c r="F40" s="10">
        <v>0.5</v>
      </c>
      <c r="G40" s="10">
        <v>0.4</v>
      </c>
      <c r="H40" s="10">
        <v>0.3</v>
      </c>
      <c r="I40" s="10">
        <v>0.5</v>
      </c>
      <c r="J40" s="10">
        <v>0.4</v>
      </c>
      <c r="K40" s="10">
        <v>0.2</v>
      </c>
      <c r="L40" s="10">
        <v>-0.1</v>
      </c>
      <c r="M40" s="10" t="s">
        <v>128</v>
      </c>
      <c r="N40" s="10">
        <f>L40*6</f>
        <v>-0.60000000000000009</v>
      </c>
      <c r="O40" s="10" t="s">
        <v>128</v>
      </c>
      <c r="P40" s="10">
        <v>1.9</v>
      </c>
      <c r="Q40" s="10">
        <v>1.6</v>
      </c>
      <c r="S40" s="10">
        <v>-0.60000000000000009</v>
      </c>
    </row>
    <row r="41" spans="2:19" x14ac:dyDescent="0.3">
      <c r="D41" s="60">
        <f t="shared" ref="D41:I41" si="24">E41/(1+E42/100)</f>
        <v>94.953737499382569</v>
      </c>
      <c r="E41" s="60">
        <f t="shared" si="24"/>
        <v>96.093182349375155</v>
      </c>
      <c r="F41" s="60">
        <f t="shared" si="24"/>
        <v>96.669741443471409</v>
      </c>
      <c r="G41" s="60">
        <f t="shared" si="24"/>
        <v>97.733108599349592</v>
      </c>
      <c r="H41" s="60">
        <f t="shared" si="24"/>
        <v>98.51497346814439</v>
      </c>
      <c r="I41" s="60">
        <f t="shared" si="24"/>
        <v>99.007548335485097</v>
      </c>
      <c r="J41" s="60">
        <f>K41/(1+K42/100)</f>
        <v>99.40357852882704</v>
      </c>
      <c r="K41" s="60">
        <v>100</v>
      </c>
      <c r="L41" s="60">
        <f t="shared" ref="L41" si="25">K41*(1+L42/100)</f>
        <v>94.6</v>
      </c>
      <c r="M41" s="10" t="s">
        <v>95</v>
      </c>
      <c r="N41" s="60">
        <f>100*(1+N42/100)</f>
        <v>67.599999999999994</v>
      </c>
      <c r="O41" s="6">
        <f>(N41)/100</f>
        <v>0.67599999999999993</v>
      </c>
      <c r="P41" s="10"/>
      <c r="Q41" s="10"/>
      <c r="S41" s="10"/>
    </row>
    <row r="42" spans="2:19" x14ac:dyDescent="0.3">
      <c r="B42" t="s">
        <v>146</v>
      </c>
      <c r="D42" s="10">
        <v>1.3</v>
      </c>
      <c r="E42" s="10">
        <v>1.2</v>
      </c>
      <c r="F42" s="10">
        <v>0.6</v>
      </c>
      <c r="G42" s="10">
        <v>1.1000000000000001</v>
      </c>
      <c r="H42" s="10">
        <v>0.8</v>
      </c>
      <c r="I42" s="10">
        <v>0.5</v>
      </c>
      <c r="J42" s="10">
        <v>0.4</v>
      </c>
      <c r="K42" s="10">
        <v>0.6</v>
      </c>
      <c r="L42" s="10">
        <v>-5.4</v>
      </c>
      <c r="M42" s="10" t="s">
        <v>128</v>
      </c>
      <c r="N42" s="10">
        <f>L42*6</f>
        <v>-32.400000000000006</v>
      </c>
      <c r="O42" s="10" t="s">
        <v>128</v>
      </c>
      <c r="P42" s="10">
        <v>4.8</v>
      </c>
      <c r="Q42" s="10">
        <v>2.9</v>
      </c>
      <c r="S42" s="10">
        <v>-32.400000000000006</v>
      </c>
    </row>
    <row r="43" spans="2:19" x14ac:dyDescent="0.3">
      <c r="D43" s="60">
        <f t="shared" ref="D43:I43" si="26">E43/(1+E44/100)</f>
        <v>97.633243831511834</v>
      </c>
      <c r="E43" s="60">
        <f t="shared" si="26"/>
        <v>97.828510319174853</v>
      </c>
      <c r="F43" s="60">
        <f t="shared" si="26"/>
        <v>97.926338829494014</v>
      </c>
      <c r="G43" s="60">
        <f t="shared" si="26"/>
        <v>98.318044184811995</v>
      </c>
      <c r="H43" s="60">
        <f t="shared" si="26"/>
        <v>98.612998317366419</v>
      </c>
      <c r="I43" s="60">
        <f t="shared" si="26"/>
        <v>99.007450310635889</v>
      </c>
      <c r="J43" s="60">
        <f>K43/(1+K44/100)</f>
        <v>99.50248756218906</v>
      </c>
      <c r="K43" s="60">
        <v>100</v>
      </c>
      <c r="L43" s="60">
        <f t="shared" ref="L43" si="27">K43*(1+L44/100)</f>
        <v>97.899999999999991</v>
      </c>
      <c r="M43" s="10" t="s">
        <v>164</v>
      </c>
      <c r="N43" s="60">
        <f>100*(1+N44/100)</f>
        <v>87.4</v>
      </c>
      <c r="O43" s="6">
        <f>(N43)/100</f>
        <v>0.87400000000000011</v>
      </c>
      <c r="P43" s="10"/>
      <c r="Q43" s="10"/>
      <c r="S43" s="10"/>
    </row>
    <row r="44" spans="2:19" x14ac:dyDescent="0.3">
      <c r="B44" t="s">
        <v>147</v>
      </c>
      <c r="D44" s="10">
        <v>0</v>
      </c>
      <c r="E44" s="10">
        <v>0.2</v>
      </c>
      <c r="F44" s="10">
        <v>0.1</v>
      </c>
      <c r="G44" s="10">
        <v>0.4</v>
      </c>
      <c r="H44" s="10">
        <v>0.3</v>
      </c>
      <c r="I44" s="10">
        <v>0.4</v>
      </c>
      <c r="J44" s="10">
        <v>0.5</v>
      </c>
      <c r="K44" s="10">
        <v>0.5</v>
      </c>
      <c r="L44" s="10">
        <v>-2.1</v>
      </c>
      <c r="M44" s="10" t="s">
        <v>128</v>
      </c>
      <c r="N44" s="10">
        <f>L44*6</f>
        <v>-12.600000000000001</v>
      </c>
      <c r="O44" s="10" t="s">
        <v>128</v>
      </c>
      <c r="P44" s="10">
        <v>0.8</v>
      </c>
      <c r="Q44" s="10">
        <v>1.4</v>
      </c>
      <c r="S44" s="10">
        <v>-12.600000000000001</v>
      </c>
    </row>
    <row r="45" spans="2:19" x14ac:dyDescent="0.3">
      <c r="D45" s="60">
        <f t="shared" ref="D45:I45" si="28">E45/(1+E46/100)</f>
        <v>98.225984374509693</v>
      </c>
      <c r="E45" s="60">
        <f t="shared" si="28"/>
        <v>97.83308043701166</v>
      </c>
      <c r="F45" s="60">
        <f t="shared" si="28"/>
        <v>98.126579678322685</v>
      </c>
      <c r="G45" s="60">
        <f t="shared" si="28"/>
        <v>99.107845475105918</v>
      </c>
      <c r="H45" s="60">
        <f t="shared" si="28"/>
        <v>99.702492547956552</v>
      </c>
      <c r="I45" s="60">
        <f t="shared" si="28"/>
        <v>100.10130251814837</v>
      </c>
      <c r="J45" s="60">
        <f>K45/(1+K46/100)</f>
        <v>100.40160642570281</v>
      </c>
      <c r="K45" s="60">
        <v>100</v>
      </c>
      <c r="L45" s="60">
        <f t="shared" ref="L45" si="29">K45*(1+L46/100)</f>
        <v>89.1</v>
      </c>
      <c r="M45" s="10" t="s">
        <v>165</v>
      </c>
      <c r="N45" s="60">
        <f>100*(1+N46/100)</f>
        <v>34.599999999999994</v>
      </c>
      <c r="O45" s="6">
        <f>(N45)/100</f>
        <v>0.34599999999999992</v>
      </c>
      <c r="P45" s="10"/>
      <c r="Q45" s="10"/>
      <c r="S45" s="10"/>
    </row>
    <row r="46" spans="2:19" x14ac:dyDescent="0.3">
      <c r="B46" t="s">
        <v>148</v>
      </c>
      <c r="D46" s="10">
        <v>0.2</v>
      </c>
      <c r="E46" s="10">
        <v>-0.4</v>
      </c>
      <c r="F46" s="10">
        <v>0.3</v>
      </c>
      <c r="G46" s="10">
        <v>1</v>
      </c>
      <c r="H46" s="10">
        <v>0.6</v>
      </c>
      <c r="I46" s="10">
        <v>0.4</v>
      </c>
      <c r="J46" s="10">
        <v>0.3</v>
      </c>
      <c r="K46" s="10">
        <v>-0.4</v>
      </c>
      <c r="L46" s="10">
        <v>-10.9</v>
      </c>
      <c r="M46" s="10" t="s">
        <v>128</v>
      </c>
      <c r="N46" s="10">
        <f>L46*6</f>
        <v>-65.400000000000006</v>
      </c>
      <c r="O46" s="10" t="s">
        <v>128</v>
      </c>
      <c r="P46" s="10">
        <v>1.5</v>
      </c>
      <c r="Q46" s="10">
        <v>1.8</v>
      </c>
      <c r="S46" s="10">
        <v>-65.400000000000006</v>
      </c>
    </row>
    <row r="47" spans="2:19" x14ac:dyDescent="0.3">
      <c r="C47" t="s">
        <v>125</v>
      </c>
      <c r="D47" s="60"/>
      <c r="E47" s="60"/>
      <c r="F47" s="60"/>
      <c r="G47" s="60"/>
      <c r="H47" s="60"/>
      <c r="I47" s="60"/>
      <c r="J47" s="60"/>
      <c r="K47" s="60"/>
      <c r="L47" s="60"/>
      <c r="M47" s="10"/>
      <c r="N47" s="10"/>
      <c r="O47" s="10"/>
      <c r="P47" s="10"/>
      <c r="Q47" s="10"/>
      <c r="S47" s="10"/>
    </row>
    <row r="48" spans="2:19" x14ac:dyDescent="0.3">
      <c r="B48" t="s">
        <v>149</v>
      </c>
      <c r="D48" s="10">
        <v>0.4</v>
      </c>
      <c r="E48" s="10">
        <v>0.4</v>
      </c>
      <c r="F48" s="10">
        <v>0.4</v>
      </c>
      <c r="G48" s="10">
        <v>0.7</v>
      </c>
      <c r="H48" s="10">
        <v>0.6</v>
      </c>
      <c r="I48" s="10">
        <v>0.5</v>
      </c>
      <c r="J48" s="10">
        <v>0.5</v>
      </c>
      <c r="K48" s="10">
        <v>0.1</v>
      </c>
      <c r="L48" s="10">
        <v>-5.6</v>
      </c>
      <c r="M48" s="10" t="s">
        <v>128</v>
      </c>
      <c r="N48" s="10" t="s">
        <v>128</v>
      </c>
      <c r="O48" s="10" t="s">
        <v>128</v>
      </c>
      <c r="P48" s="10">
        <v>2.4</v>
      </c>
      <c r="Q48" s="10">
        <v>2.1</v>
      </c>
      <c r="S48" s="10" t="s">
        <v>128</v>
      </c>
    </row>
    <row r="49" spans="2:19" x14ac:dyDescent="0.3">
      <c r="C49" t="s">
        <v>125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S49" s="10"/>
    </row>
    <row r="50" spans="2:19" x14ac:dyDescent="0.3">
      <c r="B50" t="s">
        <v>150</v>
      </c>
      <c r="D50" s="10">
        <v>0.1</v>
      </c>
      <c r="E50" s="10">
        <v>0.1</v>
      </c>
      <c r="F50" s="10">
        <v>0.5</v>
      </c>
      <c r="G50" s="10">
        <v>0.7</v>
      </c>
      <c r="H50" s="10">
        <v>0.5</v>
      </c>
      <c r="I50" s="10">
        <v>0.3</v>
      </c>
      <c r="J50" s="10">
        <v>0.3</v>
      </c>
      <c r="K50" s="10">
        <v>-0.3</v>
      </c>
      <c r="L50" s="10">
        <v>-5.5</v>
      </c>
      <c r="M50" s="10" t="s">
        <v>128</v>
      </c>
      <c r="N50" s="10" t="s">
        <v>128</v>
      </c>
      <c r="O50" s="10" t="s">
        <v>128</v>
      </c>
      <c r="P50" s="10">
        <v>2</v>
      </c>
      <c r="Q50" s="10">
        <v>1.6</v>
      </c>
      <c r="S50" s="10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data_departement</vt:lpstr>
      <vt:lpstr>departement_emplois</vt:lpstr>
      <vt:lpstr>secteurs</vt:lpstr>
      <vt:lpstr>departement_dict</vt:lpstr>
      <vt:lpstr>trimestre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CARLES</dc:creator>
  <cp:lastModifiedBy>Pierre CARLES</cp:lastModifiedBy>
  <dcterms:created xsi:type="dcterms:W3CDTF">2020-04-30T16:03:40Z</dcterms:created>
  <dcterms:modified xsi:type="dcterms:W3CDTF">2020-05-06T12:08:35Z</dcterms:modified>
</cp:coreProperties>
</file>