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N:\2pConsultants\EHESP\APP\gestVAE\DOCS\"/>
    </mc:Choice>
  </mc:AlternateContent>
  <xr:revisionPtr revIDLastSave="0" documentId="13_ncr:1_{A3F5EEC9-7704-4891-9176-904095463F7B}" xr6:coauthVersionLast="36" xr6:coauthVersionMax="36" xr10:uidLastSave="{00000000-0000-0000-0000-000000000000}"/>
  <bookViews>
    <workbookView xWindow="0" yWindow="0" windowWidth="19200" windowHeight="10785" tabRatio="894" activeTab="2" xr2:uid="{00000000-000D-0000-FFFF-FFFF00000000}"/>
  </bookViews>
  <sheets>
    <sheet name="Stat VASS L2" sheetId="30" r:id="rId1"/>
    <sheet name="DATAL1" sheetId="10" r:id="rId2"/>
    <sheet name="DATAL2-2" sheetId="29" r:id="rId3"/>
    <sheet name="DATAL2_DC" sheetId="35" r:id="rId4"/>
    <sheet name="L1_VecteursInformation" sheetId="1" r:id="rId5"/>
    <sheet name="L1_Envoi" sheetId="2" r:id="rId6"/>
    <sheet name="L1-TypeDemande" sheetId="3" r:id="rId7"/>
    <sheet name="L1-RECEPTION" sheetId="4" r:id="rId8"/>
    <sheet name="L1_STAT_VAESS" sheetId="37" r:id="rId9"/>
    <sheet name="L2_STAT_VAESS" sheetId="38" r:id="rId10"/>
    <sheet name="L1-Reception(AR-PM)" sheetId="7" r:id="rId11"/>
    <sheet name="L1-ANALYSE" sheetId="8" r:id="rId12"/>
    <sheet name="L1-DIFFUSION" sheetId="31" r:id="rId13"/>
    <sheet name="L2-DIFFUSION" sheetId="33" r:id="rId14"/>
    <sheet name="L2-RECEPTION" sheetId="16" r:id="rId15"/>
    <sheet name="L2-Décisions" sheetId="36" r:id="rId16"/>
    <sheet name="L2_Décision DC" sheetId="26" r:id="rId17"/>
    <sheet name="L1-MOTIF_REFUS" sheetId="28" r:id="rId18"/>
  </sheets>
  <definedNames>
    <definedName name="ChronologieNative_DateDemande1">#N/A</definedName>
    <definedName name="ChronologieNative_DateJury1">#N/A</definedName>
    <definedName name="DonnéesExternes_1" localSheetId="3" hidden="1">DATAL2_DC!$A$1:$H$15</definedName>
    <definedName name="DonnéesExternes_2" localSheetId="1" hidden="1">DATAL1!$A$1:$W$12</definedName>
    <definedName name="DonnéesExternes_2" localSheetId="2" hidden="1">'DATAL2-2'!$A$1:$Z$9</definedName>
    <definedName name="Segment_Region">#N/A</definedName>
  </definedNames>
  <calcPr calcId="191029" concurrentCalc="0"/>
  <pivotCaches>
    <pivotCache cacheId="219" r:id="rId19"/>
    <pivotCache cacheId="388" r:id="rId20"/>
    <pivotCache cacheId="394" r:id="rId21"/>
    <pivotCache cacheId="415" r:id="rId22"/>
  </pivotCaches>
  <extLst>
    <ext xmlns:x14="http://schemas.microsoft.com/office/spreadsheetml/2009/9/main" uri="{BBE1A952-AA13-448e-AADC-164F8A28A991}">
      <x14:slicerCaches>
        <x14:slicerCache r:id="rId2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4"/>
        <x15:timelineCacheRef r:id="rId25"/>
      </x15:timelineCacheRefs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29" l="1"/>
  <c r="C3" i="29"/>
  <c r="C4" i="29"/>
  <c r="C5" i="29"/>
  <c r="C6" i="29"/>
  <c r="C7" i="29"/>
  <c r="C8" i="29"/>
  <c r="C9" i="29"/>
  <c r="D2" i="29"/>
  <c r="D3" i="29"/>
  <c r="D4" i="29"/>
  <c r="D5" i="29"/>
  <c r="D6" i="29"/>
  <c r="D7" i="29"/>
  <c r="D8" i="29"/>
  <c r="D9" i="29"/>
  <c r="E2" i="29"/>
  <c r="E3" i="29"/>
  <c r="E4" i="29"/>
  <c r="E5" i="29"/>
  <c r="E6" i="29"/>
  <c r="E7" i="29"/>
  <c r="E8" i="29"/>
  <c r="E9" i="29"/>
  <c r="M2" i="29"/>
  <c r="M3" i="29"/>
  <c r="M4" i="29"/>
  <c r="M5" i="29"/>
  <c r="M6" i="29"/>
  <c r="M7" i="29"/>
  <c r="M8" i="29"/>
  <c r="M9" i="29"/>
  <c r="N2" i="29"/>
  <c r="N3" i="29"/>
  <c r="N4" i="29"/>
  <c r="N5" i="29"/>
  <c r="N6" i="29"/>
  <c r="N7" i="29"/>
  <c r="N8" i="29"/>
  <c r="N9" i="29"/>
  <c r="O2" i="29"/>
  <c r="O3" i="29"/>
  <c r="O4" i="29"/>
  <c r="O5" i="29"/>
  <c r="O6" i="29"/>
  <c r="O7" i="29"/>
  <c r="O8" i="29"/>
  <c r="O9" i="29"/>
  <c r="Q2" i="29"/>
  <c r="Q3" i="29"/>
  <c r="Q4" i="29"/>
  <c r="Q5" i="29"/>
  <c r="Q6" i="29"/>
  <c r="Q7" i="29"/>
  <c r="Q8" i="29"/>
  <c r="Q9" i="29"/>
  <c r="R2" i="29"/>
  <c r="R3" i="29"/>
  <c r="R4" i="29"/>
  <c r="R5" i="29"/>
  <c r="R6" i="29"/>
  <c r="R7" i="29"/>
  <c r="R8" i="29"/>
  <c r="R9" i="29"/>
  <c r="S2" i="29"/>
  <c r="S3" i="29"/>
  <c r="S4" i="29"/>
  <c r="S5" i="29"/>
  <c r="S6" i="29"/>
  <c r="S7" i="29"/>
  <c r="S8" i="29"/>
  <c r="S9" i="29"/>
  <c r="C2" i="35"/>
  <c r="C3" i="35"/>
  <c r="C4" i="35"/>
  <c r="C5" i="35"/>
  <c r="C6" i="35"/>
  <c r="C7" i="35"/>
  <c r="C8" i="35"/>
  <c r="C9" i="35"/>
  <c r="C10" i="35"/>
  <c r="C11" i="35"/>
  <c r="C12" i="35"/>
  <c r="C13" i="35"/>
  <c r="C14" i="35"/>
  <c r="C15" i="35"/>
  <c r="D2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0F3BD8-66B4-4794-BB57-733B28FEBB65}" keepAlive="1" name="Requête - RQ_L1_STAT" description="Connexion à la requête « RQ_L1_STAT » dans le classeur." type="5" refreshedVersion="6" background="1" saveData="1">
    <dbPr connection="Provider=Microsoft.Mashup.OleDb.1;Data Source=$Workbook$;Location=RQ_L1_STAT;Extended Properties=&quot;&quot;" command="SELECT * FROM [RQ_L1_STAT]"/>
  </connection>
  <connection id="2" xr16:uid="{83041159-EF85-4F82-A5D2-2ECE41DEFDE3}" keepAlive="1" name="Requête - RQ_L2_DECISION_DC (2)" description="Connexion à la requête « RQ_L2_DECISION_DC (2) » dans le classeur." type="5" refreshedVersion="6" background="1" saveData="1">
    <dbPr connection="Provider=Microsoft.Mashup.OleDb.1;Data Source=$Workbook$;Location=RQ_L2_DECISION_DC (2);Extended Properties=&quot;&quot;" command="SELECT * FROM [RQ_L2_DECISION_DC (2)]"/>
  </connection>
  <connection id="3" xr16:uid="{C238ED74-029F-4565-9522-4FD8AECE89CB}" keepAlive="1" name="Requête - RQ_L2_STAT" description="Connexion à la requête « RQ_L2_STAT » dans le classeur." type="5" refreshedVersion="6" background="1" saveData="1">
    <dbPr connection="Provider=Microsoft.Mashup.OleDb.1;Data Source=$Workbook$;Location=RQ_L2_STAT;Extended Properties=&quot;&quot;" command="SELECT * FROM [RQ_L2_STAT]"/>
  </connection>
</connections>
</file>

<file path=xl/sharedStrings.xml><?xml version="1.0" encoding="utf-8"?>
<sst xmlns="http://schemas.openxmlformats.org/spreadsheetml/2006/main" count="558" uniqueCount="159">
  <si>
    <t>Total général</t>
  </si>
  <si>
    <t>March</t>
  </si>
  <si>
    <t>February</t>
  </si>
  <si>
    <t>MOIS</t>
  </si>
  <si>
    <t>ANNEE</t>
  </si>
  <si>
    <t>Mail</t>
  </si>
  <si>
    <t>Non Renseigné</t>
  </si>
  <si>
    <t>Retrait au secretariat VAE</t>
  </si>
  <si>
    <t>Téléphone</t>
  </si>
  <si>
    <t>Courrier</t>
  </si>
  <si>
    <t>TypeDemande</t>
  </si>
  <si>
    <t>QUINZAINE</t>
  </si>
  <si>
    <t>20</t>
  </si>
  <si>
    <t>31</t>
  </si>
  <si>
    <t>9</t>
  </si>
  <si>
    <t>JOUR</t>
  </si>
  <si>
    <t>DateDemande</t>
  </si>
  <si>
    <t>Numero</t>
  </si>
  <si>
    <t>EtatLivret</t>
  </si>
  <si>
    <t>201902192254</t>
  </si>
  <si>
    <t>201902200913</t>
  </si>
  <si>
    <t>10-Demandé</t>
  </si>
  <si>
    <t>201902201130</t>
  </si>
  <si>
    <t>201902201133</t>
  </si>
  <si>
    <t>201902201134</t>
  </si>
  <si>
    <t>201902201209</t>
  </si>
  <si>
    <t>201902201433</t>
  </si>
  <si>
    <t>December</t>
  </si>
  <si>
    <t>4</t>
  </si>
  <si>
    <t>1</t>
  </si>
  <si>
    <t>TRIMESTRE</t>
  </si>
  <si>
    <t>(Tous)</t>
  </si>
  <si>
    <t>Étiquettes de colonnes</t>
  </si>
  <si>
    <t>Étiquettes de lignes</t>
  </si>
  <si>
    <t>Nombre de Numero</t>
  </si>
  <si>
    <t>IsRecours</t>
  </si>
  <si>
    <t>Decision</t>
  </si>
  <si>
    <t>20-Défavorable</t>
  </si>
  <si>
    <t>10-Favorable</t>
  </si>
  <si>
    <t>DecisionRecours</t>
  </si>
  <si>
    <t>FAUX</t>
  </si>
  <si>
    <t>VRAI</t>
  </si>
  <si>
    <t>70-Accepté</t>
  </si>
  <si>
    <t>50-Refusé</t>
  </si>
  <si>
    <t>22</t>
  </si>
  <si>
    <t>201902221228</t>
  </si>
  <si>
    <t>(vide)</t>
  </si>
  <si>
    <t>L1201902221511</t>
  </si>
  <si>
    <t>L1201902221526</t>
  </si>
  <si>
    <t>Numero de passage</t>
  </si>
  <si>
    <t>DC3</t>
  </si>
  <si>
    <t>DC4</t>
  </si>
  <si>
    <t>DC1</t>
  </si>
  <si>
    <t>DC2</t>
  </si>
  <si>
    <t>H=0/ F=1</t>
  </si>
  <si>
    <t>Nom</t>
  </si>
  <si>
    <t>Decision Recours</t>
  </si>
  <si>
    <t>NumPassage</t>
  </si>
  <si>
    <t>DateEnvoiEHESP</t>
  </si>
  <si>
    <t>DateJury</t>
  </si>
  <si>
    <t>DateReceptEHESP</t>
  </si>
  <si>
    <t>DateReceptEHESPComplet</t>
  </si>
  <si>
    <t>MoisJury</t>
  </si>
  <si>
    <t>Sexe</t>
  </si>
  <si>
    <t>Ville</t>
  </si>
  <si>
    <t>Region</t>
  </si>
  <si>
    <t>5</t>
  </si>
  <si>
    <t>COLLIN</t>
  </si>
  <si>
    <t>Chasné sur illet</t>
  </si>
  <si>
    <t>Bretagne</t>
  </si>
  <si>
    <t>3</t>
  </si>
  <si>
    <t>TEST</t>
  </si>
  <si>
    <t>Rennes</t>
  </si>
  <si>
    <t>January</t>
  </si>
  <si>
    <t>L2201902221313</t>
  </si>
  <si>
    <t>L2201902221511</t>
  </si>
  <si>
    <t>Ville0</t>
  </si>
  <si>
    <t>30-Partielle</t>
  </si>
  <si>
    <t>L2201902221833</t>
  </si>
  <si>
    <t>Decision du Jury</t>
  </si>
  <si>
    <t>Mois</t>
  </si>
  <si>
    <t>Fichier Stat</t>
  </si>
  <si>
    <t xml:space="preserve">Maquette enquête VAESS </t>
  </si>
  <si>
    <t>Demandes Livrets1</t>
  </si>
  <si>
    <t>Type de la demande</t>
  </si>
  <si>
    <t>1ere Trimestre 2018</t>
  </si>
  <si>
    <t>Type de demande</t>
  </si>
  <si>
    <t>Quinzaine</t>
  </si>
  <si>
    <t>Etat du livret</t>
  </si>
  <si>
    <t>Etat du Livret</t>
  </si>
  <si>
    <t>Nombre de Livrets</t>
  </si>
  <si>
    <t>:36</t>
  </si>
  <si>
    <t>:31</t>
  </si>
  <si>
    <t>:41</t>
  </si>
  <si>
    <t>:34</t>
  </si>
  <si>
    <t>IsOuvertureApresRecours</t>
  </si>
  <si>
    <t>Année demande</t>
  </si>
  <si>
    <t>Mois Demande</t>
  </si>
  <si>
    <t>Trimestre Demande</t>
  </si>
  <si>
    <t>:00</t>
  </si>
  <si>
    <t>Organisme de formation (suite à une prestation)</t>
  </si>
  <si>
    <t>40-Reçu complet</t>
  </si>
  <si>
    <t>26</t>
  </si>
  <si>
    <t>L1201902261042</t>
  </si>
  <si>
    <t>L2201902261435</t>
  </si>
  <si>
    <t>20-Envoyé</t>
  </si>
  <si>
    <t>Nombre de Livret</t>
  </si>
  <si>
    <t>Avec ou sans recours</t>
  </si>
  <si>
    <t>janvier</t>
  </si>
  <si>
    <t>:39</t>
  </si>
  <si>
    <t>(Plusieurs éléments)</t>
  </si>
  <si>
    <t>...</t>
  </si>
  <si>
    <t>février</t>
  </si>
  <si>
    <t>Année Reception</t>
  </si>
  <si>
    <t>Trimestre Reception</t>
  </si>
  <si>
    <t>Mois Réception</t>
  </si>
  <si>
    <t>mars</t>
  </si>
  <si>
    <t>DecisionJury</t>
  </si>
  <si>
    <t>IsAValider</t>
  </si>
  <si>
    <t/>
  </si>
  <si>
    <t>ANNE Jury</t>
  </si>
  <si>
    <t>Mois Jury</t>
  </si>
  <si>
    <t>Trimestre Jury</t>
  </si>
  <si>
    <t>MoisJury2</t>
  </si>
  <si>
    <t>Annee jury</t>
  </si>
  <si>
    <t>Mois du jury</t>
  </si>
  <si>
    <t>Décision du jury</t>
  </si>
  <si>
    <t>Domaines de compétences</t>
  </si>
  <si>
    <t>MotifGJury</t>
  </si>
  <si>
    <t>MotifDJury</t>
  </si>
  <si>
    <t>MotifCJury</t>
  </si>
  <si>
    <t>MotifGRecours</t>
  </si>
  <si>
    <t>MotifDrecours</t>
  </si>
  <si>
    <t>MotifCRecours</t>
  </si>
  <si>
    <t>Pas d'activité dans au moins 1 DC</t>
  </si>
  <si>
    <t>test</t>
  </si>
  <si>
    <t>VecteurInformation</t>
  </si>
  <si>
    <t>TROSIEME</t>
  </si>
  <si>
    <t>St Malo</t>
  </si>
  <si>
    <t>Motif de non recevabilité</t>
  </si>
  <si>
    <t>Region du candidat</t>
  </si>
  <si>
    <t>Pays de loire</t>
  </si>
  <si>
    <t>Pièces manquantes demandées non réceptionnées dans le délai imparti.</t>
  </si>
  <si>
    <t>Dernière expérience en lien avec le diplôme date de plus de 10 ans.</t>
  </si>
  <si>
    <t>Décision Jury Principal</t>
  </si>
  <si>
    <t>Motif de non Recevalibité au Jury de Recours</t>
  </si>
  <si>
    <t>Nombre deLivret1 Déposé</t>
  </si>
  <si>
    <t>:25</t>
  </si>
  <si>
    <t>Paris</t>
  </si>
  <si>
    <t>Auvergne</t>
  </si>
  <si>
    <t>Nombre de L1 / ETAT</t>
  </si>
  <si>
    <t>Nombre de Livret2 Déposés</t>
  </si>
  <si>
    <t>Sexe (H=1/F=0)</t>
  </si>
  <si>
    <t>Sexe H=1, F=0</t>
  </si>
  <si>
    <t>StatutCAFDES</t>
  </si>
  <si>
    <t>Validé</t>
  </si>
  <si>
    <t>L2201902261716</t>
  </si>
  <si>
    <t>Validé Partiellement</t>
  </si>
  <si>
    <t>Refusé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</si>
</sst>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_ ;\-0\ "/>
  </numFmts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/>
    <xf numFmtId="0" fontId="3" fillId="4" borderId="0" xfId="0" applyFont="1" applyFill="1" applyAlignment="1">
      <alignment horizontal="left"/>
    </xf>
    <xf numFmtId="1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left" indent="1"/>
    </xf>
    <xf numFmtId="0" fontId="1" fillId="2" borderId="0" xfId="0" applyFont="1" applyFill="1"/>
    <xf numFmtId="1" fontId="0" fillId="0" borderId="0" xfId="0" applyNumberFormat="1" applyAlignment="1">
      <alignment horizontal="left"/>
    </xf>
  </cellXfs>
  <cellStyles count="2">
    <cellStyle name="Milliers" xfId="1" builtinId="3"/>
    <cellStyle name="Normal" xfId="0" builtinId="0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1" formatCode="0"/>
    </dxf>
    <dxf>
      <numFmt numFmtId="164" formatCode="0_ ;\-0\ "/>
    </dxf>
    <dxf>
      <numFmt numFmtId="27" formatCode="dd/mm/yyyy\ hh:mm"/>
    </dxf>
    <dxf>
      <numFmt numFmtId="27" formatCode="dd/mm/yyyy\ hh:mm"/>
    </dxf>
    <dxf>
      <numFmt numFmtId="1" formatCode="0"/>
    </dxf>
    <dxf>
      <numFmt numFmtId="1" formatCode="0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1/relationships/timelineCache" Target="timelineCaches/timelineCache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514350</xdr:colOff>
      <xdr:row>0</xdr:row>
      <xdr:rowOff>19050</xdr:rowOff>
    </xdr:from>
    <xdr:to>
      <xdr:col>8</xdr:col>
      <xdr:colOff>571500</xdr:colOff>
      <xdr:row>8</xdr:row>
      <xdr:rowOff>95250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Demande 1">
              <a:extLst>
                <a:ext uri="{FF2B5EF4-FFF2-40B4-BE49-F238E27FC236}">
                  <a16:creationId xmlns:a16="http://schemas.microsoft.com/office/drawing/2014/main" id="{3444597D-9E20-4B55-AD3F-17F1E4A187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Deman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8225" y="190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581025</xdr:colOff>
      <xdr:row>10</xdr:row>
      <xdr:rowOff>9525</xdr:rowOff>
    </xdr:from>
    <xdr:to>
      <xdr:col>9</xdr:col>
      <xdr:colOff>752475</xdr:colOff>
      <xdr:row>18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eJury 1">
              <a:extLst>
                <a:ext uri="{FF2B5EF4-FFF2-40B4-BE49-F238E27FC236}">
                  <a16:creationId xmlns:a16="http://schemas.microsoft.com/office/drawing/2014/main" id="{EC8A5721-E1BC-4128-BCB1-122967A5E7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Ju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1200" y="16287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523875</xdr:colOff>
      <xdr:row>22</xdr:row>
      <xdr:rowOff>57150</xdr:rowOff>
    </xdr:from>
    <xdr:to>
      <xdr:col>10</xdr:col>
      <xdr:colOff>66675</xdr:colOff>
      <xdr:row>37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on">
              <a:extLst>
                <a:ext uri="{FF2B5EF4-FFF2-40B4-BE49-F238E27FC236}">
                  <a16:creationId xmlns:a16="http://schemas.microsoft.com/office/drawing/2014/main" id="{A60F5A86-E12B-4D27-ADF2-CD0A920291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72350" y="36195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IN" refreshedDate="43522.622634259256" createdVersion="6" refreshedVersion="6" minRefreshableVersion="3" recordCount="11" xr:uid="{3754AA3F-82BF-4C82-833C-AF80A784AF42}">
  <cacheSource type="worksheet">
    <worksheetSource name="RQ_L1_STAT__2"/>
  </cacheSource>
  <cacheFields count="13">
    <cacheField name="DateDemande" numFmtId="22">
      <sharedItems containsSemiMixedTypes="0" containsNonDate="0" containsDate="1" containsString="0" minDate="2019-02-20T09:13:22" maxDate="2019-12-10T00:00:00"/>
    </cacheField>
    <cacheField name="TypeDemande" numFmtId="0">
      <sharedItems containsBlank="1" count="6">
        <s v="Courrier"/>
        <s v="Téléphone"/>
        <s v="Retrait au secretariat VAE"/>
        <s v="Non Renseigné"/>
        <s v="Mail"/>
        <m/>
      </sharedItems>
    </cacheField>
    <cacheField name="ANNEE" numFmtId="0">
      <sharedItems containsSemiMixedTypes="0" containsString="0" containsNumber="1" containsInteger="1" minValue="2018" maxValue="2019" count="2">
        <n v="2019"/>
        <n v="2018" u="1"/>
      </sharedItems>
    </cacheField>
    <cacheField name="MOIS" numFmtId="0">
      <sharedItems count="3">
        <s v="December"/>
        <s v="February"/>
        <s v="March"/>
      </sharedItems>
    </cacheField>
    <cacheField name="JOUR" numFmtId="0">
      <sharedItems/>
    </cacheField>
    <cacheField name="QUINZAINE" numFmtId="0">
      <sharedItems containsSemiMixedTypes="0" containsString="0" containsNumber="1" containsInteger="1" minValue="1" maxValue="2" count="2">
        <n v="1"/>
        <n v="2"/>
      </sharedItems>
    </cacheField>
    <cacheField name="TRIMESTRE" numFmtId="0">
      <sharedItems count="2">
        <s v="4"/>
        <s v="1"/>
      </sharedItems>
    </cacheField>
    <cacheField name="Vecteurinformation" numFmtId="0">
      <sharedItems containsBlank="1"/>
    </cacheField>
    <cacheField name="Numero" numFmtId="0">
      <sharedItems/>
    </cacheField>
    <cacheField name="EtatLivret" numFmtId="0">
      <sharedItems count="6">
        <s v="40-Reçu complet"/>
        <s v="10-Demandé"/>
        <s v="70-Accepté"/>
        <s v="50-Refusé"/>
        <s v="5-Sans-Suite" u="1"/>
        <s v="30-Reçu incomplet" u="1"/>
      </sharedItems>
    </cacheField>
    <cacheField name="IsRecours" numFmtId="0">
      <sharedItems count="2">
        <b v="1"/>
        <b v="0"/>
      </sharedItems>
    </cacheField>
    <cacheField name="Decision" numFmtId="0">
      <sharedItems containsBlank="1"/>
    </cacheField>
    <cacheField name="DecisionRecour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IN" refreshedDate="43522.706142013885" createdVersion="6" refreshedVersion="6" minRefreshableVersion="3" recordCount="11" xr:uid="{EC59B277-F746-483E-89DB-90FE5F6233C7}">
  <cacheSource type="worksheet">
    <worksheetSource name="RQ_L1_STAT"/>
  </cacheSource>
  <cacheFields count="23">
    <cacheField name="DateDemande" numFmtId="22">
      <sharedItems containsSemiMixedTypes="0" containsNonDate="0" containsDate="1" containsString="0" minDate="2019-02-20T09:13:22" maxDate="2019-12-10T00:00:00"/>
    </cacheField>
    <cacheField name="TypeDemande" numFmtId="0">
      <sharedItems containsBlank="1"/>
    </cacheField>
    <cacheField name="ANNEE" numFmtId="0">
      <sharedItems containsSemiMixedTypes="0" containsString="0" containsNumber="1" containsInteger="1" minValue="2019" maxValue="2019" count="1">
        <n v="2019"/>
      </sharedItems>
    </cacheField>
    <cacheField name="MOIS" numFmtId="0">
      <sharedItems count="3">
        <s v="December"/>
        <s v="February"/>
        <s v="March"/>
      </sharedItems>
    </cacheField>
    <cacheField name="JOUR" numFmtId="0">
      <sharedItems/>
    </cacheField>
    <cacheField name="QUINZAINE" numFmtId="0">
      <sharedItems containsSemiMixedTypes="0" containsString="0" containsNumber="1" containsInteger="1" minValue="1" maxValue="2"/>
    </cacheField>
    <cacheField name="TRIMESTRE" numFmtId="0">
      <sharedItems count="2">
        <s v="4"/>
        <s v="1"/>
      </sharedItems>
    </cacheField>
    <cacheField name="VecteurInformation" numFmtId="0">
      <sharedItems containsBlank="1"/>
    </cacheField>
    <cacheField name="Numero" numFmtId="0">
      <sharedItems/>
    </cacheField>
    <cacheField name="EtatLivret" numFmtId="0">
      <sharedItems count="5">
        <s v="40-Reçu complet"/>
        <s v="10-Demandé"/>
        <s v="70-Accepté"/>
        <s v="50-Refusé"/>
        <s v="5-Sans-Suite" u="1"/>
      </sharedItems>
    </cacheField>
    <cacheField name="IsRecours" numFmtId="0">
      <sharedItems count="2">
        <b v="1"/>
        <b v="0"/>
      </sharedItems>
    </cacheField>
    <cacheField name="Decision" numFmtId="0">
      <sharedItems containsBlank="1"/>
    </cacheField>
    <cacheField name="DecisionRecours" numFmtId="0">
      <sharedItems containsBlank="1"/>
    </cacheField>
    <cacheField name="MotifGJury" numFmtId="0">
      <sharedItems containsBlank="1" count="4">
        <s v=""/>
        <m/>
        <s v="Pièces manquantes demandées non réceptionnées dans le délai imparti."/>
        <s v="Pas d'activité dans au moins 1 DC"/>
      </sharedItems>
    </cacheField>
    <cacheField name="MotifDJury" numFmtId="0">
      <sharedItems containsBlank="1"/>
    </cacheField>
    <cacheField name="MotifCJury" numFmtId="0">
      <sharedItems containsBlank="1"/>
    </cacheField>
    <cacheField name="MotifGRecours" numFmtId="0">
      <sharedItems containsBlank="1" count="3">
        <s v=""/>
        <m/>
        <s v="Dernière expérience en lien avec le diplôme date de plus de 10 ans."/>
      </sharedItems>
    </cacheField>
    <cacheField name="MotifDrecours" numFmtId="0">
      <sharedItems containsBlank="1"/>
    </cacheField>
    <cacheField name="MotifCRecours" numFmtId="0">
      <sharedItems containsNonDate="0" containsString="0" containsBlank="1"/>
    </cacheField>
    <cacheField name="Nom" numFmtId="0">
      <sharedItems/>
    </cacheField>
    <cacheField name="Sexe" numFmtId="0">
      <sharedItems containsSemiMixedTypes="0" containsString="0" containsNumber="1" containsInteger="1" minValue="0" maxValue="1" count="2">
        <n v="0"/>
        <n v="1"/>
      </sharedItems>
    </cacheField>
    <cacheField name="Ville" numFmtId="0">
      <sharedItems containsBlank="1"/>
    </cacheField>
    <cacheField name="Region" numFmtId="0">
      <sharedItems containsBlank="1" count="5">
        <s v="Pays de loire"/>
        <s v="Bretagne"/>
        <s v="Paris"/>
        <s v="Auvergne"/>
        <m u="1"/>
      </sharedItems>
    </cacheField>
  </cacheFields>
  <extLst>
    <ext xmlns:x14="http://schemas.microsoft.com/office/spreadsheetml/2009/9/main" uri="{725AE2AE-9491-48be-B2B4-4EB974FC3084}">
      <x14:pivotCacheDefinition pivotCacheId="740318169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IN" refreshedDate="43522.706143750002" createdVersion="6" refreshedVersion="6" minRefreshableVersion="3" recordCount="14" xr:uid="{8BC01ED7-2EEA-46D6-B6EA-9D2E685908BF}">
  <cacheSource type="worksheet">
    <worksheetSource name="RQ_L2_DECISION_DC__2"/>
  </cacheSource>
  <cacheFields count="8">
    <cacheField name="Numero" numFmtId="0">
      <sharedItems/>
    </cacheField>
    <cacheField name="DateJury" numFmtId="22">
      <sharedItems containsSemiMixedTypes="0" containsNonDate="0" containsDate="1" containsString="0" minDate="2019-01-07T00:00:00" maxDate="2019-02-22T18:33:43"/>
    </cacheField>
    <cacheField name="ANNE Jury" numFmtId="1">
      <sharedItems containsSemiMixedTypes="0" containsString="0" containsNumber="1" containsInteger="1" minValue="2019" maxValue="2019" count="1">
        <n v="2019"/>
      </sharedItems>
    </cacheField>
    <cacheField name="Mois Jury" numFmtId="1">
      <sharedItems count="2">
        <s v="janvier"/>
        <s v="février"/>
      </sharedItems>
    </cacheField>
    <cacheField name="Decision" numFmtId="0">
      <sharedItems/>
    </cacheField>
    <cacheField name="Nom" numFmtId="0">
      <sharedItems count="4">
        <s v="DC3"/>
        <s v="DC4"/>
        <s v="DC1"/>
        <s v="DC2"/>
      </sharedItems>
    </cacheField>
    <cacheField name="DecisionJury" numFmtId="0">
      <sharedItems count="3">
        <s v="10-Favorable"/>
        <s v=""/>
        <s v="20-Défavorable"/>
      </sharedItems>
    </cacheField>
    <cacheField name="IsAVali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IN" refreshedDate="43522.706291087961" createdVersion="6" refreshedVersion="6" minRefreshableVersion="3" recordCount="9" xr:uid="{CFB97850-02EB-4A2D-8396-EADBF02F29E0}">
  <cacheSource type="worksheet">
    <worksheetSource name="RQ_L2_STAT"/>
  </cacheSource>
  <cacheFields count="29">
    <cacheField name="Numero" numFmtId="0">
      <sharedItems/>
    </cacheField>
    <cacheField name="DateDemande" numFmtId="22">
      <sharedItems containsNonDate="0" containsDate="1" containsString="0" containsBlank="1" minDate="2019-02-09T00:00:00" maxDate="2019-02-26T15:40:25" count="9">
        <d v="2019-02-20T13:51:36"/>
        <d v="2019-02-09T00:00:00"/>
        <d v="2019-02-22T13:13:31"/>
        <d v="2019-02-22T13:13:41"/>
        <m/>
        <d v="2019-02-22T18:33:34"/>
        <d v="2019-02-26T14:35:39"/>
        <d v="2019-02-26T15:36:00"/>
        <d v="2019-02-26T15:40:25"/>
      </sharedItems>
      <fieldGroup par="28" base="1">
        <rangePr groupBy="seconds" startDate="2019-02-09T00:00:00" endDate="2019-02-26T15:40:25"/>
        <groupItems count="62">
          <s v="(vide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6/02/2019"/>
        </groupItems>
      </fieldGroup>
    </cacheField>
    <cacheField name="Année demande" numFmtId="1">
      <sharedItems containsSemiMixedTypes="0" containsString="0" containsNumber="1" containsInteger="1" minValue="1900" maxValue="2019" count="2">
        <n v="2019"/>
        <n v="1900"/>
      </sharedItems>
    </cacheField>
    <cacheField name="Mois Demande" numFmtId="1">
      <sharedItems containsMixedTypes="1" containsNumber="1" containsInteger="1" minValue="1" maxValue="12" count="5">
        <s v="février"/>
        <s v="janvier"/>
        <n v="2" u="1"/>
        <n v="1" u="1"/>
        <n v="12" u="1"/>
      </sharedItems>
    </cacheField>
    <cacheField name="Trimestre Demande" numFmtId="1">
      <sharedItems containsSemiMixedTypes="0" containsString="0" containsNumber="1" minValue="1" maxValue="3.75" count="3">
        <n v="1.3333333333333333"/>
        <n v="1"/>
        <n v="3.75" u="1"/>
      </sharedItems>
    </cacheField>
    <cacheField name="Nom" numFmtId="0">
      <sharedItems/>
    </cacheField>
    <cacheField name="Decision" numFmtId="0">
      <sharedItems containsBlank="1" count="4">
        <m/>
        <s v="10-Favorable"/>
        <s v="20-Défavorable"/>
        <s v="30-Partielle"/>
      </sharedItems>
    </cacheField>
    <cacheField name="Decision Recours" numFmtId="0">
      <sharedItems containsNonDate="0" containsString="0" containsBlank="1"/>
    </cacheField>
    <cacheField name="EtatLivret" numFmtId="0">
      <sharedItems count="4">
        <s v="50-Refusé"/>
        <s v="70-Accepté"/>
        <s v="20-Envoyé"/>
        <s v="40-Reçu complet" u="1"/>
      </sharedItems>
    </cacheField>
    <cacheField name="NumPassage" numFmtId="0">
      <sharedItems containsSemiMixedTypes="0" containsString="0" containsNumber="1" containsInteger="1" minValue="1" maxValue="8" count="6">
        <n v="2"/>
        <n v="6"/>
        <n v="7"/>
        <n v="1"/>
        <n v="8"/>
        <n v="3" u="1"/>
      </sharedItems>
    </cacheField>
    <cacheField name="DateEnvoiEHESP" numFmtId="22">
      <sharedItems containsNonDate="0" containsDate="1" containsString="0" containsBlank="1" minDate="2019-02-10T00:00:00" maxDate="2019-02-11T00:00:00"/>
    </cacheField>
    <cacheField name="DateJury" numFmtId="22">
      <sharedItems containsNonDate="0" containsDate="1" containsString="0" containsBlank="1" minDate="2019-01-07T00:00:00" maxDate="2019-02-22T18:33:43" count="6">
        <m/>
        <d v="2019-01-07T00:00:00"/>
        <d v="2019-02-22T16:57:46"/>
        <d v="2019-02-22T16:58:00"/>
        <d v="2019-02-22T15:12:20"/>
        <d v="2019-02-22T18:33:43"/>
      </sharedItems>
    </cacheField>
    <cacheField name="Annee jury" numFmtId="1">
      <sharedItems containsSemiMixedTypes="0" containsString="0" containsNumber="1" containsInteger="1" minValue="1900" maxValue="2019" count="2">
        <n v="1900"/>
        <n v="2019"/>
      </sharedItems>
    </cacheField>
    <cacheField name="Trimestre Jury" numFmtId="1">
      <sharedItems containsSemiMixedTypes="0" containsString="0" containsNumber="1" minValue="1" maxValue="1.3333333333333333" count="2">
        <n v="1"/>
        <n v="1.3333333333333333"/>
      </sharedItems>
    </cacheField>
    <cacheField name="MoisJury" numFmtId="22">
      <sharedItems count="2">
        <s v="janvier"/>
        <s v="février"/>
      </sharedItems>
    </cacheField>
    <cacheField name="DateReceptEHESP" numFmtId="22">
      <sharedItems containsNonDate="0" containsDate="1" containsString="0" containsBlank="1" minDate="2019-03-13T00:00:00" maxDate="2019-03-14T00:00:00"/>
    </cacheField>
    <cacheField name="Année Reception" numFmtId="164">
      <sharedItems containsSemiMixedTypes="0" containsString="0" containsNumber="1" containsInteger="1" minValue="1900" maxValue="2019" count="2">
        <n v="1900"/>
        <n v="2019"/>
      </sharedItems>
    </cacheField>
    <cacheField name="Trimestre Reception" numFmtId="1">
      <sharedItems containsSemiMixedTypes="0" containsString="0" containsNumber="1" minValue="1" maxValue="1.6666666666666665" count="3">
        <n v="1"/>
        <n v="1.6666666666666665"/>
        <n v="1.3333333333333333" u="1"/>
      </sharedItems>
    </cacheField>
    <cacheField name="Mois Réception" numFmtId="22">
      <sharedItems count="3">
        <s v="janvier"/>
        <s v="mars"/>
        <s v="février" u="1"/>
      </sharedItems>
    </cacheField>
    <cacheField name="DateReceptEHESPComplet" numFmtId="22">
      <sharedItems containsNonDate="0" containsDate="1" containsString="0" containsBlank="1" minDate="2019-03-14T00:00:00" maxDate="2019-03-15T00:00:00" count="2">
        <m/>
        <d v="2019-03-14T00:00:00"/>
      </sharedItems>
      <fieldGroup par="25" base="19">
        <rangePr groupBy="days" startDate="2019-03-14T00:00:00" endDate="2019-03-15T00:00:00"/>
        <groupItems count="368">
          <s v="(vide)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5/03/2019"/>
        </groupItems>
      </fieldGroup>
    </cacheField>
    <cacheField name="MoisJury2" numFmtId="0">
      <sharedItems containsBlank="1"/>
    </cacheField>
    <cacheField name="Sexe" numFmtId="0">
      <sharedItems containsSemiMixedTypes="0" containsString="0" containsNumber="1" containsInteger="1" minValue="0" maxValue="1" count="2">
        <n v="0"/>
        <n v="1"/>
      </sharedItems>
    </cacheField>
    <cacheField name="Ville" numFmtId="0">
      <sharedItems containsBlank="1"/>
    </cacheField>
    <cacheField name="Region" numFmtId="0">
      <sharedItems containsBlank="1" count="5">
        <s v="Pays de loire"/>
        <s v="Paris"/>
        <s v="Bretagne"/>
        <s v="Auvergne"/>
        <m u="1"/>
      </sharedItems>
    </cacheField>
    <cacheField name="IsOuvertureApresRecours" numFmtId="0">
      <sharedItems count="2">
        <b v="0"/>
        <b v="1"/>
      </sharedItems>
    </cacheField>
    <cacheField name="Mois2" numFmtId="0" databaseField="0">
      <fieldGroup base="19">
        <rangePr groupBy="months" startDate="2019-03-14T00:00:00" endDate="2019-03-15T00:00:00"/>
        <groupItems count="14">
          <s v="&lt;14/03/201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5/03/2019"/>
        </groupItems>
      </fieldGroup>
    </cacheField>
    <cacheField name="Minutes" numFmtId="0" databaseField="0">
      <fieldGroup base="1">
        <rangePr groupBy="minutes" startDate="2019-02-09T00:00:00" endDate="2019-02-26T15:40:25"/>
        <groupItems count="62">
          <s v="&lt;09/02/2019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6/02/2019"/>
        </groupItems>
      </fieldGroup>
    </cacheField>
    <cacheField name="Heures" numFmtId="0" databaseField="0">
      <fieldGroup base="1">
        <rangePr groupBy="hours" startDate="2019-02-09T00:00:00" endDate="2019-02-26T15:40:25"/>
        <groupItems count="26">
          <s v="&lt;09/02/2019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26/02/2019"/>
        </groupItems>
      </fieldGroup>
    </cacheField>
    <cacheField name="Jours" numFmtId="0" databaseField="0">
      <fieldGroup base="1">
        <rangePr groupBy="days" startDate="2019-02-09T00:00:00" endDate="2019-02-26T15:40:25"/>
        <groupItems count="368">
          <s v="&lt;09/02/2019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6/02/2019"/>
        </groupItems>
      </fieldGroup>
    </cacheField>
  </cacheFields>
  <extLst>
    <ext xmlns:x14="http://schemas.microsoft.com/office/spreadsheetml/2009/9/main" uri="{725AE2AE-9491-48be-B2B4-4EB974FC3084}">
      <x14:pivotCacheDefinition pivotCacheId="211485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d v="2019-12-09T00:00:00"/>
    <x v="0"/>
    <x v="0"/>
    <x v="0"/>
    <s v="9"/>
    <x v="0"/>
    <x v="0"/>
    <s v="Organisme de formation (suite à une prestation)"/>
    <s v="201902192254"/>
    <x v="0"/>
    <x v="0"/>
    <s v="20-Défavorable"/>
    <s v="10-Favorable"/>
  </r>
  <r>
    <d v="2019-02-20T09:13:22"/>
    <x v="0"/>
    <x v="0"/>
    <x v="1"/>
    <s v="20"/>
    <x v="1"/>
    <x v="1"/>
    <m/>
    <s v="201902200913"/>
    <x v="1"/>
    <x v="1"/>
    <m/>
    <m/>
  </r>
  <r>
    <d v="2019-03-31T00:00:00"/>
    <x v="0"/>
    <x v="0"/>
    <x v="2"/>
    <s v="31"/>
    <x v="1"/>
    <x v="1"/>
    <m/>
    <s v="201902201130"/>
    <x v="2"/>
    <x v="1"/>
    <s v="10-Favorable"/>
    <m/>
  </r>
  <r>
    <d v="2019-02-20T11:33:55"/>
    <x v="1"/>
    <x v="0"/>
    <x v="1"/>
    <s v="20"/>
    <x v="1"/>
    <x v="1"/>
    <m/>
    <s v="201902201133"/>
    <x v="1"/>
    <x v="1"/>
    <m/>
    <m/>
  </r>
  <r>
    <d v="2019-02-20T11:34:05"/>
    <x v="2"/>
    <x v="0"/>
    <x v="1"/>
    <s v="20"/>
    <x v="1"/>
    <x v="1"/>
    <m/>
    <s v="201902201134"/>
    <x v="1"/>
    <x v="1"/>
    <m/>
    <m/>
  </r>
  <r>
    <d v="2019-02-20T12:09:49"/>
    <x v="3"/>
    <x v="0"/>
    <x v="1"/>
    <s v="20"/>
    <x v="1"/>
    <x v="1"/>
    <m/>
    <s v="201902201209"/>
    <x v="1"/>
    <x v="1"/>
    <m/>
    <m/>
  </r>
  <r>
    <d v="2019-02-20T14:33:11"/>
    <x v="4"/>
    <x v="0"/>
    <x v="1"/>
    <s v="20"/>
    <x v="1"/>
    <x v="1"/>
    <m/>
    <s v="201902201433"/>
    <x v="3"/>
    <x v="0"/>
    <s v="20-Défavorable"/>
    <s v="20-Défavorable"/>
  </r>
  <r>
    <d v="2019-02-22T12:28:10"/>
    <x v="5"/>
    <x v="0"/>
    <x v="1"/>
    <s v="22"/>
    <x v="1"/>
    <x v="1"/>
    <m/>
    <s v="201902221228"/>
    <x v="2"/>
    <x v="0"/>
    <s v="20-Défavorable"/>
    <s v="10-Favorable"/>
  </r>
  <r>
    <d v="2019-02-22T15:11:38"/>
    <x v="5"/>
    <x v="0"/>
    <x v="1"/>
    <s v="22"/>
    <x v="1"/>
    <x v="1"/>
    <m/>
    <s v="L1201902221511"/>
    <x v="2"/>
    <x v="1"/>
    <s v="10-Favorable"/>
    <m/>
  </r>
  <r>
    <d v="2019-02-22T15:26:36"/>
    <x v="5"/>
    <x v="0"/>
    <x v="1"/>
    <s v="22"/>
    <x v="1"/>
    <x v="1"/>
    <m/>
    <s v="L1201902221526"/>
    <x v="1"/>
    <x v="1"/>
    <m/>
    <m/>
  </r>
  <r>
    <d v="2019-02-26T10:42:36"/>
    <x v="5"/>
    <x v="0"/>
    <x v="1"/>
    <s v="26"/>
    <x v="1"/>
    <x v="1"/>
    <m/>
    <s v="L1201902261042"/>
    <x v="2"/>
    <x v="0"/>
    <s v="20-Défavorable"/>
    <s v="10-Favorabl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d v="2019-12-09T00:00:00"/>
    <s v="Courrier"/>
    <x v="0"/>
    <x v="0"/>
    <s v="9"/>
    <n v="1"/>
    <x v="0"/>
    <s v="Organisme de formation (suite à une prestation)"/>
    <s v="201902192254"/>
    <x v="0"/>
    <x v="0"/>
    <s v="20-Défavorable"/>
    <s v="10-Favorable"/>
    <x v="0"/>
    <s v=""/>
    <s v=""/>
    <x v="0"/>
    <s v=""/>
    <m/>
    <s v="TEST"/>
    <x v="0"/>
    <s v="Rennes"/>
    <x v="0"/>
  </r>
  <r>
    <d v="2019-02-20T09:13:22"/>
    <s v="Courrier"/>
    <x v="0"/>
    <x v="1"/>
    <s v="20"/>
    <n v="2"/>
    <x v="1"/>
    <m/>
    <s v="201902200913"/>
    <x v="1"/>
    <x v="1"/>
    <m/>
    <m/>
    <x v="1"/>
    <m/>
    <m/>
    <x v="1"/>
    <m/>
    <m/>
    <s v="COLLIN"/>
    <x v="1"/>
    <s v="Chasné sur illet"/>
    <x v="1"/>
  </r>
  <r>
    <d v="2019-03-31T00:00:00"/>
    <s v="Courrier"/>
    <x v="0"/>
    <x v="2"/>
    <s v="31"/>
    <n v="2"/>
    <x v="1"/>
    <m/>
    <s v="201902201130"/>
    <x v="2"/>
    <x v="1"/>
    <s v="10-Favorable"/>
    <m/>
    <x v="0"/>
    <s v=""/>
    <s v=""/>
    <x v="1"/>
    <m/>
    <m/>
    <s v="TEST"/>
    <x v="0"/>
    <s v="Rennes"/>
    <x v="0"/>
  </r>
  <r>
    <d v="2019-02-20T11:33:55"/>
    <s v="Téléphone"/>
    <x v="0"/>
    <x v="1"/>
    <s v="20"/>
    <n v="2"/>
    <x v="1"/>
    <m/>
    <s v="201902201133"/>
    <x v="1"/>
    <x v="1"/>
    <m/>
    <m/>
    <x v="1"/>
    <m/>
    <m/>
    <x v="1"/>
    <m/>
    <m/>
    <s v="COLLIN"/>
    <x v="1"/>
    <s v="Chasné sur illet"/>
    <x v="1"/>
  </r>
  <r>
    <d v="2019-02-20T11:34:05"/>
    <s v="Retrait au secretariat VAE"/>
    <x v="0"/>
    <x v="1"/>
    <s v="20"/>
    <n v="2"/>
    <x v="1"/>
    <m/>
    <s v="201902201134"/>
    <x v="1"/>
    <x v="1"/>
    <m/>
    <m/>
    <x v="1"/>
    <m/>
    <m/>
    <x v="1"/>
    <m/>
    <m/>
    <s v="COLLIN"/>
    <x v="1"/>
    <s v="Chasné sur illet"/>
    <x v="1"/>
  </r>
  <r>
    <d v="2019-02-20T12:09:49"/>
    <s v="Non Renseigné"/>
    <x v="0"/>
    <x v="1"/>
    <s v="20"/>
    <n v="2"/>
    <x v="1"/>
    <m/>
    <s v="201902201209"/>
    <x v="3"/>
    <x v="0"/>
    <s v="20-Défavorable"/>
    <m/>
    <x v="2"/>
    <s v=""/>
    <s v=""/>
    <x v="2"/>
    <m/>
    <m/>
    <s v="COLLIN"/>
    <x v="1"/>
    <s v="Chasné sur illet"/>
    <x v="1"/>
  </r>
  <r>
    <d v="2019-02-20T14:33:11"/>
    <s v="Mail"/>
    <x v="0"/>
    <x v="1"/>
    <s v="20"/>
    <n v="2"/>
    <x v="1"/>
    <m/>
    <s v="201902201433"/>
    <x v="3"/>
    <x v="0"/>
    <s v="20-Défavorable"/>
    <s v="20-Défavorable"/>
    <x v="3"/>
    <m/>
    <s v="test"/>
    <x v="1"/>
    <m/>
    <m/>
    <s v="TEST"/>
    <x v="0"/>
    <s v="Rennes"/>
    <x v="0"/>
  </r>
  <r>
    <d v="2019-02-22T12:28:10"/>
    <m/>
    <x v="0"/>
    <x v="1"/>
    <s v="22"/>
    <n v="2"/>
    <x v="1"/>
    <m/>
    <s v="201902221228"/>
    <x v="2"/>
    <x v="0"/>
    <s v="20-Défavorable"/>
    <s v="10-Favorable"/>
    <x v="0"/>
    <s v=""/>
    <s v=""/>
    <x v="0"/>
    <s v=""/>
    <m/>
    <s v="TEST"/>
    <x v="0"/>
    <s v="Rennes"/>
    <x v="0"/>
  </r>
  <r>
    <d v="2019-02-22T15:11:38"/>
    <m/>
    <x v="0"/>
    <x v="1"/>
    <s v="22"/>
    <n v="2"/>
    <x v="1"/>
    <m/>
    <s v="L1201902221511"/>
    <x v="2"/>
    <x v="1"/>
    <s v="10-Favorable"/>
    <m/>
    <x v="0"/>
    <s v=""/>
    <s v=""/>
    <x v="1"/>
    <m/>
    <m/>
    <s v="COLLIN"/>
    <x v="1"/>
    <s v="Ville0"/>
    <x v="2"/>
  </r>
  <r>
    <d v="2019-02-22T15:26:36"/>
    <m/>
    <x v="0"/>
    <x v="1"/>
    <s v="22"/>
    <n v="2"/>
    <x v="1"/>
    <m/>
    <s v="L1201902221526"/>
    <x v="1"/>
    <x v="1"/>
    <m/>
    <m/>
    <x v="1"/>
    <m/>
    <m/>
    <x v="1"/>
    <m/>
    <m/>
    <s v="TROSIEME"/>
    <x v="1"/>
    <s v="St Malo"/>
    <x v="1"/>
  </r>
  <r>
    <d v="2019-02-26T10:42:36"/>
    <m/>
    <x v="0"/>
    <x v="1"/>
    <s v="26"/>
    <n v="2"/>
    <x v="1"/>
    <m/>
    <s v="L1201902261042"/>
    <x v="2"/>
    <x v="0"/>
    <s v="20-Défavorable"/>
    <s v="10-Favorable"/>
    <x v="0"/>
    <s v=""/>
    <s v=""/>
    <x v="0"/>
    <s v=""/>
    <m/>
    <s v="..."/>
    <x v="1"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5"/>
    <d v="2019-01-07T00:00:00"/>
    <x v="0"/>
    <x v="0"/>
    <s v="10-Favorable"/>
    <x v="0"/>
    <x v="0"/>
    <b v="1"/>
  </r>
  <r>
    <s v="5"/>
    <d v="2019-01-07T00:00:00"/>
    <x v="0"/>
    <x v="0"/>
    <s v="10-Favorable"/>
    <x v="1"/>
    <x v="0"/>
    <b v="1"/>
  </r>
  <r>
    <s v="L2201902221313"/>
    <d v="2019-02-22T16:57:46"/>
    <x v="0"/>
    <x v="1"/>
    <s v="20-Défavorable"/>
    <x v="2"/>
    <x v="1"/>
    <b v="1"/>
  </r>
  <r>
    <s v="L2201902221313"/>
    <d v="2019-02-22T16:57:46"/>
    <x v="0"/>
    <x v="1"/>
    <s v="20-Défavorable"/>
    <x v="3"/>
    <x v="1"/>
    <b v="1"/>
  </r>
  <r>
    <s v="L2201902221313"/>
    <d v="2019-02-22T16:57:46"/>
    <x v="0"/>
    <x v="1"/>
    <s v="20-Défavorable"/>
    <x v="0"/>
    <x v="1"/>
    <b v="1"/>
  </r>
  <r>
    <s v="L2201902221313"/>
    <d v="2019-02-22T16:57:46"/>
    <x v="0"/>
    <x v="1"/>
    <s v="20-Défavorable"/>
    <x v="1"/>
    <x v="1"/>
    <b v="1"/>
  </r>
  <r>
    <s v="L2201902221313"/>
    <d v="2019-02-22T16:58:00"/>
    <x v="0"/>
    <x v="1"/>
    <s v="10-Favorable"/>
    <x v="2"/>
    <x v="0"/>
    <b v="1"/>
  </r>
  <r>
    <s v="L2201902221313"/>
    <d v="2019-02-22T16:58:00"/>
    <x v="0"/>
    <x v="1"/>
    <s v="10-Favorable"/>
    <x v="3"/>
    <x v="0"/>
    <b v="1"/>
  </r>
  <r>
    <s v="L2201902221313"/>
    <d v="2019-02-22T16:58:00"/>
    <x v="0"/>
    <x v="1"/>
    <s v="10-Favorable"/>
    <x v="0"/>
    <x v="0"/>
    <b v="1"/>
  </r>
  <r>
    <s v="L2201902221313"/>
    <d v="2019-02-22T16:58:00"/>
    <x v="0"/>
    <x v="1"/>
    <s v="10-Favorable"/>
    <x v="1"/>
    <x v="0"/>
    <b v="1"/>
  </r>
  <r>
    <s v="L2201902221833"/>
    <d v="2019-02-22T18:33:43"/>
    <x v="0"/>
    <x v="1"/>
    <s v="30-Partielle"/>
    <x v="2"/>
    <x v="0"/>
    <b v="1"/>
  </r>
  <r>
    <s v="L2201902221833"/>
    <d v="2019-02-22T18:33:43"/>
    <x v="0"/>
    <x v="1"/>
    <s v="30-Partielle"/>
    <x v="3"/>
    <x v="2"/>
    <b v="1"/>
  </r>
  <r>
    <s v="L2201902221833"/>
    <d v="2019-02-22T18:33:43"/>
    <x v="0"/>
    <x v="1"/>
    <s v="30-Partielle"/>
    <x v="0"/>
    <x v="2"/>
    <b v="1"/>
  </r>
  <r>
    <s v="L2201902221833"/>
    <d v="2019-02-22T18:33:43"/>
    <x v="0"/>
    <x v="1"/>
    <s v="30-Partielle"/>
    <x v="1"/>
    <x v="0"/>
    <b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3"/>
    <x v="0"/>
    <x v="0"/>
    <x v="0"/>
    <x v="0"/>
    <s v="TEST"/>
    <x v="0"/>
    <m/>
    <x v="0"/>
    <x v="0"/>
    <m/>
    <x v="0"/>
    <x v="0"/>
    <x v="0"/>
    <x v="0"/>
    <m/>
    <x v="0"/>
    <x v="0"/>
    <x v="0"/>
    <x v="0"/>
    <m/>
    <x v="0"/>
    <s v="Rennes"/>
    <x v="0"/>
    <x v="0"/>
  </r>
  <r>
    <s v="5"/>
    <x v="1"/>
    <x v="0"/>
    <x v="0"/>
    <x v="0"/>
    <s v="TEST"/>
    <x v="1"/>
    <m/>
    <x v="1"/>
    <x v="0"/>
    <d v="2019-02-10T00:00:00"/>
    <x v="1"/>
    <x v="1"/>
    <x v="0"/>
    <x v="0"/>
    <d v="2019-03-13T00:00:00"/>
    <x v="1"/>
    <x v="1"/>
    <x v="1"/>
    <x v="1"/>
    <s v="January"/>
    <x v="0"/>
    <s v="Rennes"/>
    <x v="0"/>
    <x v="0"/>
  </r>
  <r>
    <s v="L2201902221313"/>
    <x v="2"/>
    <x v="0"/>
    <x v="0"/>
    <x v="0"/>
    <s v="TEST"/>
    <x v="2"/>
    <m/>
    <x v="0"/>
    <x v="1"/>
    <m/>
    <x v="2"/>
    <x v="1"/>
    <x v="1"/>
    <x v="1"/>
    <m/>
    <x v="0"/>
    <x v="0"/>
    <x v="0"/>
    <x v="0"/>
    <s v="February"/>
    <x v="0"/>
    <s v="Rennes"/>
    <x v="0"/>
    <x v="0"/>
  </r>
  <r>
    <s v="L2201902221313"/>
    <x v="3"/>
    <x v="0"/>
    <x v="0"/>
    <x v="0"/>
    <s v="TEST"/>
    <x v="3"/>
    <m/>
    <x v="1"/>
    <x v="2"/>
    <m/>
    <x v="3"/>
    <x v="1"/>
    <x v="1"/>
    <x v="1"/>
    <m/>
    <x v="0"/>
    <x v="0"/>
    <x v="0"/>
    <x v="0"/>
    <s v="February"/>
    <x v="0"/>
    <s v="Rennes"/>
    <x v="0"/>
    <x v="0"/>
  </r>
  <r>
    <s v="L2201902221511"/>
    <x v="4"/>
    <x v="1"/>
    <x v="1"/>
    <x v="1"/>
    <s v="COLLIN"/>
    <x v="2"/>
    <m/>
    <x v="0"/>
    <x v="3"/>
    <m/>
    <x v="4"/>
    <x v="1"/>
    <x v="1"/>
    <x v="1"/>
    <m/>
    <x v="0"/>
    <x v="0"/>
    <x v="0"/>
    <x v="0"/>
    <s v="February"/>
    <x v="1"/>
    <s v="Ville0"/>
    <x v="1"/>
    <x v="0"/>
  </r>
  <r>
    <s v="L2201902221833"/>
    <x v="5"/>
    <x v="0"/>
    <x v="0"/>
    <x v="0"/>
    <s v="COLLIN"/>
    <x v="3"/>
    <m/>
    <x v="1"/>
    <x v="3"/>
    <m/>
    <x v="5"/>
    <x v="1"/>
    <x v="1"/>
    <x v="1"/>
    <m/>
    <x v="0"/>
    <x v="0"/>
    <x v="0"/>
    <x v="0"/>
    <s v="February"/>
    <x v="1"/>
    <s v="Chasné sur illet"/>
    <x v="2"/>
    <x v="0"/>
  </r>
  <r>
    <s v="L2201902261435"/>
    <x v="6"/>
    <x v="0"/>
    <x v="0"/>
    <x v="0"/>
    <s v="TEST"/>
    <x v="0"/>
    <m/>
    <x v="2"/>
    <x v="4"/>
    <m/>
    <x v="0"/>
    <x v="0"/>
    <x v="0"/>
    <x v="0"/>
    <m/>
    <x v="0"/>
    <x v="0"/>
    <x v="0"/>
    <x v="0"/>
    <m/>
    <x v="0"/>
    <s v="Rennes"/>
    <x v="0"/>
    <x v="1"/>
  </r>
  <r>
    <s v="L2201902261535"/>
    <x v="7"/>
    <x v="0"/>
    <x v="0"/>
    <x v="0"/>
    <s v="..."/>
    <x v="0"/>
    <m/>
    <x v="2"/>
    <x v="3"/>
    <m/>
    <x v="0"/>
    <x v="0"/>
    <x v="0"/>
    <x v="0"/>
    <m/>
    <x v="0"/>
    <x v="0"/>
    <x v="0"/>
    <x v="0"/>
    <m/>
    <x v="1"/>
    <m/>
    <x v="3"/>
    <x v="0"/>
  </r>
  <r>
    <s v="L2201902261540"/>
    <x v="8"/>
    <x v="0"/>
    <x v="0"/>
    <x v="0"/>
    <s v="..."/>
    <x v="0"/>
    <m/>
    <x v="2"/>
    <x v="0"/>
    <m/>
    <x v="0"/>
    <x v="0"/>
    <x v="0"/>
    <x v="0"/>
    <m/>
    <x v="0"/>
    <x v="0"/>
    <x v="0"/>
    <x v="0"/>
    <m/>
    <x v="1"/>
    <m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B259D-C84B-4C24-8205-030CD60C2161}" name="Tableau croisé dynamique7" cacheId="415" applyNumberFormats="0" applyBorderFormats="0" applyFontFormats="0" applyPatternFormats="0" applyAlignmentFormats="0" applyWidthHeightFormats="1" dataCaption="Valeurs" updatedVersion="6" minRefreshableVersion="5" useAutoFormatting="1" itemPrintTitles="1" createdVersion="6" indent="0" outline="1" outlineData="1" multipleFieldFilters="0">
  <location ref="A1:E5" firstHeaderRow="1" firstDataRow="2" firstDataCol="1"/>
  <pivotFields count="29">
    <pivotField dataField="1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" showAll="0"/>
    <pivotField numFmtId="1" showAll="0"/>
    <pivotField numFmtId="1" showAll="0"/>
    <pivotField showAll="0"/>
    <pivotField showAll="0"/>
    <pivotField showAll="0"/>
    <pivotField axis="axisCol" showAll="0">
      <items count="5">
        <item x="2"/>
        <item m="1" x="3"/>
        <item x="0"/>
        <item x="1"/>
        <item t="default"/>
      </items>
    </pivotField>
    <pivotField showAll="0"/>
    <pivotField showAll="0"/>
    <pivotField showAll="0"/>
    <pivotField numFmtId="1" showAll="0"/>
    <pivotField numFmtId="1" showAll="0"/>
    <pivotField showAll="0"/>
    <pivotField showAll="0"/>
    <pivotField numFmtId="16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 defaultSubtota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0"/>
        <item t="default"/>
      </items>
    </pivotField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</pivotFields>
  <rowFields count="1">
    <field x="21"/>
  </rowFields>
  <rowItems count="3">
    <i>
      <x/>
    </i>
    <i>
      <x v="1"/>
    </i>
    <i t="grand">
      <x/>
    </i>
  </rowItems>
  <colFields count="1">
    <field x="8"/>
  </colFields>
  <colItems count="4">
    <i>
      <x/>
    </i>
    <i>
      <x v="2"/>
    </i>
    <i>
      <x v="3"/>
    </i>
    <i t="grand">
      <x/>
    </i>
  </colItems>
  <dataFields count="1">
    <dataField name="Nombre de Numer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4D6A2-68F2-43FB-B083-653AF294BACF}" name="Tableau croisé dynamique17" cacheId="41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B12:E14" firstHeaderRow="1" firstDataRow="2" firstDataCol="1" rowPageCount="3" colPageCount="1"/>
  <pivotFields count="29">
    <pivotField dataField="1" showAll="0"/>
    <pivotField showAll="0"/>
    <pivotField numFmtId="1" showAll="0"/>
    <pivotField showAll="0"/>
    <pivotField numFmtId="1" showAll="0"/>
    <pivotField showAll="0"/>
    <pivotField axis="axisPage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axis="axisPage" numFmtId="1" showAll="0">
      <items count="3">
        <item x="0"/>
        <item x="1"/>
        <item t="default"/>
      </items>
    </pivotField>
    <pivotField numFmtId="1" showAll="0"/>
    <pivotField showAll="0"/>
    <pivotField showAll="0"/>
    <pivotField numFmtId="164" showAll="0"/>
    <pivotField numFmtId="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axis="axisPage" showAll="0">
      <items count="6">
        <item x="3"/>
        <item x="2"/>
        <item x="1"/>
        <item x="0"/>
        <item m="1" x="4"/>
        <item t="default"/>
      </items>
    </pivotField>
    <pivotField showAll="0"/>
    <pivotField showAll="0" defaultSubtotal="0"/>
    <pivotField showAll="0" defaultSubtotal="0"/>
    <pivotField showAll="0" defaultSubtotal="0"/>
    <pivotField showAll="0" defaultSubtotal="0"/>
  </pivotFields>
  <rowItems count="1">
    <i/>
  </rowItems>
  <colFields count="1">
    <field x="21"/>
  </colFields>
  <colItems count="3">
    <i>
      <x/>
    </i>
    <i>
      <x v="1"/>
    </i>
    <i t="grand">
      <x/>
    </i>
  </colItems>
  <pageFields count="3">
    <pageField fld="12" item="1" hier="-1"/>
    <pageField fld="23" hier="-1"/>
    <pageField fld="6" hier="-1"/>
  </pageFields>
  <dataFields count="1">
    <dataField name="Nombre de Numer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60458-D223-4B80-8C18-3EDBC5A2C05C}" name="Tableau croisé dynamique16" cacheId="41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olHeaderCaption="Sexe (H=1/F=0)">
  <location ref="B4:D6" firstHeaderRow="1" firstDataRow="2" firstDataCol="1" rowPageCount="2" colPageCount="1"/>
  <pivotFields count="29">
    <pivotField dataField="1" showAll="0"/>
    <pivotField showAll="0"/>
    <pivotField axis="axisPage" numFmtId="1" showAll="0">
      <items count="3">
        <item x="1"/>
        <item x="0"/>
        <item t="default"/>
      </items>
    </pivotField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showAll="0"/>
    <pivotField showAll="0"/>
    <pivotField numFmtId="164" showAll="0"/>
    <pivotField numFmtId="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axis="axisPage" showAll="0">
      <items count="6">
        <item x="2"/>
        <item x="0"/>
        <item m="1" x="4"/>
        <item x="1"/>
        <item x="3"/>
        <item t="default"/>
      </items>
    </pivotField>
    <pivotField showAll="0"/>
    <pivotField showAll="0" defaultSubtotal="0"/>
    <pivotField showAll="0" defaultSubtotal="0"/>
    <pivotField showAll="0" defaultSubtotal="0"/>
    <pivotField showAll="0" defaultSubtotal="0"/>
  </pivotFields>
  <rowItems count="1">
    <i/>
  </rowItems>
  <colFields count="1">
    <field x="21"/>
  </colFields>
  <colItems count="2">
    <i>
      <x v="1"/>
    </i>
    <i t="grand">
      <x/>
    </i>
  </colItems>
  <pageFields count="2">
    <pageField fld="2" hier="-1"/>
    <pageField fld="23" item="0" hier="-1"/>
  </pageFields>
  <dataFields count="1">
    <dataField name="Nombre de Livret2 Déposé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D2B034-45F0-4990-8393-A685006047EE}" name="Tableau croisé dynamique13" cacheId="21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Etat du livret" colHeaderCaption="Mois">
  <location ref="A4:E10" firstHeaderRow="1" firstDataRow="2" firstDataCol="1" rowPageCount="2" colPageCount="1"/>
  <pivotFields count="13">
    <pivotField numFmtId="22" showAll="0"/>
    <pivotField showAll="0"/>
    <pivotField axis="axisPage" showAll="0">
      <items count="3">
        <item m="1"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axis="axisRow" showAll="0">
      <items count="7">
        <item x="1"/>
        <item m="1" x="4"/>
        <item m="1" x="5"/>
        <item x="2"/>
        <item x="3"/>
        <item x="0"/>
        <item t="default"/>
      </items>
    </pivotField>
    <pivotField showAll="0"/>
    <pivotField showAll="0"/>
    <pivotField showAll="0"/>
  </pivotFields>
  <rowFields count="1">
    <field x="9"/>
  </rowFields>
  <rowItems count="5">
    <i>
      <x/>
    </i>
    <i>
      <x v="3"/>
    </i>
    <i>
      <x v="4"/>
    </i>
    <i>
      <x v="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2" hier="-1"/>
    <pageField fld="6" hier="-1"/>
  </pageFields>
  <dataFields count="1">
    <dataField name="Nombre de Numero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B74D98-E386-4C32-A88C-B5C5B3726A7A}" name="Tableau croisé dynamique1" cacheId="38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Etat du Livret" colHeaderCaption="Mois">
  <location ref="F6:I9" firstHeaderRow="1" firstDataRow="2" firstDataCol="1" rowPageCount="3" colPageCount="1"/>
  <pivotFields count="23">
    <pivotField numFmtId="22" showAll="0"/>
    <pivotField showAll="0"/>
    <pivotField axis="axisPage" showAll="0">
      <items count="2"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axis="axisRow" showAll="0">
      <items count="6">
        <item h="1" x="1"/>
        <item x="3"/>
        <item h="1" m="1" x="4"/>
        <item x="2"/>
        <item h="1"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2">
    <i>
      <x v="3"/>
    </i>
    <i t="grand">
      <x/>
    </i>
  </rowItems>
  <colFields count="1">
    <field x="3"/>
  </colFields>
  <colItems count="3">
    <i>
      <x v="1"/>
    </i>
    <i>
      <x v="2"/>
    </i>
    <i t="grand">
      <x/>
    </i>
  </colItems>
  <pageFields count="3">
    <pageField fld="2" hier="-1"/>
    <pageField fld="6" hier="-1"/>
    <pageField fld="10" item="0" hier="-1"/>
  </pageFields>
  <dataFields count="1">
    <dataField name="Nombre de Livrets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69D0F-43F6-49F9-A9C3-9DE282567D9D}" name="Tableau croisé dynamique15" cacheId="21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6:D10" firstHeaderRow="1" firstDataRow="2" firstDataCol="1" rowPageCount="3" colPageCount="1"/>
  <pivotFields count="13">
    <pivotField numFmtId="22" showAll="0"/>
    <pivotField showAll="0"/>
    <pivotField axis="axisPage" showAll="0">
      <items count="3">
        <item m="1"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axis="axisPage" showAll="0">
      <items count="7">
        <item x="1"/>
        <item m="1" x="5"/>
        <item m="1" x="4"/>
        <item x="2"/>
        <item x="3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3"/>
  </colFields>
  <colItems count="3">
    <i>
      <x v="1"/>
    </i>
    <i>
      <x v="2"/>
    </i>
    <i t="grand">
      <x/>
    </i>
  </colItems>
  <pageFields count="3">
    <pageField fld="2" hier="-1"/>
    <pageField fld="6" hier="-1"/>
    <pageField fld="9" item="3" hier="-1"/>
  </pageFields>
  <dataFields count="1">
    <dataField name="Nombre de Numero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15D3E3-4577-4476-AF51-D476BA0497D0}" name="Tableau croisé dynamique2" cacheId="41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2:I3" firstHeaderRow="1" firstDataRow="2" firstDataCol="0"/>
  <pivotFields count="29">
    <pivotField showAll="0"/>
    <pivotField axis="axisCol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" showAll="0"/>
    <pivotField numFmtId="1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showAll="0"/>
    <pivotField showAll="0"/>
    <pivotField numFmtId="164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x="0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25"/>
        <item x="0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x="0"/>
        <item t="default"/>
      </items>
    </pivotField>
  </pivotFields>
  <rowItems count="1">
    <i/>
  </rowItems>
  <colFields count="1">
    <field x="1"/>
  </colFields>
  <colItems count="9">
    <i>
      <x/>
    </i>
    <i>
      <x v="1"/>
    </i>
    <i>
      <x v="26"/>
    </i>
    <i>
      <x v="32"/>
    </i>
    <i>
      <x v="35"/>
    </i>
    <i>
      <x v="37"/>
    </i>
    <i>
      <x v="40"/>
    </i>
    <i>
      <x v="42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78847-CE88-40FD-8F37-15825D545005}" name="Tableau croisé dynamique5" cacheId="41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Avec ou sans recours" colHeaderCaption="Mois">
  <location ref="A6:D10" firstHeaderRow="1" firstDataRow="2" firstDataCol="1" rowPageCount="3" colPageCount="1"/>
  <pivotFields count="29">
    <pivotField dataField="1" showAll="0"/>
    <pivotField showAll="0"/>
    <pivotField axis="axisPage" numFmtId="1" showAll="0">
      <items count="3">
        <item x="1"/>
        <item x="0"/>
        <item t="default"/>
      </items>
    </pivotField>
    <pivotField axis="axisCol" numFmtId="1" showAll="0">
      <items count="6">
        <item m="1" x="3"/>
        <item m="1" x="2"/>
        <item m="1" x="4"/>
        <item x="1"/>
        <item x="0"/>
        <item t="default"/>
      </items>
    </pivotField>
    <pivotField axis="axisPage" numFmtId="1" showAll="0">
      <items count="4">
        <item x="1"/>
        <item x="0"/>
        <item m="1" x="2"/>
        <item t="default"/>
      </items>
    </pivotField>
    <pivotField showAll="0"/>
    <pivotField showAll="0"/>
    <pivotField showAll="0"/>
    <pivotField axis="axisPage" showAll="0">
      <items count="5">
        <item x="2"/>
        <item m="1" x="3"/>
        <item x="0"/>
        <item x="1"/>
        <item t="default"/>
      </items>
    </pivotField>
    <pivotField showAll="0"/>
    <pivotField showAll="0"/>
    <pivotField showAll="0"/>
    <pivotField numFmtId="1" showAll="0"/>
    <pivotField numFmtId="1" showAll="0"/>
    <pivotField showAll="0"/>
    <pivotField showAll="0"/>
    <pivotField numFmtId="164" showAll="0"/>
    <pivotField numFmtI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/>
    <pivotField showAll="0" defaultSubtotal="0"/>
  </pivotFields>
  <rowFields count="1">
    <field x="24"/>
  </rowFields>
  <rowItems count="3">
    <i>
      <x/>
    </i>
    <i>
      <x v="1"/>
    </i>
    <i t="grand">
      <x/>
    </i>
  </rowItems>
  <colFields count="1">
    <field x="3"/>
  </colFields>
  <colItems count="3">
    <i>
      <x v="3"/>
    </i>
    <i>
      <x v="4"/>
    </i>
    <i t="grand">
      <x/>
    </i>
  </colItems>
  <pageFields count="3">
    <pageField fld="2" hier="-1"/>
    <pageField fld="4" hier="-1"/>
    <pageField fld="8" hier="-1"/>
  </pageFields>
  <dataFields count="1">
    <dataField name="Nombre de Livr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55557D-D3EF-4451-9CFF-EA4D7D79DEC2}" name="Tableau croisé dynamique19" cacheId="41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Numero de passage" colHeaderCaption="Mois">
  <location ref="A5:D11" firstHeaderRow="1" firstDataRow="2" firstDataCol="1" rowPageCount="3" colPageCount="1"/>
  <pivotFields count="29">
    <pivotField dataField="1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" showAll="0"/>
    <pivotField numFmtId="1" showAll="0"/>
    <pivotField numFmtId="1" showAll="0"/>
    <pivotField showAll="0"/>
    <pivotField showAll="0"/>
    <pivotField showAll="0"/>
    <pivotField axis="axisPage" multipleItemSelectionAllowed="1" showAll="0">
      <items count="5">
        <item h="1" x="2"/>
        <item m="1" x="3"/>
        <item x="0"/>
        <item x="1"/>
        <item t="default"/>
      </items>
    </pivotField>
    <pivotField axis="axisRow" showAll="0">
      <items count="7">
        <item x="3"/>
        <item x="0"/>
        <item m="1" x="5"/>
        <item x="1"/>
        <item x="2"/>
        <item x="4"/>
        <item t="default"/>
      </items>
    </pivotField>
    <pivotField showAll="0"/>
    <pivotField showAll="0"/>
    <pivotField numFmtId="1" showAll="0"/>
    <pivotField numFmtId="1" showAll="0"/>
    <pivotField showAll="0"/>
    <pivotField showAll="0"/>
    <pivotField axis="axisPage" numFmtId="164" showAll="0">
      <items count="3">
        <item x="0"/>
        <item x="1"/>
        <item t="default"/>
      </items>
    </pivotField>
    <pivotField axis="axisPage" numFmtId="1" showAll="0">
      <items count="4">
        <item x="0"/>
        <item m="1" x="2"/>
        <item x="1"/>
        <item t="default"/>
      </items>
    </pivotField>
    <pivotField axis="axisCol" showAll="0">
      <items count="4">
        <item x="0"/>
        <item m="1" x="2"/>
        <item x="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0"/>
        <item t="default"/>
      </items>
    </pivotField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</pivotFields>
  <rowFields count="1">
    <field x="9"/>
  </rowFields>
  <rowItems count="5">
    <i>
      <x/>
    </i>
    <i>
      <x v="1"/>
    </i>
    <i>
      <x v="3"/>
    </i>
    <i>
      <x v="4"/>
    </i>
    <i t="grand">
      <x/>
    </i>
  </rowItems>
  <colFields count="1">
    <field x="18"/>
  </colFields>
  <colItems count="3">
    <i>
      <x/>
    </i>
    <i>
      <x v="2"/>
    </i>
    <i t="grand">
      <x/>
    </i>
  </colItems>
  <pageFields count="3">
    <pageField fld="16" hier="-1"/>
    <pageField fld="17" hier="-1"/>
    <pageField fld="8" hier="-1"/>
  </pageFields>
  <dataFields count="1">
    <dataField name="Nombre de Livr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D795F-7B7A-4843-BC89-2F35C6132498}" name="Tableau croisé dynamique9" cacheId="41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Décision du jury" colHeaderCaption="Mois du jury">
  <location ref="B5:E11" firstHeaderRow="1" firstDataRow="2" firstDataCol="1" rowPageCount="3" colPageCount="1"/>
  <pivotFields count="29">
    <pivotField dataField="1" showAll="0"/>
    <pivotField showAll="0"/>
    <pivotField numFmtId="1" showAll="0"/>
    <pivotField showAll="0"/>
    <pivotField numFmtId="1"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axis="axisPage" showAll="0">
      <items count="5">
        <item x="2"/>
        <item m="1" x="3"/>
        <item x="0"/>
        <item x="1"/>
        <item t="default"/>
      </items>
    </pivotField>
    <pivotField showAll="0"/>
    <pivotField showAll="0"/>
    <pivotField showAll="0"/>
    <pivotField axis="axisPage" numFmtId="1" showAll="0">
      <items count="3">
        <item x="0"/>
        <item x="1"/>
        <item t="default"/>
      </items>
    </pivotField>
    <pivotField axis="axisPage" numFmtId="1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numFmtId="164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4"/>
  </colFields>
  <colItems count="3">
    <i>
      <x/>
    </i>
    <i>
      <x v="1"/>
    </i>
    <i t="grand">
      <x/>
    </i>
  </colItems>
  <pageFields count="3">
    <pageField fld="12" hier="-1"/>
    <pageField fld="13" hier="-1"/>
    <pageField fld="8" hier="-1"/>
  </pageFields>
  <dataFields count="1">
    <dataField name="Nombre de Livr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BA4B6D-419D-4710-9B66-C22AC1E17713}" name="Tableau croisé dynamique7" cacheId="39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Domaines de compétences" colHeaderCaption="Mois du jury">
  <location ref="D3:G19" firstHeaderRow="1" firstDataRow="2" firstDataCol="1" rowPageCount="1" colPageCount="1"/>
  <pivotFields count="8">
    <pivotField dataField="1" showAll="0"/>
    <pivotField showAll="0"/>
    <pivotField axis="axisPage" numFmtId="1" showAll="0">
      <items count="2"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</pivotFields>
  <rowFields count="2">
    <field x="5"/>
    <field x="6"/>
  </rowFields>
  <rowItems count="15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2" hier="-1"/>
  </pageFields>
  <dataFields count="1">
    <dataField name="Nombre de Livr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C1F6A-EC88-4431-BF6D-DF80E3EF9C9E}" name="Tableau croisé dynamique8" cacheId="415" applyNumberFormats="0" applyBorderFormats="0" applyFontFormats="0" applyPatternFormats="0" applyAlignmentFormats="0" applyWidthHeightFormats="1" dataCaption="Valeurs" updatedVersion="6" minRefreshableVersion="5" useAutoFormatting="1" itemPrintTitles="1" createdVersion="6" indent="0" outline="1" outlineData="1" multipleFieldFilters="0" rowHeaderCaption="H=0/ F=1" colHeaderCaption="Decision du Jury">
  <location ref="A11:E15" firstHeaderRow="1" firstDataRow="2" firstDataCol="1"/>
  <pivotFields count="29">
    <pivotField dataField="1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" showAll="0"/>
    <pivotField numFmtId="1" showAll="0"/>
    <pivotField numFmtId="1" showAll="0"/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>
      <items count="7">
        <item x="1"/>
        <item x="4"/>
        <item x="2"/>
        <item x="3"/>
        <item x="5"/>
        <item x="0"/>
        <item t="default"/>
      </items>
    </pivotField>
    <pivotField numFmtId="1" showAll="0"/>
    <pivotField numFmtId="1" showAll="0"/>
    <pivotField showAll="0"/>
    <pivotField showAll="0"/>
    <pivotField numFmtId="16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6">
        <item x="3"/>
        <item x="2"/>
        <item x="1"/>
        <item x="0"/>
        <item m="1" x="4"/>
        <item t="default"/>
      </items>
    </pivotField>
    <pivotField showAll="0"/>
    <pivotField showAll="0" defaultSubtota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0"/>
        <item t="default"/>
      </items>
    </pivotField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</pivotFields>
  <rowFields count="1">
    <field x="21"/>
  </rowFields>
  <rowItems count="3">
    <i>
      <x/>
    </i>
    <i>
      <x v="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dataFields count="1">
    <dataField name="Nombre de Numero" fld="0" subtotal="count" baseField="0" baseItem="0"/>
  </dataFields>
  <pivotTableStyleInfo name="PivotStyleLight16" showRowHeaders="1" showColHeaders="1" showRowStripes="0" showColStripes="0" showLastColumn="1"/>
  <filters count="1">
    <filter fld="11" type="dateBetween" evalOrder="-1" id="33" name="DateJury">
      <autoFilter ref="A1">
        <filterColumn colId="0">
          <customFilters and="1">
            <customFilter operator="greaterThanOrEqual" val="43466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577F07-E5DB-4773-BF03-53A627BDB3C9}" name="Tableau croisé dynamique12" cacheId="38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Region" colHeaderCaption="Motif de non Recevalibité au Jury de Recours">
  <location ref="B13:F19" firstHeaderRow="1" firstDataRow="2" firstDataCol="1"/>
  <pivotFields count="23">
    <pivotField numFmtId="22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1"/>
        <item x="0"/>
        <item m="1" x="4"/>
        <item x="2"/>
        <item x="3"/>
        <item t="default"/>
      </items>
    </pivotField>
  </pivotFields>
  <rowFields count="1">
    <field x="22"/>
  </rowFields>
  <rowItems count="5">
    <i>
      <x/>
    </i>
    <i>
      <x v="1"/>
    </i>
    <i>
      <x v="3"/>
    </i>
    <i>
      <x v="4"/>
    </i>
    <i t="grand">
      <x/>
    </i>
  </rowItems>
  <colFields count="1">
    <field x="16"/>
  </colFields>
  <colItems count="4">
    <i>
      <x/>
    </i>
    <i>
      <x v="1"/>
    </i>
    <i>
      <x v="2"/>
    </i>
    <i t="grand">
      <x/>
    </i>
  </colItems>
  <dataFields count="1">
    <dataField name="Nombre de Livret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D357E-EC91-4AC8-9753-3824370E8F48}" name="Tableau croisé dynamique10" cacheId="38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Region du candidat" colHeaderCaption="Motif de non recevabilité">
  <location ref="B6:E10" firstHeaderRow="1" firstDataRow="2" firstDataCol="1" rowPageCount="2" colPageCount="1"/>
  <pivotFields count="23">
    <pivotField numFmtId="22"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Page" multipleItemSelectionAllowed="1" showAll="0">
      <items count="6">
        <item h="1" x="1"/>
        <item h="1" x="0"/>
        <item x="3"/>
        <item m="1" x="4"/>
        <item h="1" x="2"/>
        <item t="default"/>
      </items>
    </pivotField>
    <pivotField showAll="0"/>
    <pivotField showAll="0"/>
    <pivotField showAll="0"/>
    <pivotField axis="axisCol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m="1" x="4"/>
        <item x="0"/>
        <item x="2"/>
        <item x="3"/>
        <item t="default"/>
      </items>
    </pivotField>
  </pivotFields>
  <rowFields count="1">
    <field x="22"/>
  </rowFields>
  <rowItems count="3">
    <i>
      <x/>
    </i>
    <i>
      <x v="2"/>
    </i>
    <i t="grand">
      <x/>
    </i>
  </rowItems>
  <colFields count="1">
    <field x="13"/>
  </colFields>
  <colItems count="3">
    <i>
      <x v="1"/>
    </i>
    <i>
      <x v="3"/>
    </i>
    <i t="grand">
      <x/>
    </i>
  </colItems>
  <pageFields count="2">
    <pageField fld="2" hier="-1"/>
    <pageField fld="9" hier="-1"/>
  </pageFields>
  <dataFields count="1">
    <dataField name="Nombre de Livret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7407F-AFF2-4435-A654-011D4D1FF5E6}" name="Tableau croisé dynamique9" cacheId="21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Vecteur D'information" colHeaderCaption="Mois">
  <location ref="A4:E6" firstHeaderRow="1" firstDataRow="2" firstDataCol="1" rowPageCount="2" colPageCount="1"/>
  <pivotFields count="13">
    <pivotField numFmtId="22" showAll="0"/>
    <pivotField showAll="0"/>
    <pivotField axis="axisPage" showAll="0">
      <items count="3">
        <item m="1"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2" hier="-1"/>
    <pageField fld="6" hier="-1"/>
  </pageFields>
  <dataFields count="1">
    <dataField name="Nombre de Numero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C927D-1C6F-4ECB-9843-31407B21E1DE}" name="Tableau croisé dynamique10" cacheId="21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olHeaderCaption="Mois">
  <location ref="A4:E6" firstHeaderRow="1" firstDataRow="2" firstDataCol="1" rowPageCount="2" colPageCount="1"/>
  <pivotFields count="13">
    <pivotField numFmtId="22" showAll="0"/>
    <pivotField showAll="0"/>
    <pivotField axis="axisPage" showAll="0">
      <items count="3">
        <item m="1"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2" hier="-1"/>
    <pageField fld="6" hier="-1"/>
  </pageFields>
  <dataFields count="1">
    <dataField name="Nombre de Livrets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58054-9E0B-42E0-A441-57B2AF670EBA}" name="Tableau croisé dynamique11" cacheId="21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Type de la demande" colHeaderCaption="Mois">
  <location ref="A4:E12" firstHeaderRow="1" firstDataRow="2" firstDataCol="1" rowPageCount="2" colPageCount="1"/>
  <pivotFields count="13">
    <pivotField numFmtId="22" showAll="0"/>
    <pivotField axis="axisRow" showAll="0">
      <items count="7">
        <item x="0"/>
        <item x="4"/>
        <item x="3"/>
        <item x="2"/>
        <item x="1"/>
        <item x="5"/>
        <item t="default"/>
      </items>
    </pivotField>
    <pivotField axis="axisPage" showAll="0">
      <items count="3">
        <item m="1"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2" hier="-1"/>
    <pageField fld="6" hier="-1"/>
  </pageFields>
  <dataFields count="1">
    <dataField name="Nombre de Numero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CA3D6-343F-4502-A773-26A98EF75D49}" name="Tableau croisé dynamique12" cacheId="21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Quinzaine" colHeaderCaption="Mois">
  <location ref="A5:C8" firstHeaderRow="1" firstDataRow="2" firstDataCol="1" rowPageCount="3" colPageCount="1"/>
  <pivotFields count="13">
    <pivotField numFmtId="22" showAll="0"/>
    <pivotField showAll="0"/>
    <pivotField axis="axisPage" showAll="0">
      <items count="3">
        <item m="1"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axis="axisPage" showAll="0">
      <items count="7">
        <item x="1"/>
        <item m="1" x="4"/>
        <item m="1" x="5"/>
        <item x="2"/>
        <item x="3"/>
        <item x="0"/>
        <item t="default"/>
      </items>
    </pivotField>
    <pivotField showAll="0"/>
    <pivotField showAll="0"/>
    <pivotField showAll="0"/>
  </pivotFields>
  <rowFields count="1">
    <field x="5"/>
  </rowFields>
  <rowItems count="2">
    <i>
      <x v="1"/>
    </i>
    <i t="grand">
      <x/>
    </i>
  </rowItems>
  <colFields count="1">
    <field x="3"/>
  </colFields>
  <colItems count="2">
    <i>
      <x v="1"/>
    </i>
    <i t="grand">
      <x/>
    </i>
  </colItems>
  <pageFields count="3">
    <pageField fld="2" item="1" hier="-1"/>
    <pageField fld="6" hier="-1"/>
    <pageField fld="9" item="0" hier="-1"/>
  </pageFields>
  <dataFields count="1">
    <dataField name="Nombre de Numero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76B6A-CB77-4090-BBD3-534A0D738AB9}" name="Tableau croisé dynamique14" cacheId="38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olHeaderCaption="Sexe H=1, F=0">
  <location ref="B14:D16" firstHeaderRow="1" firstDataRow="2" firstDataCol="1" rowPageCount="2" colPageCount="1"/>
  <pivotFields count="23">
    <pivotField numFmtId="22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Page" showAll="0">
      <items count="6">
        <item x="1"/>
        <item x="0"/>
        <item x="3"/>
        <item m="1"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axis="axisPage" showAll="0">
      <items count="6">
        <item x="3"/>
        <item x="1"/>
        <item x="2"/>
        <item x="0"/>
        <item m="1" x="4"/>
        <item t="default"/>
      </items>
    </pivotField>
  </pivotFields>
  <rowItems count="1">
    <i/>
  </rowItems>
  <colFields count="1">
    <field x="20"/>
  </colFields>
  <colItems count="2">
    <i>
      <x v="1"/>
    </i>
    <i t="grand">
      <x/>
    </i>
  </colItems>
  <pageFields count="2">
    <pageField fld="22" item="0" hier="-1"/>
    <pageField fld="9" hier="-1"/>
  </pageFields>
  <dataFields count="1">
    <dataField name="Nombre de L1 / ETAT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C3286-9915-4E9F-B1F4-BC76A23482C6}" name="Tableau croisé dynamique13" cacheId="38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olHeaderCaption="Sexe H=1, F=0">
  <location ref="B5:E7" firstHeaderRow="1" firstDataRow="2" firstDataCol="1" rowPageCount="2" colPageCount="1"/>
  <pivotFields count="23">
    <pivotField numFmtId="22"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axis="axisPage" showAll="0">
      <items count="6">
        <item x="1"/>
        <item x="0"/>
        <item m="1" x="4"/>
        <item x="2"/>
        <item x="3"/>
        <item t="default"/>
      </items>
    </pivotField>
  </pivotFields>
  <rowItems count="1">
    <i/>
  </rowItems>
  <colFields count="1">
    <field x="20"/>
  </colFields>
  <colItems count="3">
    <i>
      <x/>
    </i>
    <i>
      <x v="1"/>
    </i>
    <i t="grand">
      <x/>
    </i>
  </colItems>
  <pageFields count="2">
    <pageField fld="2" hier="-1"/>
    <pageField fld="22" hier="-1"/>
  </pageFields>
  <dataFields count="1">
    <dataField name="Nombre deLivret1 Déposé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6F025-C567-474A-B37E-4F7AD178FF24}" name="Tableau croisé dynamique18" cacheId="41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B21:C26" firstHeaderRow="1" firstDataRow="1" firstDataCol="1" rowPageCount="2" colPageCount="1"/>
  <pivotFields count="29">
    <pivotField dataField="1" showAll="0"/>
    <pivotField showAll="0"/>
    <pivotField numFmtId="1" showAll="0"/>
    <pivotField showAll="0"/>
    <pivotField numFmtId="1"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axis="axisPage" multipleItemSelectionAllowed="1" showAll="0" defaultSubtotal="0">
      <items count="6">
        <item h="1" x="3"/>
        <item x="0"/>
        <item h="1" m="1" x="5"/>
        <item x="1"/>
        <item x="2"/>
        <item x="4"/>
      </items>
    </pivotField>
    <pivotField showAll="0"/>
    <pivotField showAll="0"/>
    <pivotField axis="axisPage" numFmtId="1" showAll="0">
      <items count="3">
        <item x="0"/>
        <item x="1"/>
        <item t="default"/>
      </items>
    </pivotField>
    <pivotField numFmtId="1" showAll="0"/>
    <pivotField showAll="0"/>
    <pivotField showAll="0"/>
    <pivotField numFmtId="164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12" hier="-1"/>
    <pageField fld="9" hier="-1"/>
  </pageFields>
  <dataFields count="1">
    <dataField name="Nombre de Numer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" xr16:uid="{FDD5899E-A8A4-47AF-980B-5D5CC79FE5D2}" autoFormatId="16" applyNumberFormats="0" applyBorderFormats="0" applyFontFormats="0" applyPatternFormats="0" applyAlignmentFormats="0" applyWidthHeightFormats="0">
  <queryTableRefresh nextId="33">
    <queryTableFields count="23">
      <queryTableField id="1" name="DateDemande" tableColumnId="1"/>
      <queryTableField id="2" name="TypeDemande" tableColumnId="2"/>
      <queryTableField id="3" name="ANNEE" tableColumnId="3"/>
      <queryTableField id="4" name="MOIS" tableColumnId="4"/>
      <queryTableField id="5" name="JOUR" tableColumnId="5"/>
      <queryTableField id="6" name="QUINZAINE" tableColumnId="6"/>
      <queryTableField id="7" name="TRIMESTRE" tableColumnId="7"/>
      <queryTableField id="21" name="Vecteurinformation" tableColumnId="8"/>
      <queryTableField id="9" name="Numero" tableColumnId="9"/>
      <queryTableField id="10" name="EtatLivret" tableColumnId="10"/>
      <queryTableField id="11" name="IsRecours" tableColumnId="11"/>
      <queryTableField id="12" name="Decision" tableColumnId="12"/>
      <queryTableField id="13" name="DecisionRecours" tableColumnId="13"/>
      <queryTableField id="23" name="MotifGJury" tableColumnId="14"/>
      <queryTableField id="24" name="MotifDJury" tableColumnId="15"/>
      <queryTableField id="25" name="MotifCJury" tableColumnId="16"/>
      <queryTableField id="26" name="MotifGRecours" tableColumnId="17"/>
      <queryTableField id="27" name="MotifDrecours" tableColumnId="18"/>
      <queryTableField id="28" name="MotifCRecours" tableColumnId="19"/>
      <queryTableField id="29" name="Nom" tableColumnId="20"/>
      <queryTableField id="30" name="Sexe" tableColumnId="21"/>
      <queryTableField id="31" name="Ville" tableColumnId="22"/>
      <queryTableField id="32" name="Region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3" xr16:uid="{9766574D-CCCE-4A4B-8463-DAD0BEC49402}" autoFormatId="16" applyNumberFormats="0" applyBorderFormats="0" applyFontFormats="0" applyPatternFormats="0" applyAlignmentFormats="0" applyWidthHeightFormats="0">
  <queryTableRefresh nextId="27">
    <queryTableFields count="26">
      <queryTableField id="1" name="Numero" tableColumnId="1"/>
      <queryTableField id="2" name="DateDemande" tableColumnId="2"/>
      <queryTableField id="17" dataBound="0" tableColumnId="17"/>
      <queryTableField id="18" dataBound="0" tableColumnId="18"/>
      <queryTableField id="19" dataBound="0" tableColumnId="19"/>
      <queryTableField id="3" name="Nom" tableColumnId="3"/>
      <queryTableField id="4" name="Decision" tableColumnId="4"/>
      <queryTableField id="5" name="Decision Recours" tableColumnId="5"/>
      <queryTableField id="6" name="EtatLivret" tableColumnId="6"/>
      <queryTableField id="7" name="NumPassage" tableColumnId="7"/>
      <queryTableField id="8" name="DateEnvoiEHESP" tableColumnId="8"/>
      <queryTableField id="9" name="DateJury" tableColumnId="9"/>
      <queryTableField id="25" dataBound="0" tableColumnId="25"/>
      <queryTableField id="24" dataBound="0" tableColumnId="24"/>
      <queryTableField id="23" dataBound="0" tableColumnId="23"/>
      <queryTableField id="10" name="DateReceptEHESP" tableColumnId="10"/>
      <queryTableField id="22" dataBound="0" tableColumnId="22"/>
      <queryTableField id="21" dataBound="0" tableColumnId="21"/>
      <queryTableField id="20" dataBound="0" tableColumnId="20"/>
      <queryTableField id="11" name="DateReceptEHESPComplet" tableColumnId="11"/>
      <queryTableField id="12" name="MoisJury" tableColumnId="12"/>
      <queryTableField id="13" name="Sexe" tableColumnId="13"/>
      <queryTableField id="14" name="Ville" tableColumnId="14"/>
      <queryTableField id="15" name="Region" tableColumnId="15"/>
      <queryTableField id="16" name="IsOuvertureApresRecours" tableColumnId="16"/>
      <queryTableField id="26" name="StatutCAFDES" tableColumnId="2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DBC35219-1C21-4C5E-B6DA-7C7AA1B006F0}" autoFormatId="16" applyNumberFormats="0" applyBorderFormats="0" applyFontFormats="0" applyPatternFormats="0" applyAlignmentFormats="0" applyWidthHeightFormats="0">
  <queryTableRefresh nextId="9">
    <queryTableFields count="8">
      <queryTableField id="1" name="Numero" tableColumnId="1"/>
      <queryTableField id="2" name="DateJury" tableColumnId="2"/>
      <queryTableField id="7" dataBound="0" tableColumnId="7"/>
      <queryTableField id="8" dataBound="0" tableColumnId="8"/>
      <queryTableField id="3" name="Decision" tableColumnId="3"/>
      <queryTableField id="4" name="Nom" tableColumnId="4"/>
      <queryTableField id="5" name="DecisionJury" tableColumnId="5"/>
      <queryTableField id="6" name="IsAValider" tableColumnId="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2DBE3BCC-5115-4FD8-8904-FF06D317DA4D}" sourceName="Region">
  <pivotTables>
    <pivotTable tabId="30" name="Tableau croisé dynamique8"/>
  </pivotTables>
  <data>
    <tabular pivotCacheId="21148532">
      <items count="5">
        <i x="2" s="1"/>
        <i x="1" s="1"/>
        <i x="0" s="1"/>
        <i x="3" s="1" nd="1"/>
        <i x="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BEB80D66-EDD4-47A3-9299-CD07F5668626}" cache="Segment_Region" caption="Region" rowHeight="22542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A0D755-C380-4823-BEBF-0C8EA32CD96F}" name="RQ_L1_STAT" displayName="RQ_L1_STAT" ref="A1:W12" tableType="queryTable" totalsRowShown="0">
  <autoFilter ref="A1:W12" xr:uid="{85719FDB-78D2-4CFF-B6E7-CB224F6D13FA}"/>
  <tableColumns count="23">
    <tableColumn id="1" xr3:uid="{AEF68328-FDC8-474E-B720-C33C10A25FCA}" uniqueName="1" name="DateDemande" queryTableFieldId="1" dataDxfId="48"/>
    <tableColumn id="2" xr3:uid="{CCA9E0BD-0EC3-4876-B242-441463B7CFDC}" uniqueName="2" name="TypeDemande" queryTableFieldId="2" dataDxfId="47"/>
    <tableColumn id="3" xr3:uid="{39C9924F-24A5-44F2-9B06-26B7A03B28F4}" uniqueName="3" name="ANNEE" queryTableFieldId="3"/>
    <tableColumn id="4" xr3:uid="{E8B1626C-5756-4D13-A335-5B46AD54521C}" uniqueName="4" name="MOIS" queryTableFieldId="4" dataDxfId="46"/>
    <tableColumn id="5" xr3:uid="{04A2A584-0980-4DF3-A30C-9B9CAD9133D6}" uniqueName="5" name="JOUR" queryTableFieldId="5" dataDxfId="45"/>
    <tableColumn id="6" xr3:uid="{83946E60-13AF-4EA2-8592-7BD55A924B19}" uniqueName="6" name="QUINZAINE" queryTableFieldId="6"/>
    <tableColumn id="7" xr3:uid="{1CDE1415-F879-44A4-AD86-57EC9913CBDC}" uniqueName="7" name="TRIMESTRE" queryTableFieldId="7" dataDxfId="44"/>
    <tableColumn id="8" xr3:uid="{92CEE073-9F0D-4CB3-94BE-9F303D6A110D}" uniqueName="8" name="VecteurInformation" queryTableFieldId="21" dataDxfId="43"/>
    <tableColumn id="9" xr3:uid="{29E49642-8F91-4283-82A7-59387295345E}" uniqueName="9" name="Numero" queryTableFieldId="9" dataDxfId="42"/>
    <tableColumn id="10" xr3:uid="{7454FC18-C949-4E54-8602-B996502FB297}" uniqueName="10" name="EtatLivret" queryTableFieldId="10" dataDxfId="41"/>
    <tableColumn id="11" xr3:uid="{ADE6B4E1-E812-4F26-9D4D-8530AC51965A}" uniqueName="11" name="IsRecours" queryTableFieldId="11"/>
    <tableColumn id="12" xr3:uid="{D0090776-D2BA-4FF2-BA38-D732ED6D848A}" uniqueName="12" name="Decision" queryTableFieldId="12" dataDxfId="40"/>
    <tableColumn id="13" xr3:uid="{4E107F32-3313-4488-B429-EB0ACCCF4394}" uniqueName="13" name="DecisionRecours" queryTableFieldId="13" dataDxfId="39"/>
    <tableColumn id="14" xr3:uid="{BE816758-8468-4225-B3AB-A1BFF78B0241}" uniqueName="14" name="MotifGJury" queryTableFieldId="23" dataDxfId="38"/>
    <tableColumn id="15" xr3:uid="{E272677B-4D0B-4910-A24D-6D57493633B8}" uniqueName="15" name="MotifDJury" queryTableFieldId="24" dataDxfId="37"/>
    <tableColumn id="16" xr3:uid="{DE8E1373-1BB7-4F8C-A770-C87E2E2060B2}" uniqueName="16" name="MotifCJury" queryTableFieldId="25" dataDxfId="36"/>
    <tableColumn id="17" xr3:uid="{6B668934-30DF-4E43-A252-580DC13F5B1D}" uniqueName="17" name="MotifGRecours" queryTableFieldId="26" dataDxfId="35"/>
    <tableColumn id="18" xr3:uid="{AF9FC5CF-E4AC-4229-8E74-737AEB739663}" uniqueName="18" name="MotifDrecours" queryTableFieldId="27" dataDxfId="34"/>
    <tableColumn id="19" xr3:uid="{DF88CA3D-519B-40F0-879E-0927731657C1}" uniqueName="19" name="MotifCRecours" queryTableFieldId="28" dataDxfId="33"/>
    <tableColumn id="20" xr3:uid="{87211427-BE09-4B2D-9955-4C3DE2A4B7FE}" uniqueName="20" name="Nom" queryTableFieldId="29" dataDxfId="32"/>
    <tableColumn id="21" xr3:uid="{14C45239-1FE9-4D70-B1F9-5A8FC7892DAA}" uniqueName="21" name="Sexe" queryTableFieldId="30"/>
    <tableColumn id="22" xr3:uid="{BF43CD13-E85C-42DF-B1C6-2FD9ECCDAA64}" uniqueName="22" name="Ville" queryTableFieldId="31" dataDxfId="31"/>
    <tableColumn id="23" xr3:uid="{F493A6B4-ED7D-4E86-B0FC-089E011DA26A}" uniqueName="23" name="Region" queryTableFieldId="32" dataDxf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DA0C16-0F09-4C1C-B6F1-C7F4F38C89AB}" name="RQ_L2_STAT" displayName="RQ_L2_STAT" ref="A1:Z9" tableType="queryTable" totalsRowShown="0">
  <autoFilter ref="A1:Z9" xr:uid="{BEB646D5-22A4-4EF4-85DD-918AF1A64AC2}"/>
  <tableColumns count="26">
    <tableColumn id="1" xr3:uid="{A35BFD7A-CC88-42F1-B401-4B0F0B1FCD21}" uniqueName="1" name="Numero" queryTableFieldId="1" dataDxfId="22"/>
    <tableColumn id="2" xr3:uid="{399DC6FD-A9E7-40DB-A82A-206BCBCC8C8B}" uniqueName="2" name="DateDemande" queryTableFieldId="2" dataDxfId="21"/>
    <tableColumn id="17" xr3:uid="{F4D70389-E3EC-4229-9747-0B251032ECB3}" uniqueName="17" name="Année demande" queryTableFieldId="17" dataDxfId="20">
      <calculatedColumnFormula>YEAR(RQ_L2_STAT[[#This Row],[DateDemande]])</calculatedColumnFormula>
    </tableColumn>
    <tableColumn id="18" xr3:uid="{2F5E36D9-E130-4614-97CE-349B5726B337}" uniqueName="18" name="Mois Demande" queryTableFieldId="18" dataDxfId="19">
      <calculatedColumnFormula>TEXT(RQ_L2_STAT[[#This Row],[DateDemande]],"mmmm")</calculatedColumnFormula>
    </tableColumn>
    <tableColumn id="19" xr3:uid="{976B2B0E-7DB1-49BA-8EEA-24AD2EDEBEF2}" uniqueName="19" name="Trimestre Demande" queryTableFieldId="19" dataDxfId="18">
      <calculatedColumnFormula>1+INT(MONTH(RQ_L2_STAT[[#This Row],[DateDemande]])-1)/3</calculatedColumnFormula>
    </tableColumn>
    <tableColumn id="3" xr3:uid="{D4991F75-C66E-4196-B516-B571C2F1877A}" uniqueName="3" name="Nom" queryTableFieldId="3" dataDxfId="17"/>
    <tableColumn id="4" xr3:uid="{09CD4925-85DC-4495-B147-607C36E57778}" uniqueName="4" name="Decision" queryTableFieldId="4" dataDxfId="16"/>
    <tableColumn id="5" xr3:uid="{95568387-5539-4B32-B285-132860C975F8}" uniqueName="5" name="Decision Recours" queryTableFieldId="5" dataDxfId="15"/>
    <tableColumn id="6" xr3:uid="{82E93CA2-D482-4F2D-AEA3-650559E5A2B2}" uniqueName="6" name="EtatLivret" queryTableFieldId="6" dataDxfId="14"/>
    <tableColumn id="7" xr3:uid="{B920EDC8-D557-4CFA-B274-281D09F1F166}" uniqueName="7" name="NumPassage" queryTableFieldId="7"/>
    <tableColumn id="8" xr3:uid="{9A51BF3C-A9D4-48CA-B8EA-704F90E3B8FF}" uniqueName="8" name="DateEnvoiEHESP" queryTableFieldId="8" dataDxfId="13"/>
    <tableColumn id="9" xr3:uid="{09E79872-A283-4EC5-A1B2-8A25E289972E}" uniqueName="9" name="DateJury" queryTableFieldId="9" dataDxfId="12"/>
    <tableColumn id="25" xr3:uid="{4461AF45-BF02-45E4-8F3B-ACFF15C1583C}" uniqueName="25" name="Annee jury" queryTableFieldId="25" dataDxfId="11">
      <calculatedColumnFormula>YEAR(RQ_L2_STAT[[#This Row],[DateJury]])</calculatedColumnFormula>
    </tableColumn>
    <tableColumn id="24" xr3:uid="{E0E254D5-16A2-4E52-9FB8-30CD2BC23BBF}" uniqueName="24" name="Trimestre Jury" queryTableFieldId="24" dataDxfId="10">
      <calculatedColumnFormula>1+INT(MONTH(RQ_L2_STAT[[#This Row],[DateJury]])-1)/3</calculatedColumnFormula>
    </tableColumn>
    <tableColumn id="23" xr3:uid="{9423BBD4-0069-49D8-9F81-6B8A0A9D60D5}" uniqueName="23" name="MoisJury" queryTableFieldId="23" dataDxfId="9">
      <calculatedColumnFormula>TEXT(RQ_L2_STAT[[#This Row],[DateJury]],"mmmm")</calculatedColumnFormula>
    </tableColumn>
    <tableColumn id="10" xr3:uid="{75EBA44F-CBC7-4616-A430-DDC96FEEDF52}" uniqueName="10" name="DateReceptEHESP" queryTableFieldId="10" dataDxfId="8"/>
    <tableColumn id="22" xr3:uid="{5BAB6980-9E18-414F-BE03-AB3271E3548F}" uniqueName="22" name="Année Reception" queryTableFieldId="22" dataDxfId="7" dataCellStyle="Milliers">
      <calculatedColumnFormula>YEAR(RQ_L2_STAT[[#This Row],[DateReceptEHESP]])</calculatedColumnFormula>
    </tableColumn>
    <tableColumn id="21" xr3:uid="{1B1667A8-1859-4BAD-A428-28D25AA7FE69}" uniqueName="21" name="Trimestre Reception" queryTableFieldId="21" dataDxfId="6">
      <calculatedColumnFormula>1+INT(MONTH(RQ_L2_STAT[[#This Row],[DateReceptEHESP]])-1)/3</calculatedColumnFormula>
    </tableColumn>
    <tableColumn id="20" xr3:uid="{E5401F18-DBDA-43E0-82C9-391C1D414A7A}" uniqueName="20" name="Mois Réception" queryTableFieldId="20" dataDxfId="5">
      <calculatedColumnFormula>TEXT(RQ_L2_STAT[[#This Row],[DateReceptEHESP]],"mmmm")</calculatedColumnFormula>
    </tableColumn>
    <tableColumn id="11" xr3:uid="{42DA5AA8-ABBF-4691-A13C-447BC9911239}" uniqueName="11" name="DateReceptEHESPComplet" queryTableFieldId="11" dataDxfId="4"/>
    <tableColumn id="12" xr3:uid="{751A1B46-F9EA-4D98-943C-438459A1B42F}" uniqueName="12" name="MoisJury2" queryTableFieldId="12" dataDxfId="3"/>
    <tableColumn id="13" xr3:uid="{E7FE1913-D61A-4873-80CD-01519AC0750C}" uniqueName="13" name="Sexe" queryTableFieldId="13"/>
    <tableColumn id="14" xr3:uid="{0E7AA196-3DDA-496E-83EF-EDF1823613B5}" uniqueName="14" name="Ville" queryTableFieldId="14" dataDxfId="2"/>
    <tableColumn id="15" xr3:uid="{8EAED1DA-809B-4D50-AA77-0B45AE776441}" uniqueName="15" name="Region" queryTableFieldId="15" dataDxfId="1"/>
    <tableColumn id="16" xr3:uid="{37077218-ECC3-4951-A627-CCB9F5CB2690}" uniqueName="16" name="IsOuvertureApresRecours" queryTableFieldId="16"/>
    <tableColumn id="26" xr3:uid="{2C0C4DCB-E6E0-4735-88E6-C4F9F694DDE2}" uniqueName="26" name="StatutCAFDES" queryTableFieldId="26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12C5DF-7E50-4FC7-82EC-115074810021}" name="RQ_L2_DECISION_DC__2" displayName="RQ_L2_DECISION_DC__2" ref="A1:H15" tableType="queryTable" totalsRowShown="0">
  <autoFilter ref="A1:H15" xr:uid="{98C0C8FF-1176-41D6-86C3-43DB00182618}"/>
  <tableColumns count="8">
    <tableColumn id="1" xr3:uid="{AA85D1BF-4FAD-4F77-8597-107431DEAF41}" uniqueName="1" name="Numero" queryTableFieldId="1" dataDxfId="29"/>
    <tableColumn id="2" xr3:uid="{9F6E6A8B-D886-469E-A1E0-FCB93F2170CA}" uniqueName="2" name="DateJury" queryTableFieldId="2" dataDxfId="28"/>
    <tableColumn id="7" xr3:uid="{222DE357-0A34-41D3-9D9D-A0A1C4CB5530}" uniqueName="7" name="ANNE Jury" queryTableFieldId="7" dataDxfId="27">
      <calculatedColumnFormula>YEAR(RQ_L2_DECISION_DC__2[[#This Row],[DateJury]])</calculatedColumnFormula>
    </tableColumn>
    <tableColumn id="8" xr3:uid="{52954E1D-4AA2-41F5-9315-78340C5EF5BF}" uniqueName="8" name="Mois Jury" queryTableFieldId="8" dataDxfId="26">
      <calculatedColumnFormula>TEXT(RQ_L2_DECISION_DC__2[[#This Row],[DateJury]],"mmmm")</calculatedColumnFormula>
    </tableColumn>
    <tableColumn id="3" xr3:uid="{367BDC99-86C0-4A73-ADCB-6D34C5D290A8}" uniqueName="3" name="Decision" queryTableFieldId="3" dataDxfId="25"/>
    <tableColumn id="4" xr3:uid="{651265C1-D13A-42BB-A6A1-B62BB1A32A7F}" uniqueName="4" name="Nom" queryTableFieldId="4" dataDxfId="24"/>
    <tableColumn id="5" xr3:uid="{BC932DE1-D5E6-4676-850A-2317C9AD71FD}" uniqueName="5" name="DecisionJury" queryTableFieldId="5" dataDxfId="23"/>
    <tableColumn id="6" xr3:uid="{4AC98F03-62F8-41B8-B219-AA4BAEA1C2A5}" uniqueName="6" name="IsAValider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Demande1" xr10:uid="{30CC84A3-6D91-42D8-AF15-C19669FFB8E4}" sourceName="DateDemande">
  <pivotTables>
    <pivotTable tabId="30" name="Tableau croisé dynamique7"/>
  </pivotTables>
  <state minimalRefreshVersion="6" lastRefreshVersion="6" pivotCacheId="21148532" filterType="unknown">
    <bounds startDate="2019-01-01T00:00:00" endDate="2020-01-01T15:40:25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Jury1" xr10:uid="{AFD8AE01-1D26-47DB-9153-03716B37605F}" sourceName="DateJury">
  <pivotTables>
    <pivotTable tabId="30" name="Tableau croisé dynamique8"/>
  </pivotTables>
  <state minimalRefreshVersion="6" lastRefreshVersion="6" pivotCacheId="21148532" filterType="dateBetween">
    <selection startDate="2019-01-01T00:00:00" endDate="2019-12-31T00:00:00"/>
    <bounds startDate="2019-01-01T00:00:00" endDate="2020-01-01T18:33:43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Demande 1" xr10:uid="{493561B4-8233-43D4-9D6F-C9A37D2CA6FE}" cache="ChronologieNative_DateDemande1" caption="DateDemande" level="2" selectionLevel="2" scrollPosition="2019-06-30T00:00:00"/>
  <timeline name="DateJury 1" xr10:uid="{4AFB461B-6C7D-4206-A950-1EEC224E2F7D}" cache="ChronologieNative_DateJury1" caption="DateJury" level="0" selectionLevel="0" scrollPosition="2019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373B-34A5-4853-BE4B-0BC2CF7A0C0F}">
  <dimension ref="A1:E15"/>
  <sheetViews>
    <sheetView workbookViewId="0">
      <selection activeCell="B3" sqref="B3"/>
    </sheetView>
  </sheetViews>
  <sheetFormatPr baseColWidth="10" defaultRowHeight="12.75" x14ac:dyDescent="0.2"/>
  <cols>
    <col min="1" max="1" width="18.85546875" bestFit="1" customWidth="1"/>
    <col min="2" max="2" width="18.42578125" bestFit="1" customWidth="1"/>
    <col min="3" max="3" width="14.5703125" bestFit="1" customWidth="1"/>
    <col min="4" max="4" width="11.28515625" bestFit="1" customWidth="1"/>
    <col min="5" max="6" width="13.140625" bestFit="1" customWidth="1"/>
  </cols>
  <sheetData>
    <row r="1" spans="1:5" x14ac:dyDescent="0.2">
      <c r="A1" s="5" t="s">
        <v>34</v>
      </c>
      <c r="B1" s="5" t="s">
        <v>32</v>
      </c>
    </row>
    <row r="2" spans="1:5" x14ac:dyDescent="0.2">
      <c r="A2" s="5" t="s">
        <v>33</v>
      </c>
      <c r="B2" t="s">
        <v>105</v>
      </c>
      <c r="C2" t="s">
        <v>43</v>
      </c>
      <c r="D2" t="s">
        <v>42</v>
      </c>
      <c r="E2" t="s">
        <v>0</v>
      </c>
    </row>
    <row r="3" spans="1:5" x14ac:dyDescent="0.2">
      <c r="A3" s="6">
        <v>0</v>
      </c>
      <c r="B3" s="1">
        <v>1</v>
      </c>
      <c r="C3" s="1">
        <v>2</v>
      </c>
      <c r="D3" s="1">
        <v>2</v>
      </c>
      <c r="E3" s="1">
        <v>5</v>
      </c>
    </row>
    <row r="4" spans="1:5" x14ac:dyDescent="0.2">
      <c r="A4" s="6">
        <v>1</v>
      </c>
      <c r="B4" s="1">
        <v>2</v>
      </c>
      <c r="C4" s="1">
        <v>1</v>
      </c>
      <c r="D4" s="1">
        <v>1</v>
      </c>
      <c r="E4" s="1">
        <v>4</v>
      </c>
    </row>
    <row r="5" spans="1:5" x14ac:dyDescent="0.2">
      <c r="A5" s="6" t="s">
        <v>0</v>
      </c>
      <c r="B5" s="1">
        <v>3</v>
      </c>
      <c r="C5" s="1">
        <v>3</v>
      </c>
      <c r="D5" s="1">
        <v>3</v>
      </c>
      <c r="E5" s="1">
        <v>9</v>
      </c>
    </row>
    <row r="11" spans="1:5" x14ac:dyDescent="0.2">
      <c r="A11" s="5" t="s">
        <v>34</v>
      </c>
      <c r="B11" s="5" t="s">
        <v>79</v>
      </c>
    </row>
    <row r="12" spans="1:5" x14ac:dyDescent="0.2">
      <c r="A12" s="5" t="s">
        <v>54</v>
      </c>
      <c r="B12" t="s">
        <v>38</v>
      </c>
      <c r="C12" t="s">
        <v>37</v>
      </c>
      <c r="D12" t="s">
        <v>77</v>
      </c>
      <c r="E12" t="s">
        <v>0</v>
      </c>
    </row>
    <row r="13" spans="1:5" x14ac:dyDescent="0.2">
      <c r="A13" s="6">
        <v>0</v>
      </c>
      <c r="B13" s="1">
        <v>1</v>
      </c>
      <c r="C13" s="1">
        <v>1</v>
      </c>
      <c r="D13" s="1">
        <v>1</v>
      </c>
      <c r="E13" s="1">
        <v>3</v>
      </c>
    </row>
    <row r="14" spans="1:5" x14ac:dyDescent="0.2">
      <c r="A14" s="6">
        <v>1</v>
      </c>
      <c r="B14" s="1"/>
      <c r="C14" s="1">
        <v>1</v>
      </c>
      <c r="D14" s="1">
        <v>1</v>
      </c>
      <c r="E14" s="1">
        <v>2</v>
      </c>
    </row>
    <row r="15" spans="1:5" x14ac:dyDescent="0.2">
      <c r="A15" s="6" t="s">
        <v>0</v>
      </c>
      <c r="B15" s="1">
        <v>1</v>
      </c>
      <c r="C15" s="1">
        <v>2</v>
      </c>
      <c r="D15" s="1">
        <v>2</v>
      </c>
      <c r="E15" s="1">
        <v>5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97E78-F52B-40E4-A453-BC27F38F52EF}">
  <dimension ref="A1:E26"/>
  <sheetViews>
    <sheetView workbookViewId="0">
      <selection activeCell="B21" sqref="B21"/>
    </sheetView>
  </sheetViews>
  <sheetFormatPr baseColWidth="10" defaultRowHeight="12.75" x14ac:dyDescent="0.2"/>
  <cols>
    <col min="2" max="2" width="26.140625" bestFit="1" customWidth="1"/>
    <col min="3" max="3" width="17" bestFit="1" customWidth="1"/>
    <col min="4" max="5" width="13.140625" bestFit="1" customWidth="1"/>
  </cols>
  <sheetData>
    <row r="1" spans="1:5" x14ac:dyDescent="0.2">
      <c r="A1" s="7"/>
      <c r="B1" s="5" t="s">
        <v>96</v>
      </c>
      <c r="C1" t="s">
        <v>31</v>
      </c>
    </row>
    <row r="2" spans="1:5" x14ac:dyDescent="0.2">
      <c r="B2" s="5" t="s">
        <v>65</v>
      </c>
      <c r="C2" t="s">
        <v>69</v>
      </c>
    </row>
    <row r="4" spans="1:5" x14ac:dyDescent="0.2">
      <c r="C4" s="5" t="s">
        <v>152</v>
      </c>
    </row>
    <row r="5" spans="1:5" x14ac:dyDescent="0.2">
      <c r="C5">
        <v>1</v>
      </c>
      <c r="D5" t="s">
        <v>0</v>
      </c>
    </row>
    <row r="6" spans="1:5" x14ac:dyDescent="0.2">
      <c r="B6" t="s">
        <v>151</v>
      </c>
      <c r="C6" s="1">
        <v>1</v>
      </c>
      <c r="D6" s="1">
        <v>1</v>
      </c>
    </row>
    <row r="8" spans="1:5" x14ac:dyDescent="0.2">
      <c r="B8" s="5" t="s">
        <v>124</v>
      </c>
      <c r="C8" s="16">
        <v>2019</v>
      </c>
    </row>
    <row r="9" spans="1:5" x14ac:dyDescent="0.2">
      <c r="B9" s="5" t="s">
        <v>65</v>
      </c>
      <c r="C9" t="s">
        <v>31</v>
      </c>
    </row>
    <row r="10" spans="1:5" x14ac:dyDescent="0.2">
      <c r="B10" s="5" t="s">
        <v>36</v>
      </c>
      <c r="C10" t="s">
        <v>31</v>
      </c>
    </row>
    <row r="12" spans="1:5" x14ac:dyDescent="0.2">
      <c r="C12" s="5" t="s">
        <v>32</v>
      </c>
    </row>
    <row r="13" spans="1:5" x14ac:dyDescent="0.2">
      <c r="C13">
        <v>0</v>
      </c>
      <c r="D13">
        <v>1</v>
      </c>
      <c r="E13" t="s">
        <v>0</v>
      </c>
    </row>
    <row r="14" spans="1:5" x14ac:dyDescent="0.2">
      <c r="B14" t="s">
        <v>34</v>
      </c>
      <c r="C14" s="1">
        <v>3</v>
      </c>
      <c r="D14" s="1">
        <v>2</v>
      </c>
      <c r="E14" s="1">
        <v>5</v>
      </c>
    </row>
    <row r="15" spans="1:5" x14ac:dyDescent="0.2">
      <c r="C15" s="1"/>
      <c r="D15" s="1"/>
      <c r="E15" s="1"/>
    </row>
    <row r="16" spans="1:5" x14ac:dyDescent="0.2">
      <c r="C16" s="1"/>
      <c r="D16" s="1"/>
      <c r="E16" s="1"/>
    </row>
    <row r="17" spans="2:5" x14ac:dyDescent="0.2">
      <c r="C17" s="1"/>
      <c r="D17" s="1"/>
      <c r="E17" s="1"/>
    </row>
    <row r="18" spans="2:5" x14ac:dyDescent="0.2">
      <c r="B18" s="5" t="s">
        <v>124</v>
      </c>
      <c r="C18" t="s">
        <v>31</v>
      </c>
    </row>
    <row r="19" spans="2:5" x14ac:dyDescent="0.2">
      <c r="B19" s="5" t="s">
        <v>57</v>
      </c>
      <c r="C19" t="s">
        <v>110</v>
      </c>
    </row>
    <row r="21" spans="2:5" x14ac:dyDescent="0.2">
      <c r="B21" s="5" t="s">
        <v>33</v>
      </c>
      <c r="C21" t="s">
        <v>34</v>
      </c>
    </row>
    <row r="22" spans="2:5" x14ac:dyDescent="0.2">
      <c r="B22" s="6" t="s">
        <v>38</v>
      </c>
      <c r="C22" s="1">
        <v>1</v>
      </c>
    </row>
    <row r="23" spans="2:5" x14ac:dyDescent="0.2">
      <c r="B23" s="6" t="s">
        <v>37</v>
      </c>
      <c r="C23" s="1">
        <v>1</v>
      </c>
    </row>
    <row r="24" spans="2:5" x14ac:dyDescent="0.2">
      <c r="B24" s="6" t="s">
        <v>77</v>
      </c>
      <c r="C24" s="1">
        <v>1</v>
      </c>
    </row>
    <row r="25" spans="2:5" x14ac:dyDescent="0.2">
      <c r="B25" s="6" t="s">
        <v>46</v>
      </c>
      <c r="C25" s="1">
        <v>3</v>
      </c>
    </row>
    <row r="26" spans="2:5" x14ac:dyDescent="0.2">
      <c r="B26" s="6" t="s">
        <v>0</v>
      </c>
      <c r="C26" s="1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22C48-B3A5-46DD-B668-7AFD7268B3C3}">
  <dimension ref="A1:E10"/>
  <sheetViews>
    <sheetView workbookViewId="0">
      <selection activeCell="B7" sqref="B7"/>
    </sheetView>
  </sheetViews>
  <sheetFormatPr baseColWidth="10" defaultRowHeight="12.75" x14ac:dyDescent="0.2"/>
  <cols>
    <col min="1" max="1" width="18.85546875" bestFit="1" customWidth="1"/>
    <col min="2" max="2" width="10.28515625" bestFit="1" customWidth="1"/>
    <col min="3" max="3" width="9.140625" bestFit="1" customWidth="1"/>
    <col min="4" max="4" width="6.5703125" bestFit="1" customWidth="1"/>
    <col min="5" max="5" width="13.140625" bestFit="1" customWidth="1"/>
  </cols>
  <sheetData>
    <row r="1" spans="1:5" x14ac:dyDescent="0.2">
      <c r="A1" s="5" t="s">
        <v>4</v>
      </c>
      <c r="B1" t="s">
        <v>31</v>
      </c>
    </row>
    <row r="2" spans="1:5" x14ac:dyDescent="0.2">
      <c r="A2" s="5" t="s">
        <v>30</v>
      </c>
      <c r="B2" t="s">
        <v>31</v>
      </c>
    </row>
    <row r="4" spans="1:5" x14ac:dyDescent="0.2">
      <c r="A4" s="5" t="s">
        <v>34</v>
      </c>
      <c r="B4" s="5" t="s">
        <v>80</v>
      </c>
    </row>
    <row r="5" spans="1:5" x14ac:dyDescent="0.2">
      <c r="A5" s="5" t="s">
        <v>88</v>
      </c>
      <c r="B5" t="s">
        <v>27</v>
      </c>
      <c r="C5" t="s">
        <v>2</v>
      </c>
      <c r="D5" t="s">
        <v>1</v>
      </c>
      <c r="E5" t="s">
        <v>0</v>
      </c>
    </row>
    <row r="6" spans="1:5" x14ac:dyDescent="0.2">
      <c r="A6" s="6" t="s">
        <v>21</v>
      </c>
      <c r="B6" s="1"/>
      <c r="C6" s="1">
        <v>5</v>
      </c>
      <c r="D6" s="1"/>
      <c r="E6" s="1">
        <v>5</v>
      </c>
    </row>
    <row r="7" spans="1:5" x14ac:dyDescent="0.2">
      <c r="A7" s="6" t="s">
        <v>42</v>
      </c>
      <c r="B7" s="1"/>
      <c r="C7" s="1">
        <v>3</v>
      </c>
      <c r="D7" s="1">
        <v>1</v>
      </c>
      <c r="E7" s="1">
        <v>4</v>
      </c>
    </row>
    <row r="8" spans="1:5" x14ac:dyDescent="0.2">
      <c r="A8" s="6" t="s">
        <v>43</v>
      </c>
      <c r="B8" s="1"/>
      <c r="C8" s="1">
        <v>1</v>
      </c>
      <c r="D8" s="1"/>
      <c r="E8" s="1">
        <v>1</v>
      </c>
    </row>
    <row r="9" spans="1:5" x14ac:dyDescent="0.2">
      <c r="A9" s="6" t="s">
        <v>101</v>
      </c>
      <c r="B9" s="1">
        <v>1</v>
      </c>
      <c r="C9" s="1"/>
      <c r="D9" s="1"/>
      <c r="E9" s="1">
        <v>1</v>
      </c>
    </row>
    <row r="10" spans="1:5" x14ac:dyDescent="0.2">
      <c r="A10" s="6" t="s">
        <v>0</v>
      </c>
      <c r="B10" s="1">
        <v>1</v>
      </c>
      <c r="C10" s="1">
        <v>9</v>
      </c>
      <c r="D10" s="1">
        <v>1</v>
      </c>
      <c r="E10" s="1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9400-7F69-458B-95A4-D32AC02C9084}">
  <dimension ref="A2:I10"/>
  <sheetViews>
    <sheetView topLeftCell="F1" workbookViewId="0">
      <selection activeCell="F7" sqref="F7"/>
    </sheetView>
  </sheetViews>
  <sheetFormatPr baseColWidth="10" defaultRowHeight="12.75" x14ac:dyDescent="0.2"/>
  <cols>
    <col min="1" max="1" width="21.140625" bestFit="1" customWidth="1"/>
    <col min="2" max="2" width="24" bestFit="1" customWidth="1"/>
    <col min="3" max="3" width="6.5703125" bestFit="1" customWidth="1"/>
    <col min="4" max="5" width="13.140625" bestFit="1" customWidth="1"/>
    <col min="6" max="6" width="17.7109375" bestFit="1" customWidth="1"/>
    <col min="7" max="7" width="9.140625" bestFit="1" customWidth="1"/>
    <col min="8" max="8" width="6.5703125" bestFit="1" customWidth="1"/>
    <col min="9" max="10" width="13.140625" bestFit="1" customWidth="1"/>
  </cols>
  <sheetData>
    <row r="2" spans="1:9" x14ac:dyDescent="0.2">
      <c r="A2" s="5" t="s">
        <v>4</v>
      </c>
      <c r="B2" t="s">
        <v>31</v>
      </c>
      <c r="F2" s="5" t="s">
        <v>4</v>
      </c>
      <c r="G2" t="s">
        <v>31</v>
      </c>
    </row>
    <row r="3" spans="1:9" x14ac:dyDescent="0.2">
      <c r="A3" s="5" t="s">
        <v>30</v>
      </c>
      <c r="B3" t="s">
        <v>31</v>
      </c>
      <c r="F3" s="5" t="s">
        <v>30</v>
      </c>
      <c r="G3" t="s">
        <v>31</v>
      </c>
    </row>
    <row r="4" spans="1:9" x14ac:dyDescent="0.2">
      <c r="A4" s="5" t="s">
        <v>18</v>
      </c>
      <c r="B4" t="s">
        <v>42</v>
      </c>
      <c r="F4" s="5" t="s">
        <v>35</v>
      </c>
      <c r="G4" t="s">
        <v>40</v>
      </c>
    </row>
    <row r="6" spans="1:9" x14ac:dyDescent="0.2">
      <c r="A6" s="5" t="s">
        <v>34</v>
      </c>
      <c r="B6" s="5" t="s">
        <v>32</v>
      </c>
      <c r="F6" s="5" t="s">
        <v>90</v>
      </c>
      <c r="G6" s="5" t="s">
        <v>80</v>
      </c>
    </row>
    <row r="7" spans="1:9" x14ac:dyDescent="0.2">
      <c r="A7" s="5" t="s">
        <v>33</v>
      </c>
      <c r="B7" t="s">
        <v>2</v>
      </c>
      <c r="C7" t="s">
        <v>1</v>
      </c>
      <c r="D7" t="s">
        <v>0</v>
      </c>
      <c r="F7" s="5" t="s">
        <v>89</v>
      </c>
      <c r="G7" t="s">
        <v>2</v>
      </c>
      <c r="H7" t="s">
        <v>1</v>
      </c>
      <c r="I7" t="s">
        <v>0</v>
      </c>
    </row>
    <row r="8" spans="1:9" x14ac:dyDescent="0.2">
      <c r="A8" s="6" t="s">
        <v>40</v>
      </c>
      <c r="B8" s="1">
        <v>1</v>
      </c>
      <c r="C8" s="1">
        <v>1</v>
      </c>
      <c r="D8" s="1">
        <v>2</v>
      </c>
      <c r="F8" s="6" t="s">
        <v>42</v>
      </c>
      <c r="G8" s="1">
        <v>1</v>
      </c>
      <c r="H8" s="1">
        <v>1</v>
      </c>
      <c r="I8" s="1">
        <v>2</v>
      </c>
    </row>
    <row r="9" spans="1:9" x14ac:dyDescent="0.2">
      <c r="A9" s="6" t="s">
        <v>41</v>
      </c>
      <c r="B9" s="1">
        <v>2</v>
      </c>
      <c r="C9" s="1"/>
      <c r="D9" s="1">
        <v>2</v>
      </c>
      <c r="F9" s="6" t="s">
        <v>0</v>
      </c>
      <c r="G9" s="1">
        <v>1</v>
      </c>
      <c r="H9" s="1">
        <v>1</v>
      </c>
      <c r="I9" s="1">
        <v>2</v>
      </c>
    </row>
    <row r="10" spans="1:9" x14ac:dyDescent="0.2">
      <c r="A10" s="6" t="s">
        <v>0</v>
      </c>
      <c r="B10" s="1">
        <v>3</v>
      </c>
      <c r="C10" s="1">
        <v>1</v>
      </c>
      <c r="D10" s="1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2327-9984-4947-8EC3-FD63ED806556}">
  <dimension ref="A1:I3"/>
  <sheetViews>
    <sheetView workbookViewId="0">
      <selection activeCell="A2" sqref="A2"/>
    </sheetView>
  </sheetViews>
  <sheetFormatPr baseColWidth="10" defaultRowHeight="12.75" x14ac:dyDescent="0.2"/>
  <cols>
    <col min="1" max="8" width="24" bestFit="1" customWidth="1"/>
    <col min="9" max="9" width="13.140625" bestFit="1" customWidth="1"/>
    <col min="10" max="10" width="8.140625" bestFit="1" customWidth="1"/>
    <col min="11" max="11" width="12.140625" bestFit="1" customWidth="1"/>
    <col min="12" max="13" width="9" bestFit="1" customWidth="1"/>
    <col min="14" max="14" width="8.7109375" bestFit="1" customWidth="1"/>
    <col min="15" max="15" width="8.140625" bestFit="1" customWidth="1"/>
    <col min="16" max="16" width="5.5703125" bestFit="1" customWidth="1"/>
    <col min="17" max="17" width="8.7109375" bestFit="1" customWidth="1"/>
    <col min="18" max="18" width="8.140625" bestFit="1" customWidth="1"/>
    <col min="19" max="19" width="12.140625" bestFit="1" customWidth="1"/>
    <col min="20" max="20" width="13.140625" bestFit="1" customWidth="1"/>
  </cols>
  <sheetData>
    <row r="1" spans="1:9" x14ac:dyDescent="0.2">
      <c r="A1" s="7"/>
    </row>
    <row r="2" spans="1:9" x14ac:dyDescent="0.2">
      <c r="A2" s="5" t="s">
        <v>32</v>
      </c>
    </row>
    <row r="3" spans="1:9" x14ac:dyDescent="0.2">
      <c r="A3" t="s">
        <v>46</v>
      </c>
      <c r="B3" t="s">
        <v>99</v>
      </c>
      <c r="C3" t="s">
        <v>147</v>
      </c>
      <c r="D3" t="s">
        <v>92</v>
      </c>
      <c r="E3" t="s">
        <v>94</v>
      </c>
      <c r="F3" t="s">
        <v>91</v>
      </c>
      <c r="G3" t="s">
        <v>109</v>
      </c>
      <c r="H3" t="s">
        <v>93</v>
      </c>
      <c r="I3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30D93-B4E3-40A2-B676-C666FD05AA17}">
  <dimension ref="A2:D10"/>
  <sheetViews>
    <sheetView workbookViewId="0">
      <selection activeCell="A9" sqref="A9"/>
    </sheetView>
  </sheetViews>
  <sheetFormatPr baseColWidth="10" defaultRowHeight="12.75" x14ac:dyDescent="0.2"/>
  <cols>
    <col min="1" max="1" width="22.5703125" bestFit="1" customWidth="1"/>
    <col min="2" max="2" width="8.42578125" bestFit="1" customWidth="1"/>
    <col min="3" max="3" width="6.85546875" bestFit="1" customWidth="1"/>
    <col min="4" max="5" width="13.140625" bestFit="1" customWidth="1"/>
  </cols>
  <sheetData>
    <row r="2" spans="1:4" x14ac:dyDescent="0.2">
      <c r="A2" s="5" t="s">
        <v>96</v>
      </c>
      <c r="B2" t="s">
        <v>31</v>
      </c>
    </row>
    <row r="3" spans="1:4" x14ac:dyDescent="0.2">
      <c r="A3" s="5" t="s">
        <v>98</v>
      </c>
      <c r="B3" t="s">
        <v>31</v>
      </c>
    </row>
    <row r="4" spans="1:4" x14ac:dyDescent="0.2">
      <c r="A4" s="5" t="s">
        <v>18</v>
      </c>
      <c r="B4" t="s">
        <v>31</v>
      </c>
    </row>
    <row r="6" spans="1:4" x14ac:dyDescent="0.2">
      <c r="A6" s="5" t="s">
        <v>106</v>
      </c>
      <c r="B6" s="5" t="s">
        <v>80</v>
      </c>
    </row>
    <row r="7" spans="1:4" x14ac:dyDescent="0.2">
      <c r="A7" s="5" t="s">
        <v>107</v>
      </c>
      <c r="B7" s="12" t="s">
        <v>108</v>
      </c>
      <c r="C7" s="12" t="s">
        <v>112</v>
      </c>
      <c r="D7" s="12" t="s">
        <v>0</v>
      </c>
    </row>
    <row r="8" spans="1:4" x14ac:dyDescent="0.2">
      <c r="A8" s="6" t="s">
        <v>40</v>
      </c>
      <c r="B8" s="1">
        <v>1</v>
      </c>
      <c r="C8" s="1">
        <v>7</v>
      </c>
      <c r="D8" s="1">
        <v>8</v>
      </c>
    </row>
    <row r="9" spans="1:4" x14ac:dyDescent="0.2">
      <c r="A9" s="6" t="s">
        <v>41</v>
      </c>
      <c r="B9" s="1"/>
      <c r="C9" s="1">
        <v>1</v>
      </c>
      <c r="D9" s="1">
        <v>1</v>
      </c>
    </row>
    <row r="10" spans="1:4" x14ac:dyDescent="0.2">
      <c r="A10" s="6" t="s">
        <v>0</v>
      </c>
      <c r="B10" s="1">
        <v>1</v>
      </c>
      <c r="C10" s="1">
        <v>8</v>
      </c>
      <c r="D10" s="1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32FB-724E-4E3D-B0DB-4F74EC1F5A8D}">
  <dimension ref="A1:D11"/>
  <sheetViews>
    <sheetView workbookViewId="0">
      <selection activeCell="B19" sqref="B19"/>
    </sheetView>
  </sheetViews>
  <sheetFormatPr baseColWidth="10" defaultRowHeight="12.75" x14ac:dyDescent="0.2"/>
  <cols>
    <col min="1" max="1" width="21.42578125" bestFit="1" customWidth="1"/>
    <col min="2" max="2" width="20.42578125" bestFit="1" customWidth="1"/>
    <col min="3" max="3" width="5.42578125" bestFit="1" customWidth="1"/>
    <col min="4" max="5" width="13.140625" bestFit="1" customWidth="1"/>
    <col min="6" max="7" width="12" bestFit="1" customWidth="1"/>
    <col min="8" max="8" width="18.140625" bestFit="1" customWidth="1"/>
    <col min="9" max="9" width="35.42578125" bestFit="1" customWidth="1"/>
  </cols>
  <sheetData>
    <row r="1" spans="1:4" x14ac:dyDescent="0.2">
      <c r="A1" s="5" t="s">
        <v>113</v>
      </c>
      <c r="B1" t="s">
        <v>31</v>
      </c>
    </row>
    <row r="2" spans="1:4" x14ac:dyDescent="0.2">
      <c r="A2" s="5" t="s">
        <v>114</v>
      </c>
      <c r="B2" t="s">
        <v>31</v>
      </c>
    </row>
    <row r="3" spans="1:4" x14ac:dyDescent="0.2">
      <c r="A3" s="5" t="s">
        <v>18</v>
      </c>
      <c r="B3" t="s">
        <v>110</v>
      </c>
    </row>
    <row r="5" spans="1:4" x14ac:dyDescent="0.2">
      <c r="A5" s="5" t="s">
        <v>106</v>
      </c>
      <c r="B5" s="5" t="s">
        <v>80</v>
      </c>
    </row>
    <row r="6" spans="1:4" x14ac:dyDescent="0.2">
      <c r="A6" s="5" t="s">
        <v>49</v>
      </c>
      <c r="B6" t="s">
        <v>108</v>
      </c>
      <c r="C6" t="s">
        <v>116</v>
      </c>
      <c r="D6" t="s">
        <v>0</v>
      </c>
    </row>
    <row r="7" spans="1:4" x14ac:dyDescent="0.2">
      <c r="A7" s="6">
        <v>1</v>
      </c>
      <c r="B7" s="1">
        <v>2</v>
      </c>
      <c r="C7" s="1"/>
      <c r="D7" s="1">
        <v>2</v>
      </c>
    </row>
    <row r="8" spans="1:4" x14ac:dyDescent="0.2">
      <c r="A8" s="6">
        <v>2</v>
      </c>
      <c r="B8" s="1">
        <v>1</v>
      </c>
      <c r="C8" s="1">
        <v>1</v>
      </c>
      <c r="D8" s="1">
        <v>2</v>
      </c>
    </row>
    <row r="9" spans="1:4" x14ac:dyDescent="0.2">
      <c r="A9" s="6">
        <v>6</v>
      </c>
      <c r="B9" s="1">
        <v>1</v>
      </c>
      <c r="C9" s="1"/>
      <c r="D9" s="1">
        <v>1</v>
      </c>
    </row>
    <row r="10" spans="1:4" x14ac:dyDescent="0.2">
      <c r="A10" s="6">
        <v>7</v>
      </c>
      <c r="B10" s="1">
        <v>1</v>
      </c>
      <c r="C10" s="1"/>
      <c r="D10" s="1">
        <v>1</v>
      </c>
    </row>
    <row r="11" spans="1:4" x14ac:dyDescent="0.2">
      <c r="A11" s="6" t="s">
        <v>0</v>
      </c>
      <c r="B11" s="1">
        <v>5</v>
      </c>
      <c r="C11" s="1">
        <v>1</v>
      </c>
      <c r="D11" s="1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FFFC-E0EA-4339-98BB-EF5F0EAF4DB5}">
  <dimension ref="B1:E11"/>
  <sheetViews>
    <sheetView workbookViewId="0">
      <selection activeCell="G14" sqref="G14"/>
    </sheetView>
  </sheetViews>
  <sheetFormatPr baseColWidth="10" defaultRowHeight="12.75" x14ac:dyDescent="0.2"/>
  <cols>
    <col min="2" max="2" width="17.85546875" bestFit="1" customWidth="1"/>
    <col min="3" max="3" width="14.28515625" bestFit="1" customWidth="1"/>
    <col min="4" max="4" width="6.85546875" bestFit="1" customWidth="1"/>
    <col min="5" max="5" width="13.140625" bestFit="1" customWidth="1"/>
  </cols>
  <sheetData>
    <row r="1" spans="2:5" x14ac:dyDescent="0.2">
      <c r="B1" s="5" t="s">
        <v>124</v>
      </c>
      <c r="C1" t="s">
        <v>31</v>
      </c>
    </row>
    <row r="2" spans="2:5" x14ac:dyDescent="0.2">
      <c r="B2" s="5" t="s">
        <v>122</v>
      </c>
      <c r="C2" t="s">
        <v>31</v>
      </c>
    </row>
    <row r="3" spans="2:5" x14ac:dyDescent="0.2">
      <c r="B3" s="5" t="s">
        <v>18</v>
      </c>
      <c r="C3" t="s">
        <v>31</v>
      </c>
    </row>
    <row r="5" spans="2:5" x14ac:dyDescent="0.2">
      <c r="B5" s="5" t="s">
        <v>106</v>
      </c>
      <c r="C5" s="5" t="s">
        <v>125</v>
      </c>
    </row>
    <row r="6" spans="2:5" x14ac:dyDescent="0.2">
      <c r="B6" s="5" t="s">
        <v>126</v>
      </c>
      <c r="C6" t="s">
        <v>108</v>
      </c>
      <c r="D6" t="s">
        <v>112</v>
      </c>
      <c r="E6" t="s">
        <v>0</v>
      </c>
    </row>
    <row r="7" spans="2:5" x14ac:dyDescent="0.2">
      <c r="B7" s="6" t="s">
        <v>38</v>
      </c>
      <c r="C7" s="1">
        <v>1</v>
      </c>
      <c r="D7" s="1"/>
      <c r="E7" s="1">
        <v>1</v>
      </c>
    </row>
    <row r="8" spans="2:5" x14ac:dyDescent="0.2">
      <c r="B8" s="6" t="s">
        <v>37</v>
      </c>
      <c r="C8" s="1"/>
      <c r="D8" s="1">
        <v>2</v>
      </c>
      <c r="E8" s="1">
        <v>2</v>
      </c>
    </row>
    <row r="9" spans="2:5" x14ac:dyDescent="0.2">
      <c r="B9" s="6" t="s">
        <v>77</v>
      </c>
      <c r="C9" s="1"/>
      <c r="D9" s="1">
        <v>2</v>
      </c>
      <c r="E9" s="1">
        <v>2</v>
      </c>
    </row>
    <row r="10" spans="2:5" x14ac:dyDescent="0.2">
      <c r="B10" s="6" t="s">
        <v>46</v>
      </c>
      <c r="C10" s="1">
        <v>4</v>
      </c>
      <c r="D10" s="1"/>
      <c r="E10" s="1">
        <v>4</v>
      </c>
    </row>
    <row r="11" spans="2:5" x14ac:dyDescent="0.2">
      <c r="B11" s="6" t="s">
        <v>0</v>
      </c>
      <c r="C11" s="1">
        <v>5</v>
      </c>
      <c r="D11" s="1">
        <v>4</v>
      </c>
      <c r="E11" s="1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108AB-8AAB-45DC-BDFF-91DB60B105E6}">
  <dimension ref="D1:G19"/>
  <sheetViews>
    <sheetView topLeftCell="D1" workbookViewId="0">
      <selection activeCell="D5" sqref="D5"/>
    </sheetView>
  </sheetViews>
  <sheetFormatPr baseColWidth="10" defaultRowHeight="12.75" x14ac:dyDescent="0.2"/>
  <cols>
    <col min="1" max="1" width="21.140625" bestFit="1" customWidth="1"/>
    <col min="2" max="2" width="24" bestFit="1" customWidth="1"/>
    <col min="3" max="3" width="6.42578125" bestFit="1" customWidth="1"/>
    <col min="4" max="4" width="28" bestFit="1" customWidth="1"/>
    <col min="5" max="5" width="14.28515625" bestFit="1" customWidth="1"/>
    <col min="6" max="6" width="6.85546875" bestFit="1" customWidth="1"/>
    <col min="7" max="7" width="13.140625" bestFit="1" customWidth="1"/>
  </cols>
  <sheetData>
    <row r="1" spans="4:7" x14ac:dyDescent="0.2">
      <c r="D1" s="5" t="s">
        <v>120</v>
      </c>
      <c r="E1" t="s">
        <v>31</v>
      </c>
    </row>
    <row r="3" spans="4:7" x14ac:dyDescent="0.2">
      <c r="D3" s="5" t="s">
        <v>106</v>
      </c>
      <c r="E3" s="5" t="s">
        <v>125</v>
      </c>
    </row>
    <row r="4" spans="4:7" x14ac:dyDescent="0.2">
      <c r="D4" s="5" t="s">
        <v>127</v>
      </c>
      <c r="E4" t="s">
        <v>108</v>
      </c>
      <c r="F4" t="s">
        <v>112</v>
      </c>
      <c r="G4" t="s">
        <v>0</v>
      </c>
    </row>
    <row r="5" spans="4:7" x14ac:dyDescent="0.2">
      <c r="D5" s="6" t="s">
        <v>52</v>
      </c>
      <c r="E5" s="1"/>
      <c r="F5" s="1">
        <v>3</v>
      </c>
      <c r="G5" s="1">
        <v>3</v>
      </c>
    </row>
    <row r="6" spans="4:7" x14ac:dyDescent="0.2">
      <c r="D6" s="14"/>
      <c r="E6" s="1"/>
      <c r="F6" s="1">
        <v>1</v>
      </c>
      <c r="G6" s="1">
        <v>1</v>
      </c>
    </row>
    <row r="7" spans="4:7" x14ac:dyDescent="0.2">
      <c r="D7" s="14" t="s">
        <v>38</v>
      </c>
      <c r="E7" s="1"/>
      <c r="F7" s="1">
        <v>2</v>
      </c>
      <c r="G7" s="1">
        <v>2</v>
      </c>
    </row>
    <row r="8" spans="4:7" x14ac:dyDescent="0.2">
      <c r="D8" s="6" t="s">
        <v>53</v>
      </c>
      <c r="E8" s="1"/>
      <c r="F8" s="1">
        <v>3</v>
      </c>
      <c r="G8" s="1">
        <v>3</v>
      </c>
    </row>
    <row r="9" spans="4:7" x14ac:dyDescent="0.2">
      <c r="D9" s="14"/>
      <c r="E9" s="1"/>
      <c r="F9" s="1">
        <v>1</v>
      </c>
      <c r="G9" s="1">
        <v>1</v>
      </c>
    </row>
    <row r="10" spans="4:7" x14ac:dyDescent="0.2">
      <c r="D10" s="14" t="s">
        <v>38</v>
      </c>
      <c r="E10" s="1"/>
      <c r="F10" s="1">
        <v>1</v>
      </c>
      <c r="G10" s="1">
        <v>1</v>
      </c>
    </row>
    <row r="11" spans="4:7" x14ac:dyDescent="0.2">
      <c r="D11" s="14" t="s">
        <v>37</v>
      </c>
      <c r="E11" s="1"/>
      <c r="F11" s="1">
        <v>1</v>
      </c>
      <c r="G11" s="1">
        <v>1</v>
      </c>
    </row>
    <row r="12" spans="4:7" x14ac:dyDescent="0.2">
      <c r="D12" s="6" t="s">
        <v>50</v>
      </c>
      <c r="E12" s="1">
        <v>1</v>
      </c>
      <c r="F12" s="1">
        <v>3</v>
      </c>
      <c r="G12" s="1">
        <v>4</v>
      </c>
    </row>
    <row r="13" spans="4:7" x14ac:dyDescent="0.2">
      <c r="D13" s="14"/>
      <c r="E13" s="1"/>
      <c r="F13" s="1">
        <v>1</v>
      </c>
      <c r="G13" s="1">
        <v>1</v>
      </c>
    </row>
    <row r="14" spans="4:7" x14ac:dyDescent="0.2">
      <c r="D14" s="14" t="s">
        <v>38</v>
      </c>
      <c r="E14" s="1">
        <v>1</v>
      </c>
      <c r="F14" s="1">
        <v>1</v>
      </c>
      <c r="G14" s="1">
        <v>2</v>
      </c>
    </row>
    <row r="15" spans="4:7" x14ac:dyDescent="0.2">
      <c r="D15" s="14" t="s">
        <v>37</v>
      </c>
      <c r="E15" s="1"/>
      <c r="F15" s="1">
        <v>1</v>
      </c>
      <c r="G15" s="1">
        <v>1</v>
      </c>
    </row>
    <row r="16" spans="4:7" x14ac:dyDescent="0.2">
      <c r="D16" s="6" t="s">
        <v>51</v>
      </c>
      <c r="E16" s="1">
        <v>1</v>
      </c>
      <c r="F16" s="1">
        <v>3</v>
      </c>
      <c r="G16" s="1">
        <v>4</v>
      </c>
    </row>
    <row r="17" spans="4:7" x14ac:dyDescent="0.2">
      <c r="D17" s="14"/>
      <c r="E17" s="1"/>
      <c r="F17" s="1">
        <v>1</v>
      </c>
      <c r="G17" s="1">
        <v>1</v>
      </c>
    </row>
    <row r="18" spans="4:7" x14ac:dyDescent="0.2">
      <c r="D18" s="14" t="s">
        <v>38</v>
      </c>
      <c r="E18" s="1">
        <v>1</v>
      </c>
      <c r="F18" s="1">
        <v>2</v>
      </c>
      <c r="G18" s="1">
        <v>3</v>
      </c>
    </row>
    <row r="19" spans="4:7" x14ac:dyDescent="0.2">
      <c r="D19" s="6" t="s">
        <v>0</v>
      </c>
      <c r="E19" s="1">
        <v>2</v>
      </c>
      <c r="F19" s="1">
        <v>12</v>
      </c>
      <c r="G19" s="1">
        <v>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AFD1-B9B7-4BF8-BC2D-AA67783C2FBD}">
  <dimension ref="B3:F19"/>
  <sheetViews>
    <sheetView workbookViewId="0">
      <selection activeCell="B15" sqref="B15"/>
    </sheetView>
  </sheetViews>
  <sheetFormatPr baseColWidth="10" defaultRowHeight="12.75" x14ac:dyDescent="0.2"/>
  <cols>
    <col min="1" max="1" width="13.7109375" bestFit="1" customWidth="1"/>
    <col min="2" max="2" width="21.140625" bestFit="1" customWidth="1"/>
    <col min="3" max="3" width="32" bestFit="1" customWidth="1"/>
    <col min="4" max="4" width="68.7109375" bestFit="1" customWidth="1"/>
    <col min="5" max="7" width="13.140625" bestFit="1" customWidth="1"/>
    <col min="8" max="8" width="11.140625" bestFit="1" customWidth="1"/>
    <col min="9" max="9" width="13.140625" bestFit="1" customWidth="1"/>
  </cols>
  <sheetData>
    <row r="3" spans="2:6" x14ac:dyDescent="0.2">
      <c r="B3" s="5" t="s">
        <v>4</v>
      </c>
      <c r="C3" t="s">
        <v>31</v>
      </c>
    </row>
    <row r="4" spans="2:6" x14ac:dyDescent="0.2">
      <c r="B4" s="5" t="s">
        <v>18</v>
      </c>
      <c r="C4" t="s">
        <v>43</v>
      </c>
    </row>
    <row r="5" spans="2:6" x14ac:dyDescent="0.2">
      <c r="D5" s="15" t="s">
        <v>144</v>
      </c>
    </row>
    <row r="6" spans="2:6" x14ac:dyDescent="0.2">
      <c r="B6" s="5" t="s">
        <v>106</v>
      </c>
      <c r="C6" s="5" t="s">
        <v>139</v>
      </c>
    </row>
    <row r="7" spans="2:6" x14ac:dyDescent="0.2">
      <c r="B7" s="5" t="s">
        <v>140</v>
      </c>
      <c r="C7" t="s">
        <v>134</v>
      </c>
      <c r="D7" t="s">
        <v>142</v>
      </c>
      <c r="E7" t="s">
        <v>0</v>
      </c>
    </row>
    <row r="8" spans="2:6" x14ac:dyDescent="0.2">
      <c r="B8" s="6" t="s">
        <v>69</v>
      </c>
      <c r="C8" s="1"/>
      <c r="D8" s="1">
        <v>1</v>
      </c>
      <c r="E8" s="1">
        <v>1</v>
      </c>
    </row>
    <row r="9" spans="2:6" x14ac:dyDescent="0.2">
      <c r="B9" s="6" t="s">
        <v>141</v>
      </c>
      <c r="C9" s="1">
        <v>1</v>
      </c>
      <c r="D9" s="1"/>
      <c r="E9" s="1">
        <v>1</v>
      </c>
    </row>
    <row r="10" spans="2:6" x14ac:dyDescent="0.2">
      <c r="B10" s="6" t="s">
        <v>0</v>
      </c>
      <c r="C10" s="1">
        <v>1</v>
      </c>
      <c r="D10" s="1">
        <v>1</v>
      </c>
      <c r="E10" s="1">
        <v>2</v>
      </c>
    </row>
    <row r="13" spans="2:6" x14ac:dyDescent="0.2">
      <c r="B13" s="5" t="s">
        <v>106</v>
      </c>
      <c r="C13" s="5" t="s">
        <v>145</v>
      </c>
    </row>
    <row r="14" spans="2:6" x14ac:dyDescent="0.2">
      <c r="B14" s="5" t="s">
        <v>65</v>
      </c>
      <c r="D14" t="s">
        <v>143</v>
      </c>
      <c r="E14" t="s">
        <v>46</v>
      </c>
      <c r="F14" t="s">
        <v>0</v>
      </c>
    </row>
    <row r="15" spans="2:6" x14ac:dyDescent="0.2">
      <c r="B15" s="6" t="s">
        <v>69</v>
      </c>
      <c r="C15" s="1"/>
      <c r="D15" s="1">
        <v>1</v>
      </c>
      <c r="E15" s="1">
        <v>4</v>
      </c>
      <c r="F15" s="1">
        <v>5</v>
      </c>
    </row>
    <row r="16" spans="2:6" x14ac:dyDescent="0.2">
      <c r="B16" s="6" t="s">
        <v>141</v>
      </c>
      <c r="C16" s="1">
        <v>2</v>
      </c>
      <c r="D16" s="1"/>
      <c r="E16" s="1">
        <v>2</v>
      </c>
      <c r="F16" s="1">
        <v>4</v>
      </c>
    </row>
    <row r="17" spans="2:6" x14ac:dyDescent="0.2">
      <c r="B17" s="6" t="s">
        <v>148</v>
      </c>
      <c r="C17" s="1"/>
      <c r="D17" s="1"/>
      <c r="E17" s="1">
        <v>1</v>
      </c>
      <c r="F17" s="1">
        <v>1</v>
      </c>
    </row>
    <row r="18" spans="2:6" x14ac:dyDescent="0.2">
      <c r="B18" s="6" t="s">
        <v>149</v>
      </c>
      <c r="C18" s="1">
        <v>1</v>
      </c>
      <c r="D18" s="1"/>
      <c r="E18" s="1"/>
      <c r="F18" s="1">
        <v>1</v>
      </c>
    </row>
    <row r="19" spans="2:6" x14ac:dyDescent="0.2">
      <c r="B19" s="6" t="s">
        <v>0</v>
      </c>
      <c r="C19" s="1">
        <v>3</v>
      </c>
      <c r="D19" s="1">
        <v>1</v>
      </c>
      <c r="E19" s="1">
        <v>7</v>
      </c>
      <c r="F19" s="1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49E25-4AA6-41F0-8CDC-D3A5851EDC9B}">
  <dimension ref="A1:W12"/>
  <sheetViews>
    <sheetView workbookViewId="0">
      <selection activeCell="C7" sqref="C7"/>
    </sheetView>
  </sheetViews>
  <sheetFormatPr baseColWidth="10" defaultRowHeight="12.75" x14ac:dyDescent="0.2"/>
  <cols>
    <col min="1" max="1" width="16.140625" bestFit="1" customWidth="1"/>
    <col min="2" max="2" width="23" bestFit="1" customWidth="1"/>
    <col min="3" max="4" width="9.42578125" bestFit="1" customWidth="1"/>
    <col min="5" max="5" width="8.28515625" bestFit="1" customWidth="1"/>
    <col min="6" max="6" width="13.140625" bestFit="1" customWidth="1"/>
    <col min="7" max="7" width="13.85546875" bestFit="1" customWidth="1"/>
    <col min="8" max="8" width="41" bestFit="1" customWidth="1"/>
    <col min="9" max="10" width="15" bestFit="1" customWidth="1"/>
    <col min="11" max="11" width="12" bestFit="1" customWidth="1"/>
    <col min="12" max="12" width="13" bestFit="1" customWidth="1"/>
    <col min="13" max="13" width="18.42578125" bestFit="1" customWidth="1"/>
    <col min="14" max="14" width="62.42578125" bestFit="1" customWidth="1"/>
    <col min="15" max="16" width="12.85546875" bestFit="1" customWidth="1"/>
    <col min="17" max="17" width="58" bestFit="1" customWidth="1"/>
    <col min="18" max="18" width="15.7109375" bestFit="1" customWidth="1"/>
    <col min="19" max="19" width="16.28515625" bestFit="1" customWidth="1"/>
    <col min="20" max="20" width="10.5703125" bestFit="1" customWidth="1"/>
    <col min="21" max="21" width="8" bestFit="1" customWidth="1"/>
    <col min="22" max="22" width="13.85546875" bestFit="1" customWidth="1"/>
    <col min="23" max="23" width="11.85546875" bestFit="1" customWidth="1"/>
    <col min="24" max="24" width="18.42578125" bestFit="1" customWidth="1"/>
    <col min="25" max="25" width="10.5703125" bestFit="1" customWidth="1"/>
    <col min="26" max="26" width="10.42578125" bestFit="1" customWidth="1"/>
    <col min="27" max="27" width="8" bestFit="1" customWidth="1"/>
    <col min="28" max="28" width="8.7109375" bestFit="1" customWidth="1"/>
    <col min="29" max="29" width="9.7109375" bestFit="1" customWidth="1"/>
    <col min="30" max="30" width="13.85546875" bestFit="1" customWidth="1"/>
    <col min="31" max="31" width="7.5703125" bestFit="1" customWidth="1"/>
  </cols>
  <sheetData>
    <row r="1" spans="1:23" x14ac:dyDescent="0.2">
      <c r="A1" t="s">
        <v>16</v>
      </c>
      <c r="B1" t="s">
        <v>10</v>
      </c>
      <c r="C1" t="s">
        <v>4</v>
      </c>
      <c r="D1" t="s">
        <v>3</v>
      </c>
      <c r="E1" t="s">
        <v>15</v>
      </c>
      <c r="F1" t="s">
        <v>11</v>
      </c>
      <c r="G1" t="s">
        <v>30</v>
      </c>
      <c r="H1" t="s">
        <v>136</v>
      </c>
      <c r="I1" t="s">
        <v>17</v>
      </c>
      <c r="J1" t="s">
        <v>18</v>
      </c>
      <c r="K1" t="s">
        <v>35</v>
      </c>
      <c r="L1" t="s">
        <v>36</v>
      </c>
      <c r="M1" t="s">
        <v>39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55</v>
      </c>
      <c r="U1" t="s">
        <v>63</v>
      </c>
      <c r="V1" t="s">
        <v>64</v>
      </c>
      <c r="W1" t="s">
        <v>65</v>
      </c>
    </row>
    <row r="2" spans="1:23" x14ac:dyDescent="0.2">
      <c r="A2" s="2">
        <v>43808</v>
      </c>
      <c r="B2" s="1" t="s">
        <v>9</v>
      </c>
      <c r="C2">
        <v>2019</v>
      </c>
      <c r="D2" s="1" t="s">
        <v>27</v>
      </c>
      <c r="E2" s="1" t="s">
        <v>14</v>
      </c>
      <c r="F2">
        <v>1</v>
      </c>
      <c r="G2" s="1" t="s">
        <v>28</v>
      </c>
      <c r="H2" s="1" t="s">
        <v>100</v>
      </c>
      <c r="I2" s="1" t="s">
        <v>19</v>
      </c>
      <c r="J2" s="1" t="s">
        <v>101</v>
      </c>
      <c r="K2" t="b">
        <v>1</v>
      </c>
      <c r="L2" s="1" t="s">
        <v>37</v>
      </c>
      <c r="M2" s="1" t="s">
        <v>38</v>
      </c>
      <c r="N2" s="1" t="s">
        <v>119</v>
      </c>
      <c r="O2" s="1" t="s">
        <v>119</v>
      </c>
      <c r="P2" s="1" t="s">
        <v>119</v>
      </c>
      <c r="Q2" s="1" t="s">
        <v>119</v>
      </c>
      <c r="R2" s="1" t="s">
        <v>119</v>
      </c>
      <c r="S2" s="1"/>
      <c r="T2" s="1" t="s">
        <v>71</v>
      </c>
      <c r="U2">
        <v>0</v>
      </c>
      <c r="V2" s="1" t="s">
        <v>72</v>
      </c>
      <c r="W2" s="1" t="s">
        <v>141</v>
      </c>
    </row>
    <row r="3" spans="1:23" x14ac:dyDescent="0.2">
      <c r="A3" s="2">
        <v>43516.384277395831</v>
      </c>
      <c r="B3" s="1" t="s">
        <v>9</v>
      </c>
      <c r="C3">
        <v>2019</v>
      </c>
      <c r="D3" s="1" t="s">
        <v>2</v>
      </c>
      <c r="E3" s="1" t="s">
        <v>12</v>
      </c>
      <c r="F3">
        <v>2</v>
      </c>
      <c r="G3" s="1" t="s">
        <v>29</v>
      </c>
      <c r="H3" s="1"/>
      <c r="I3" s="1" t="s">
        <v>20</v>
      </c>
      <c r="J3" s="1" t="s">
        <v>21</v>
      </c>
      <c r="K3" t="b">
        <v>0</v>
      </c>
      <c r="L3" s="1"/>
      <c r="M3" s="1"/>
      <c r="N3" s="1"/>
      <c r="O3" s="1"/>
      <c r="P3" s="1"/>
      <c r="Q3" s="1"/>
      <c r="R3" s="1"/>
      <c r="S3" s="1"/>
      <c r="T3" s="1" t="s">
        <v>67</v>
      </c>
      <c r="U3">
        <v>1</v>
      </c>
      <c r="V3" s="1" t="s">
        <v>68</v>
      </c>
      <c r="W3" s="1" t="s">
        <v>69</v>
      </c>
    </row>
    <row r="4" spans="1:23" x14ac:dyDescent="0.2">
      <c r="A4" s="2">
        <v>43555</v>
      </c>
      <c r="B4" s="1" t="s">
        <v>9</v>
      </c>
      <c r="C4">
        <v>2019</v>
      </c>
      <c r="D4" s="1" t="s">
        <v>1</v>
      </c>
      <c r="E4" s="1" t="s">
        <v>13</v>
      </c>
      <c r="F4">
        <v>2</v>
      </c>
      <c r="G4" s="1" t="s">
        <v>29</v>
      </c>
      <c r="H4" s="1"/>
      <c r="I4" s="1" t="s">
        <v>22</v>
      </c>
      <c r="J4" s="1" t="s">
        <v>42</v>
      </c>
      <c r="K4" t="b">
        <v>0</v>
      </c>
      <c r="L4" s="1" t="s">
        <v>38</v>
      </c>
      <c r="M4" s="1"/>
      <c r="N4" s="1" t="s">
        <v>119</v>
      </c>
      <c r="O4" s="1" t="s">
        <v>119</v>
      </c>
      <c r="P4" s="1" t="s">
        <v>119</v>
      </c>
      <c r="Q4" s="1"/>
      <c r="R4" s="1"/>
      <c r="S4" s="1"/>
      <c r="T4" s="1" t="s">
        <v>71</v>
      </c>
      <c r="U4">
        <v>0</v>
      </c>
      <c r="V4" s="1" t="s">
        <v>72</v>
      </c>
      <c r="W4" s="1" t="s">
        <v>141</v>
      </c>
    </row>
    <row r="5" spans="1:23" x14ac:dyDescent="0.2">
      <c r="A5" s="2">
        <v>43516.481885451387</v>
      </c>
      <c r="B5" s="1" t="s">
        <v>8</v>
      </c>
      <c r="C5">
        <v>2019</v>
      </c>
      <c r="D5" s="1" t="s">
        <v>2</v>
      </c>
      <c r="E5" s="1" t="s">
        <v>12</v>
      </c>
      <c r="F5">
        <v>2</v>
      </c>
      <c r="G5" s="1" t="s">
        <v>29</v>
      </c>
      <c r="H5" s="1"/>
      <c r="I5" s="1" t="s">
        <v>23</v>
      </c>
      <c r="J5" s="1" t="s">
        <v>21</v>
      </c>
      <c r="K5" t="b">
        <v>0</v>
      </c>
      <c r="L5" s="1"/>
      <c r="M5" s="1"/>
      <c r="N5" s="1"/>
      <c r="O5" s="1"/>
      <c r="P5" s="1"/>
      <c r="Q5" s="1"/>
      <c r="R5" s="1"/>
      <c r="S5" s="1"/>
      <c r="T5" s="1" t="s">
        <v>67</v>
      </c>
      <c r="U5">
        <v>1</v>
      </c>
      <c r="V5" s="1" t="s">
        <v>68</v>
      </c>
      <c r="W5" s="1" t="s">
        <v>69</v>
      </c>
    </row>
    <row r="6" spans="1:23" x14ac:dyDescent="0.2">
      <c r="A6" s="2">
        <v>43516.482008067127</v>
      </c>
      <c r="B6" s="1" t="s">
        <v>7</v>
      </c>
      <c r="C6">
        <v>2019</v>
      </c>
      <c r="D6" s="1" t="s">
        <v>2</v>
      </c>
      <c r="E6" s="1" t="s">
        <v>12</v>
      </c>
      <c r="F6">
        <v>2</v>
      </c>
      <c r="G6" s="1" t="s">
        <v>29</v>
      </c>
      <c r="H6" s="1"/>
      <c r="I6" s="1" t="s">
        <v>24</v>
      </c>
      <c r="J6" s="1" t="s">
        <v>21</v>
      </c>
      <c r="K6" t="b">
        <v>0</v>
      </c>
      <c r="L6" s="1"/>
      <c r="M6" s="1"/>
      <c r="N6" s="1"/>
      <c r="O6" s="1"/>
      <c r="P6" s="1"/>
      <c r="Q6" s="1"/>
      <c r="R6" s="1"/>
      <c r="S6" s="1"/>
      <c r="T6" s="1" t="s">
        <v>67</v>
      </c>
      <c r="U6">
        <v>1</v>
      </c>
      <c r="V6" s="1" t="s">
        <v>68</v>
      </c>
      <c r="W6" s="1" t="s">
        <v>69</v>
      </c>
    </row>
    <row r="7" spans="1:23" x14ac:dyDescent="0.2">
      <c r="A7" s="2">
        <v>43516.50681165509</v>
      </c>
      <c r="B7" s="1" t="s">
        <v>6</v>
      </c>
      <c r="C7">
        <v>2019</v>
      </c>
      <c r="D7" s="1" t="s">
        <v>2</v>
      </c>
      <c r="E7" s="1" t="s">
        <v>12</v>
      </c>
      <c r="F7">
        <v>2</v>
      </c>
      <c r="G7" s="1" t="s">
        <v>29</v>
      </c>
      <c r="H7" s="1"/>
      <c r="I7" s="1" t="s">
        <v>25</v>
      </c>
      <c r="J7" s="1" t="s">
        <v>43</v>
      </c>
      <c r="K7" t="b">
        <v>1</v>
      </c>
      <c r="L7" s="1" t="s">
        <v>37</v>
      </c>
      <c r="M7" s="1"/>
      <c r="N7" s="1" t="s">
        <v>142</v>
      </c>
      <c r="O7" s="1" t="s">
        <v>119</v>
      </c>
      <c r="P7" s="1" t="s">
        <v>119</v>
      </c>
      <c r="Q7" s="1" t="s">
        <v>143</v>
      </c>
      <c r="R7" s="1"/>
      <c r="S7" s="1"/>
      <c r="T7" s="1" t="s">
        <v>67</v>
      </c>
      <c r="U7">
        <v>1</v>
      </c>
      <c r="V7" s="1" t="s">
        <v>68</v>
      </c>
      <c r="W7" s="1" t="s">
        <v>69</v>
      </c>
    </row>
    <row r="8" spans="1:23" x14ac:dyDescent="0.2">
      <c r="A8" s="2">
        <v>43516.606379594909</v>
      </c>
      <c r="B8" s="1" t="s">
        <v>5</v>
      </c>
      <c r="C8">
        <v>2019</v>
      </c>
      <c r="D8" s="1" t="s">
        <v>2</v>
      </c>
      <c r="E8" s="1" t="s">
        <v>12</v>
      </c>
      <c r="F8">
        <v>2</v>
      </c>
      <c r="G8" s="1" t="s">
        <v>29</v>
      </c>
      <c r="H8" s="1"/>
      <c r="I8" s="1" t="s">
        <v>26</v>
      </c>
      <c r="J8" s="1" t="s">
        <v>43</v>
      </c>
      <c r="K8" t="b">
        <v>1</v>
      </c>
      <c r="L8" s="1" t="s">
        <v>37</v>
      </c>
      <c r="M8" s="1" t="s">
        <v>37</v>
      </c>
      <c r="N8" s="1" t="s">
        <v>134</v>
      </c>
      <c r="O8" s="1"/>
      <c r="P8" s="1" t="s">
        <v>135</v>
      </c>
      <c r="Q8" s="1"/>
      <c r="R8" s="1"/>
      <c r="S8" s="1"/>
      <c r="T8" s="1" t="s">
        <v>71</v>
      </c>
      <c r="U8">
        <v>0</v>
      </c>
      <c r="V8" s="1" t="s">
        <v>72</v>
      </c>
      <c r="W8" s="1" t="s">
        <v>141</v>
      </c>
    </row>
    <row r="9" spans="1:23" x14ac:dyDescent="0.2">
      <c r="A9" s="2">
        <v>43518.519563657406</v>
      </c>
      <c r="B9" s="1"/>
      <c r="C9">
        <v>2019</v>
      </c>
      <c r="D9" s="1" t="s">
        <v>2</v>
      </c>
      <c r="E9" s="1" t="s">
        <v>44</v>
      </c>
      <c r="F9">
        <v>2</v>
      </c>
      <c r="G9" s="1" t="s">
        <v>29</v>
      </c>
      <c r="H9" s="1"/>
      <c r="I9" s="1" t="s">
        <v>45</v>
      </c>
      <c r="J9" s="1" t="s">
        <v>42</v>
      </c>
      <c r="K9" t="b">
        <v>1</v>
      </c>
      <c r="L9" s="1" t="s">
        <v>37</v>
      </c>
      <c r="M9" s="1" t="s">
        <v>38</v>
      </c>
      <c r="N9" s="1" t="s">
        <v>119</v>
      </c>
      <c r="O9" s="1" t="s">
        <v>119</v>
      </c>
      <c r="P9" s="1" t="s">
        <v>119</v>
      </c>
      <c r="Q9" s="1" t="s">
        <v>119</v>
      </c>
      <c r="R9" s="1" t="s">
        <v>119</v>
      </c>
      <c r="S9" s="1"/>
      <c r="T9" s="1" t="s">
        <v>71</v>
      </c>
      <c r="U9">
        <v>0</v>
      </c>
      <c r="V9" s="1" t="s">
        <v>72</v>
      </c>
      <c r="W9" s="1" t="s">
        <v>141</v>
      </c>
    </row>
    <row r="10" spans="1:23" x14ac:dyDescent="0.2">
      <c r="A10" s="2">
        <v>43518.63307314815</v>
      </c>
      <c r="B10" s="1"/>
      <c r="C10">
        <v>2019</v>
      </c>
      <c r="D10" s="1" t="s">
        <v>2</v>
      </c>
      <c r="E10" s="1" t="s">
        <v>44</v>
      </c>
      <c r="F10">
        <v>2</v>
      </c>
      <c r="G10" s="1" t="s">
        <v>29</v>
      </c>
      <c r="H10" s="1"/>
      <c r="I10" s="1" t="s">
        <v>47</v>
      </c>
      <c r="J10" s="1" t="s">
        <v>42</v>
      </c>
      <c r="K10" t="b">
        <v>0</v>
      </c>
      <c r="L10" s="1" t="s">
        <v>38</v>
      </c>
      <c r="M10" s="1"/>
      <c r="N10" s="1" t="s">
        <v>119</v>
      </c>
      <c r="O10" s="1" t="s">
        <v>119</v>
      </c>
      <c r="P10" s="1" t="s">
        <v>119</v>
      </c>
      <c r="Q10" s="1"/>
      <c r="R10" s="1"/>
      <c r="S10" s="1"/>
      <c r="T10" s="1" t="s">
        <v>67</v>
      </c>
      <c r="U10">
        <v>1</v>
      </c>
      <c r="V10" s="1" t="s">
        <v>76</v>
      </c>
      <c r="W10" s="1" t="s">
        <v>148</v>
      </c>
    </row>
    <row r="11" spans="1:23" x14ac:dyDescent="0.2">
      <c r="A11" s="2">
        <v>43518.643468090275</v>
      </c>
      <c r="B11" s="1"/>
      <c r="C11">
        <v>2019</v>
      </c>
      <c r="D11" s="1" t="s">
        <v>2</v>
      </c>
      <c r="E11" s="1" t="s">
        <v>44</v>
      </c>
      <c r="F11">
        <v>2</v>
      </c>
      <c r="G11" s="1" t="s">
        <v>29</v>
      </c>
      <c r="H11" s="1"/>
      <c r="I11" s="1" t="s">
        <v>48</v>
      </c>
      <c r="J11" s="1" t="s">
        <v>21</v>
      </c>
      <c r="K11" t="b">
        <v>0</v>
      </c>
      <c r="L11" s="1"/>
      <c r="M11" s="1"/>
      <c r="N11" s="1"/>
      <c r="O11" s="1"/>
      <c r="P11" s="1"/>
      <c r="Q11" s="1"/>
      <c r="R11" s="1"/>
      <c r="S11" s="1"/>
      <c r="T11" s="1" t="s">
        <v>137</v>
      </c>
      <c r="U11">
        <v>1</v>
      </c>
      <c r="V11" s="1" t="s">
        <v>138</v>
      </c>
      <c r="W11" s="1" t="s">
        <v>69</v>
      </c>
    </row>
    <row r="12" spans="1:23" x14ac:dyDescent="0.2">
      <c r="A12" s="2">
        <v>43522.446249224537</v>
      </c>
      <c r="B12" s="1"/>
      <c r="C12">
        <v>2019</v>
      </c>
      <c r="D12" s="1" t="s">
        <v>2</v>
      </c>
      <c r="E12" s="1" t="s">
        <v>102</v>
      </c>
      <c r="F12">
        <v>2</v>
      </c>
      <c r="G12" s="1" t="s">
        <v>29</v>
      </c>
      <c r="H12" s="1"/>
      <c r="I12" s="1" t="s">
        <v>103</v>
      </c>
      <c r="J12" s="1" t="s">
        <v>42</v>
      </c>
      <c r="K12" t="b">
        <v>1</v>
      </c>
      <c r="L12" s="1" t="s">
        <v>37</v>
      </c>
      <c r="M12" s="1" t="s">
        <v>38</v>
      </c>
      <c r="N12" s="1" t="s">
        <v>119</v>
      </c>
      <c r="O12" s="1" t="s">
        <v>119</v>
      </c>
      <c r="P12" s="1" t="s">
        <v>119</v>
      </c>
      <c r="Q12" s="1" t="s">
        <v>119</v>
      </c>
      <c r="R12" s="1" t="s">
        <v>119</v>
      </c>
      <c r="S12" s="1"/>
      <c r="T12" s="1" t="s">
        <v>111</v>
      </c>
      <c r="U12">
        <v>1</v>
      </c>
      <c r="V12" s="1"/>
      <c r="W12" s="1" t="s">
        <v>149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33BA8-2502-4174-9CAA-638D502A4984}">
  <dimension ref="A1:Z9"/>
  <sheetViews>
    <sheetView tabSelected="1" workbookViewId="0">
      <selection activeCell="E6" sqref="E6"/>
    </sheetView>
  </sheetViews>
  <sheetFormatPr baseColWidth="10" defaultRowHeight="12.75" x14ac:dyDescent="0.2"/>
  <cols>
    <col min="1" max="1" width="15" bestFit="1" customWidth="1"/>
    <col min="2" max="2" width="16.140625" bestFit="1" customWidth="1"/>
    <col min="3" max="3" width="18.42578125" bestFit="1" customWidth="1"/>
    <col min="4" max="4" width="16.7109375" bestFit="1" customWidth="1"/>
    <col min="5" max="5" width="21.28515625" bestFit="1" customWidth="1"/>
    <col min="6" max="6" width="7.42578125" bestFit="1" customWidth="1"/>
    <col min="7" max="7" width="13" bestFit="1" customWidth="1"/>
    <col min="8" max="8" width="19" bestFit="1" customWidth="1"/>
    <col min="9" max="9" width="11.85546875" bestFit="1" customWidth="1"/>
    <col min="10" max="10" width="15" bestFit="1" customWidth="1"/>
    <col min="11" max="11" width="18.7109375" bestFit="1" customWidth="1"/>
    <col min="12" max="12" width="15.28515625" bestFit="1" customWidth="1"/>
    <col min="13" max="13" width="13.140625" bestFit="1" customWidth="1"/>
    <col min="14" max="14" width="16.28515625" bestFit="1" customWidth="1"/>
    <col min="15" max="15" width="11.28515625" bestFit="1" customWidth="1"/>
    <col min="16" max="16" width="20" bestFit="1" customWidth="1"/>
    <col min="17" max="17" width="19" bestFit="1" customWidth="1"/>
    <col min="18" max="18" width="21.7109375" bestFit="1" customWidth="1"/>
    <col min="19" max="19" width="17.140625" bestFit="1" customWidth="1"/>
    <col min="20" max="20" width="27.7109375" bestFit="1" customWidth="1"/>
    <col min="21" max="21" width="12.28515625" bestFit="1" customWidth="1"/>
    <col min="22" max="22" width="8" bestFit="1" customWidth="1"/>
    <col min="23" max="23" width="13.85546875" bestFit="1" customWidth="1"/>
    <col min="24" max="24" width="11.85546875" bestFit="1" customWidth="1"/>
    <col min="25" max="25" width="26.42578125" bestFit="1" customWidth="1"/>
    <col min="26" max="26" width="17.7109375" bestFit="1" customWidth="1"/>
  </cols>
  <sheetData>
    <row r="1" spans="1:26" x14ac:dyDescent="0.2">
      <c r="A1" t="s">
        <v>17</v>
      </c>
      <c r="B1" t="s">
        <v>16</v>
      </c>
      <c r="C1" s="7" t="s">
        <v>96</v>
      </c>
      <c r="D1" s="7" t="s">
        <v>97</v>
      </c>
      <c r="E1" s="7" t="s">
        <v>98</v>
      </c>
      <c r="F1" t="s">
        <v>55</v>
      </c>
      <c r="G1" t="s">
        <v>36</v>
      </c>
      <c r="H1" t="s">
        <v>56</v>
      </c>
      <c r="I1" t="s">
        <v>18</v>
      </c>
      <c r="J1" t="s">
        <v>57</v>
      </c>
      <c r="K1" t="s">
        <v>58</v>
      </c>
      <c r="L1" t="s">
        <v>59</v>
      </c>
      <c r="M1" s="7" t="s">
        <v>124</v>
      </c>
      <c r="N1" s="7" t="s">
        <v>122</v>
      </c>
      <c r="O1" s="7" t="s">
        <v>62</v>
      </c>
      <c r="P1" t="s">
        <v>60</v>
      </c>
      <c r="Q1" s="7" t="s">
        <v>113</v>
      </c>
      <c r="R1" s="7" t="s">
        <v>114</v>
      </c>
      <c r="S1" s="7" t="s">
        <v>115</v>
      </c>
      <c r="T1" t="s">
        <v>61</v>
      </c>
      <c r="U1" t="s">
        <v>123</v>
      </c>
      <c r="V1" t="s">
        <v>63</v>
      </c>
      <c r="W1" t="s">
        <v>64</v>
      </c>
      <c r="X1" t="s">
        <v>65</v>
      </c>
      <c r="Y1" t="s">
        <v>95</v>
      </c>
      <c r="Z1" t="s">
        <v>154</v>
      </c>
    </row>
    <row r="2" spans="1:26" x14ac:dyDescent="0.2">
      <c r="A2" s="1" t="s">
        <v>70</v>
      </c>
      <c r="B2" s="2">
        <v>43516.57750162037</v>
      </c>
      <c r="C2" s="12">
        <f>YEAR(RQ_L2_STAT[[#This Row],[DateDemande]])</f>
        <v>2019</v>
      </c>
      <c r="D2" s="12" t="str">
        <f>TEXT(RQ_L2_STAT[[#This Row],[DateDemande]],"mmmm")</f>
        <v>février</v>
      </c>
      <c r="E2" s="12">
        <f>1+INT(MONTH(RQ_L2_STAT[[#This Row],[DateDemande]])-1)/3</f>
        <v>1.3333333333333333</v>
      </c>
      <c r="F2" s="1" t="s">
        <v>71</v>
      </c>
      <c r="G2" s="1"/>
      <c r="H2" s="1"/>
      <c r="I2" s="1" t="s">
        <v>43</v>
      </c>
      <c r="J2">
        <v>2</v>
      </c>
      <c r="K2" s="2"/>
      <c r="L2" s="2"/>
      <c r="M2" s="12">
        <f>YEAR(RQ_L2_STAT[[#This Row],[DateJury]])</f>
        <v>1900</v>
      </c>
      <c r="N2" s="12">
        <f>1+INT(MONTH(RQ_L2_STAT[[#This Row],[DateJury]])-1)/3</f>
        <v>1</v>
      </c>
      <c r="O2" s="2" t="str">
        <f>TEXT(RQ_L2_STAT[[#This Row],[DateJury]],"mmmm")</f>
        <v>janvier</v>
      </c>
      <c r="P2" s="2"/>
      <c r="Q2" s="13">
        <f>YEAR(RQ_L2_STAT[[#This Row],[DateReceptEHESP]])</f>
        <v>1900</v>
      </c>
      <c r="R2" s="12">
        <f>1+INT(MONTH(RQ_L2_STAT[[#This Row],[DateReceptEHESP]])-1)/3</f>
        <v>1</v>
      </c>
      <c r="S2" s="2" t="str">
        <f>TEXT(RQ_L2_STAT[[#This Row],[DateReceptEHESP]],"mmmm")</f>
        <v>janvier</v>
      </c>
      <c r="T2" s="2"/>
      <c r="U2" s="1"/>
      <c r="V2">
        <v>0</v>
      </c>
      <c r="W2" s="1" t="s">
        <v>72</v>
      </c>
      <c r="X2" s="1" t="s">
        <v>141</v>
      </c>
      <c r="Y2" t="b">
        <v>0</v>
      </c>
      <c r="Z2" s="1" t="s">
        <v>155</v>
      </c>
    </row>
    <row r="3" spans="1:26" x14ac:dyDescent="0.2">
      <c r="A3" s="1" t="s">
        <v>66</v>
      </c>
      <c r="B3" s="2">
        <v>43505</v>
      </c>
      <c r="C3" s="12">
        <f>YEAR(RQ_L2_STAT[[#This Row],[DateDemande]])</f>
        <v>2019</v>
      </c>
      <c r="D3" s="12" t="str">
        <f>TEXT(RQ_L2_STAT[[#This Row],[DateDemande]],"mmmm")</f>
        <v>février</v>
      </c>
      <c r="E3" s="12">
        <f>1+INT(MONTH(RQ_L2_STAT[[#This Row],[DateDemande]])-1)/3</f>
        <v>1.3333333333333333</v>
      </c>
      <c r="F3" s="1" t="s">
        <v>71</v>
      </c>
      <c r="G3" s="1" t="s">
        <v>38</v>
      </c>
      <c r="H3" s="1"/>
      <c r="I3" s="1" t="s">
        <v>42</v>
      </c>
      <c r="J3">
        <v>2</v>
      </c>
      <c r="K3" s="2">
        <v>43506</v>
      </c>
      <c r="L3" s="2">
        <v>43472</v>
      </c>
      <c r="M3" s="12">
        <f>YEAR(RQ_L2_STAT[[#This Row],[DateJury]])</f>
        <v>2019</v>
      </c>
      <c r="N3" s="12">
        <f>1+INT(MONTH(RQ_L2_STAT[[#This Row],[DateJury]])-1)/3</f>
        <v>1</v>
      </c>
      <c r="O3" s="2" t="str">
        <f>TEXT(RQ_L2_STAT[[#This Row],[DateJury]],"mmmm")</f>
        <v>janvier</v>
      </c>
      <c r="P3" s="2">
        <v>43537</v>
      </c>
      <c r="Q3" s="13">
        <f>YEAR(RQ_L2_STAT[[#This Row],[DateReceptEHESP]])</f>
        <v>2019</v>
      </c>
      <c r="R3" s="12">
        <f>1+INT(MONTH(RQ_L2_STAT[[#This Row],[DateReceptEHESP]])-1)/3</f>
        <v>1.6666666666666665</v>
      </c>
      <c r="S3" s="2" t="str">
        <f>TEXT(RQ_L2_STAT[[#This Row],[DateReceptEHESP]],"mmmm")</f>
        <v>mars</v>
      </c>
      <c r="T3" s="2">
        <v>43538</v>
      </c>
      <c r="U3" s="1" t="s">
        <v>73</v>
      </c>
      <c r="V3">
        <v>0</v>
      </c>
      <c r="W3" s="1" t="s">
        <v>72</v>
      </c>
      <c r="X3" s="1" t="s">
        <v>141</v>
      </c>
      <c r="Y3" t="b">
        <v>0</v>
      </c>
      <c r="Z3" s="1" t="s">
        <v>155</v>
      </c>
    </row>
    <row r="4" spans="1:26" x14ac:dyDescent="0.2">
      <c r="A4" s="1" t="s">
        <v>74</v>
      </c>
      <c r="B4" s="2">
        <v>43518.551051423608</v>
      </c>
      <c r="C4" s="12">
        <f>YEAR(RQ_L2_STAT[[#This Row],[DateDemande]])</f>
        <v>2019</v>
      </c>
      <c r="D4" s="12" t="str">
        <f>TEXT(RQ_L2_STAT[[#This Row],[DateDemande]],"mmmm")</f>
        <v>février</v>
      </c>
      <c r="E4" s="12">
        <f>1+INT(MONTH(RQ_L2_STAT[[#This Row],[DateDemande]])-1)/3</f>
        <v>1.3333333333333333</v>
      </c>
      <c r="F4" s="1" t="s">
        <v>71</v>
      </c>
      <c r="G4" s="1" t="s">
        <v>37</v>
      </c>
      <c r="H4" s="1"/>
      <c r="I4" s="1" t="s">
        <v>43</v>
      </c>
      <c r="J4">
        <v>6</v>
      </c>
      <c r="K4" s="2"/>
      <c r="L4" s="2">
        <v>43518.706783912035</v>
      </c>
      <c r="M4" s="12">
        <f>YEAR(RQ_L2_STAT[[#This Row],[DateJury]])</f>
        <v>2019</v>
      </c>
      <c r="N4" s="12">
        <f>1+INT(MONTH(RQ_L2_STAT[[#This Row],[DateJury]])-1)/3</f>
        <v>1.3333333333333333</v>
      </c>
      <c r="O4" s="2" t="str">
        <f>TEXT(RQ_L2_STAT[[#This Row],[DateJury]],"mmmm")</f>
        <v>février</v>
      </c>
      <c r="P4" s="2"/>
      <c r="Q4" s="13">
        <f>YEAR(RQ_L2_STAT[[#This Row],[DateReceptEHESP]])</f>
        <v>1900</v>
      </c>
      <c r="R4" s="12">
        <f>1+INT(MONTH(RQ_L2_STAT[[#This Row],[DateReceptEHESP]])-1)/3</f>
        <v>1</v>
      </c>
      <c r="S4" s="2" t="str">
        <f>TEXT(RQ_L2_STAT[[#This Row],[DateReceptEHESP]],"mmmm")</f>
        <v>janvier</v>
      </c>
      <c r="T4" s="2"/>
      <c r="U4" s="1" t="s">
        <v>2</v>
      </c>
      <c r="V4">
        <v>0</v>
      </c>
      <c r="W4" s="1" t="s">
        <v>72</v>
      </c>
      <c r="X4" s="1" t="s">
        <v>141</v>
      </c>
      <c r="Y4" t="b">
        <v>0</v>
      </c>
      <c r="Z4" s="1" t="s">
        <v>155</v>
      </c>
    </row>
    <row r="5" spans="1:26" x14ac:dyDescent="0.2">
      <c r="A5" s="1" t="s">
        <v>74</v>
      </c>
      <c r="B5" s="2">
        <v>43518.55116747685</v>
      </c>
      <c r="C5" s="12">
        <f>YEAR(RQ_L2_STAT[[#This Row],[DateDemande]])</f>
        <v>2019</v>
      </c>
      <c r="D5" s="12" t="str">
        <f>TEXT(RQ_L2_STAT[[#This Row],[DateDemande]],"mmmm")</f>
        <v>février</v>
      </c>
      <c r="E5" s="12">
        <f>1+INT(MONTH(RQ_L2_STAT[[#This Row],[DateDemande]])-1)/3</f>
        <v>1.3333333333333333</v>
      </c>
      <c r="F5" s="1" t="s">
        <v>71</v>
      </c>
      <c r="G5" s="1" t="s">
        <v>77</v>
      </c>
      <c r="H5" s="1"/>
      <c r="I5" s="1" t="s">
        <v>42</v>
      </c>
      <c r="J5">
        <v>7</v>
      </c>
      <c r="K5" s="2"/>
      <c r="L5" s="2">
        <v>43518.706941400465</v>
      </c>
      <c r="M5" s="12">
        <f>YEAR(RQ_L2_STAT[[#This Row],[DateJury]])</f>
        <v>2019</v>
      </c>
      <c r="N5" s="12">
        <f>1+INT(MONTH(RQ_L2_STAT[[#This Row],[DateJury]])-1)/3</f>
        <v>1.3333333333333333</v>
      </c>
      <c r="O5" s="2" t="str">
        <f>TEXT(RQ_L2_STAT[[#This Row],[DateJury]],"mmmm")</f>
        <v>février</v>
      </c>
      <c r="P5" s="2"/>
      <c r="Q5" s="13">
        <f>YEAR(RQ_L2_STAT[[#This Row],[DateReceptEHESP]])</f>
        <v>1900</v>
      </c>
      <c r="R5" s="12">
        <f>1+INT(MONTH(RQ_L2_STAT[[#This Row],[DateReceptEHESP]])-1)/3</f>
        <v>1</v>
      </c>
      <c r="S5" s="2" t="str">
        <f>TEXT(RQ_L2_STAT[[#This Row],[DateReceptEHESP]],"mmmm")</f>
        <v>janvier</v>
      </c>
      <c r="T5" s="2"/>
      <c r="U5" s="1" t="s">
        <v>2</v>
      </c>
      <c r="V5">
        <v>0</v>
      </c>
      <c r="W5" s="1" t="s">
        <v>72</v>
      </c>
      <c r="X5" s="1" t="s">
        <v>141</v>
      </c>
      <c r="Y5" t="b">
        <v>0</v>
      </c>
      <c r="Z5" s="1" t="s">
        <v>155</v>
      </c>
    </row>
    <row r="6" spans="1:26" x14ac:dyDescent="0.2">
      <c r="A6" s="1" t="s">
        <v>75</v>
      </c>
      <c r="B6" s="2"/>
      <c r="C6" s="12">
        <f>YEAR(RQ_L2_STAT[[#This Row],[DateDemande]])</f>
        <v>1900</v>
      </c>
      <c r="D6" s="12" t="str">
        <f>TEXT(RQ_L2_STAT[[#This Row],[DateDemande]],"mmmm")</f>
        <v>janvier</v>
      </c>
      <c r="E6" s="12">
        <f>1+INT(MONTH(RQ_L2_STAT[[#This Row],[DateDemande]])-1)/3</f>
        <v>1</v>
      </c>
      <c r="F6" s="1" t="s">
        <v>67</v>
      </c>
      <c r="G6" s="1" t="s">
        <v>37</v>
      </c>
      <c r="H6" s="1"/>
      <c r="I6" s="1" t="s">
        <v>43</v>
      </c>
      <c r="J6">
        <v>1</v>
      </c>
      <c r="K6" s="2"/>
      <c r="L6" s="2">
        <v>43518.633562581017</v>
      </c>
      <c r="M6" s="12">
        <f>YEAR(RQ_L2_STAT[[#This Row],[DateJury]])</f>
        <v>2019</v>
      </c>
      <c r="N6" s="12">
        <f>1+INT(MONTH(RQ_L2_STAT[[#This Row],[DateJury]])-1)/3</f>
        <v>1.3333333333333333</v>
      </c>
      <c r="O6" s="2" t="str">
        <f>TEXT(RQ_L2_STAT[[#This Row],[DateJury]],"mmmm")</f>
        <v>février</v>
      </c>
      <c r="P6" s="2"/>
      <c r="Q6" s="13">
        <f>YEAR(RQ_L2_STAT[[#This Row],[DateReceptEHESP]])</f>
        <v>1900</v>
      </c>
      <c r="R6" s="12">
        <f>1+INT(MONTH(RQ_L2_STAT[[#This Row],[DateReceptEHESP]])-1)/3</f>
        <v>1</v>
      </c>
      <c r="S6" s="2" t="str">
        <f>TEXT(RQ_L2_STAT[[#This Row],[DateReceptEHESP]],"mmmm")</f>
        <v>janvier</v>
      </c>
      <c r="T6" s="2"/>
      <c r="U6" s="1" t="s">
        <v>2</v>
      </c>
      <c r="V6">
        <v>1</v>
      </c>
      <c r="W6" s="1" t="s">
        <v>76</v>
      </c>
      <c r="X6" s="1" t="s">
        <v>148</v>
      </c>
      <c r="Y6" t="b">
        <v>0</v>
      </c>
      <c r="Z6" s="1"/>
    </row>
    <row r="7" spans="1:26" x14ac:dyDescent="0.2">
      <c r="A7" s="1" t="s">
        <v>78</v>
      </c>
      <c r="B7" s="2">
        <v>43518.773306134259</v>
      </c>
      <c r="C7" s="12">
        <f>YEAR(RQ_L2_STAT[[#This Row],[DateDemande]])</f>
        <v>2019</v>
      </c>
      <c r="D7" s="12" t="str">
        <f>TEXT(RQ_L2_STAT[[#This Row],[DateDemande]],"mmmm")</f>
        <v>février</v>
      </c>
      <c r="E7" s="12">
        <f>1+INT(MONTH(RQ_L2_STAT[[#This Row],[DateDemande]])-1)/3</f>
        <v>1.3333333333333333</v>
      </c>
      <c r="F7" s="1" t="s">
        <v>67</v>
      </c>
      <c r="G7" s="1" t="s">
        <v>77</v>
      </c>
      <c r="H7" s="1"/>
      <c r="I7" s="1" t="s">
        <v>42</v>
      </c>
      <c r="J7">
        <v>1</v>
      </c>
      <c r="K7" s="2"/>
      <c r="L7" s="2">
        <v>43518.773414583331</v>
      </c>
      <c r="M7" s="12">
        <f>YEAR(RQ_L2_STAT[[#This Row],[DateJury]])</f>
        <v>2019</v>
      </c>
      <c r="N7" s="12">
        <f>1+INT(MONTH(RQ_L2_STAT[[#This Row],[DateJury]])-1)/3</f>
        <v>1.3333333333333333</v>
      </c>
      <c r="O7" s="2" t="str">
        <f>TEXT(RQ_L2_STAT[[#This Row],[DateJury]],"mmmm")</f>
        <v>février</v>
      </c>
      <c r="P7" s="2"/>
      <c r="Q7" s="13">
        <f>YEAR(RQ_L2_STAT[[#This Row],[DateReceptEHESP]])</f>
        <v>1900</v>
      </c>
      <c r="R7" s="12">
        <f>1+INT(MONTH(RQ_L2_STAT[[#This Row],[DateReceptEHESP]])-1)/3</f>
        <v>1</v>
      </c>
      <c r="S7" s="2" t="str">
        <f>TEXT(RQ_L2_STAT[[#This Row],[DateReceptEHESP]],"mmmm")</f>
        <v>janvier</v>
      </c>
      <c r="T7" s="2"/>
      <c r="U7" s="1" t="s">
        <v>2</v>
      </c>
      <c r="V7">
        <v>1</v>
      </c>
      <c r="W7" s="1" t="s">
        <v>68</v>
      </c>
      <c r="X7" s="1" t="s">
        <v>69</v>
      </c>
      <c r="Y7" t="b">
        <v>0</v>
      </c>
      <c r="Z7" s="1" t="s">
        <v>158</v>
      </c>
    </row>
    <row r="8" spans="1:26" x14ac:dyDescent="0.2">
      <c r="A8" s="1" t="s">
        <v>104</v>
      </c>
      <c r="B8" s="2">
        <v>43522.608085069442</v>
      </c>
      <c r="C8" s="12">
        <f>YEAR(RQ_L2_STAT[[#This Row],[DateDemande]])</f>
        <v>2019</v>
      </c>
      <c r="D8" s="12" t="str">
        <f>TEXT(RQ_L2_STAT[[#This Row],[DateDemande]],"mmmm")</f>
        <v>février</v>
      </c>
      <c r="E8" s="12">
        <f>1+INT(MONTH(RQ_L2_STAT[[#This Row],[DateDemande]])-1)/3</f>
        <v>1.3333333333333333</v>
      </c>
      <c r="F8" s="1" t="s">
        <v>71</v>
      </c>
      <c r="G8" s="1"/>
      <c r="H8" s="1"/>
      <c r="I8" s="1" t="s">
        <v>105</v>
      </c>
      <c r="J8">
        <v>8</v>
      </c>
      <c r="K8" s="2"/>
      <c r="L8" s="2"/>
      <c r="M8" s="12">
        <f>YEAR(RQ_L2_STAT[[#This Row],[DateJury]])</f>
        <v>1900</v>
      </c>
      <c r="N8" s="12">
        <f>1+INT(MONTH(RQ_L2_STAT[[#This Row],[DateJury]])-1)/3</f>
        <v>1</v>
      </c>
      <c r="O8" s="2" t="str">
        <f>TEXT(RQ_L2_STAT[[#This Row],[DateJury]],"mmmm")</f>
        <v>janvier</v>
      </c>
      <c r="P8" s="2"/>
      <c r="Q8" s="13">
        <f>YEAR(RQ_L2_STAT[[#This Row],[DateReceptEHESP]])</f>
        <v>1900</v>
      </c>
      <c r="R8" s="12">
        <f>1+INT(MONTH(RQ_L2_STAT[[#This Row],[DateReceptEHESP]])-1)/3</f>
        <v>1</v>
      </c>
      <c r="S8" s="2" t="str">
        <f>TEXT(RQ_L2_STAT[[#This Row],[DateReceptEHESP]],"mmmm")</f>
        <v>janvier</v>
      </c>
      <c r="T8" s="2"/>
      <c r="U8" s="1"/>
      <c r="V8">
        <v>0</v>
      </c>
      <c r="W8" s="1" t="s">
        <v>72</v>
      </c>
      <c r="X8" s="1" t="s">
        <v>141</v>
      </c>
      <c r="Y8" t="b">
        <v>1</v>
      </c>
      <c r="Z8" s="1" t="s">
        <v>155</v>
      </c>
    </row>
    <row r="9" spans="1:26" x14ac:dyDescent="0.2">
      <c r="A9" s="1" t="s">
        <v>156</v>
      </c>
      <c r="B9" s="2">
        <v>43522.719703668983</v>
      </c>
      <c r="C9" s="12">
        <f>YEAR(RQ_L2_STAT[[#This Row],[DateDemande]])</f>
        <v>2019</v>
      </c>
      <c r="D9" s="12" t="str">
        <f>TEXT(RQ_L2_STAT[[#This Row],[DateDemande]],"mmmm")</f>
        <v>février</v>
      </c>
      <c r="E9" s="12">
        <f>1+INT(MONTH(RQ_L2_STAT[[#This Row],[DateDemande]])-1)/3</f>
        <v>1.3333333333333333</v>
      </c>
      <c r="F9" s="1" t="s">
        <v>111</v>
      </c>
      <c r="G9" s="1" t="s">
        <v>77</v>
      </c>
      <c r="H9" s="1"/>
      <c r="I9" s="1" t="s">
        <v>42</v>
      </c>
      <c r="J9">
        <v>1</v>
      </c>
      <c r="K9" s="2"/>
      <c r="L9" s="2">
        <v>43522.720077118058</v>
      </c>
      <c r="M9" s="12">
        <f>YEAR(RQ_L2_STAT[[#This Row],[DateJury]])</f>
        <v>2019</v>
      </c>
      <c r="N9" s="12">
        <f>1+INT(MONTH(RQ_L2_STAT[[#This Row],[DateJury]])-1)/3</f>
        <v>1.3333333333333333</v>
      </c>
      <c r="O9" s="2" t="str">
        <f>TEXT(RQ_L2_STAT[[#This Row],[DateJury]],"mmmm")</f>
        <v>février</v>
      </c>
      <c r="P9" s="2"/>
      <c r="Q9" s="13">
        <f>YEAR(RQ_L2_STAT[[#This Row],[DateReceptEHESP]])</f>
        <v>1900</v>
      </c>
      <c r="R9" s="12">
        <f>1+INT(MONTH(RQ_L2_STAT[[#This Row],[DateReceptEHESP]])-1)/3</f>
        <v>1</v>
      </c>
      <c r="S9" s="2" t="str">
        <f>TEXT(RQ_L2_STAT[[#This Row],[DateReceptEHESP]],"mmmm")</f>
        <v>janvier</v>
      </c>
      <c r="T9" s="2"/>
      <c r="U9" s="1" t="s">
        <v>2</v>
      </c>
      <c r="V9">
        <v>1</v>
      </c>
      <c r="W9" s="1"/>
      <c r="X9" s="1" t="s">
        <v>149</v>
      </c>
      <c r="Y9" t="b">
        <v>0</v>
      </c>
      <c r="Z9" s="1" t="s">
        <v>157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72CB3-CF35-4093-8E57-5E060C057DFC}">
  <dimension ref="A1:H15"/>
  <sheetViews>
    <sheetView workbookViewId="0">
      <selection activeCell="C2" sqref="C2"/>
    </sheetView>
  </sheetViews>
  <sheetFormatPr baseColWidth="10" defaultRowHeight="12.75" x14ac:dyDescent="0.2"/>
  <cols>
    <col min="1" max="1" width="15" bestFit="1" customWidth="1"/>
    <col min="2" max="2" width="15.28515625" bestFit="1" customWidth="1"/>
    <col min="3" max="3" width="12.7109375" bestFit="1" customWidth="1"/>
    <col min="4" max="4" width="11.85546875" bestFit="1" customWidth="1"/>
    <col min="5" max="5" width="13" bestFit="1" customWidth="1"/>
    <col min="6" max="6" width="7.42578125" bestFit="1" customWidth="1"/>
    <col min="7" max="7" width="14.85546875" bestFit="1" customWidth="1"/>
    <col min="8" max="8" width="12.5703125" bestFit="1" customWidth="1"/>
  </cols>
  <sheetData>
    <row r="1" spans="1:8" x14ac:dyDescent="0.2">
      <c r="A1" t="s">
        <v>17</v>
      </c>
      <c r="B1" t="s">
        <v>59</v>
      </c>
      <c r="C1" s="7" t="s">
        <v>120</v>
      </c>
      <c r="D1" s="7" t="s">
        <v>121</v>
      </c>
      <c r="E1" t="s">
        <v>36</v>
      </c>
      <c r="F1" t="s">
        <v>55</v>
      </c>
      <c r="G1" t="s">
        <v>117</v>
      </c>
      <c r="H1" t="s">
        <v>118</v>
      </c>
    </row>
    <row r="2" spans="1:8" x14ac:dyDescent="0.2">
      <c r="A2" s="1" t="s">
        <v>66</v>
      </c>
      <c r="B2" s="2">
        <v>43472</v>
      </c>
      <c r="C2" s="12">
        <f>YEAR(RQ_L2_DECISION_DC__2[[#This Row],[DateJury]])</f>
        <v>2019</v>
      </c>
      <c r="D2" s="12" t="str">
        <f>TEXT(RQ_L2_DECISION_DC__2[[#This Row],[DateJury]],"mmmm")</f>
        <v>janvier</v>
      </c>
      <c r="E2" s="1" t="s">
        <v>38</v>
      </c>
      <c r="F2" s="1" t="s">
        <v>50</v>
      </c>
      <c r="G2" s="1" t="s">
        <v>38</v>
      </c>
      <c r="H2" t="b">
        <v>1</v>
      </c>
    </row>
    <row r="3" spans="1:8" x14ac:dyDescent="0.2">
      <c r="A3" s="1" t="s">
        <v>66</v>
      </c>
      <c r="B3" s="2">
        <v>43472</v>
      </c>
      <c r="C3" s="12">
        <f>YEAR(RQ_L2_DECISION_DC__2[[#This Row],[DateJury]])</f>
        <v>2019</v>
      </c>
      <c r="D3" s="12" t="str">
        <f>TEXT(RQ_L2_DECISION_DC__2[[#This Row],[DateJury]],"mmmm")</f>
        <v>janvier</v>
      </c>
      <c r="E3" s="1" t="s">
        <v>38</v>
      </c>
      <c r="F3" s="1" t="s">
        <v>51</v>
      </c>
      <c r="G3" s="1" t="s">
        <v>38</v>
      </c>
      <c r="H3" t="b">
        <v>1</v>
      </c>
    </row>
    <row r="4" spans="1:8" x14ac:dyDescent="0.2">
      <c r="A4" s="1" t="s">
        <v>74</v>
      </c>
      <c r="B4" s="2">
        <v>43518.706783912035</v>
      </c>
      <c r="C4" s="12">
        <f>YEAR(RQ_L2_DECISION_DC__2[[#This Row],[DateJury]])</f>
        <v>2019</v>
      </c>
      <c r="D4" s="12" t="str">
        <f>TEXT(RQ_L2_DECISION_DC__2[[#This Row],[DateJury]],"mmmm")</f>
        <v>février</v>
      </c>
      <c r="E4" s="1" t="s">
        <v>37</v>
      </c>
      <c r="F4" s="1" t="s">
        <v>52</v>
      </c>
      <c r="G4" s="1" t="s">
        <v>119</v>
      </c>
      <c r="H4" t="b">
        <v>1</v>
      </c>
    </row>
    <row r="5" spans="1:8" x14ac:dyDescent="0.2">
      <c r="A5" s="1" t="s">
        <v>74</v>
      </c>
      <c r="B5" s="2">
        <v>43518.706783912035</v>
      </c>
      <c r="C5" s="12">
        <f>YEAR(RQ_L2_DECISION_DC__2[[#This Row],[DateJury]])</f>
        <v>2019</v>
      </c>
      <c r="D5" s="12" t="str">
        <f>TEXT(RQ_L2_DECISION_DC__2[[#This Row],[DateJury]],"mmmm")</f>
        <v>février</v>
      </c>
      <c r="E5" s="1" t="s">
        <v>37</v>
      </c>
      <c r="F5" s="1" t="s">
        <v>53</v>
      </c>
      <c r="G5" s="1" t="s">
        <v>119</v>
      </c>
      <c r="H5" t="b">
        <v>1</v>
      </c>
    </row>
    <row r="6" spans="1:8" x14ac:dyDescent="0.2">
      <c r="A6" s="1" t="s">
        <v>74</v>
      </c>
      <c r="B6" s="2">
        <v>43518.706783912035</v>
      </c>
      <c r="C6" s="12">
        <f>YEAR(RQ_L2_DECISION_DC__2[[#This Row],[DateJury]])</f>
        <v>2019</v>
      </c>
      <c r="D6" s="12" t="str">
        <f>TEXT(RQ_L2_DECISION_DC__2[[#This Row],[DateJury]],"mmmm")</f>
        <v>février</v>
      </c>
      <c r="E6" s="1" t="s">
        <v>37</v>
      </c>
      <c r="F6" s="1" t="s">
        <v>50</v>
      </c>
      <c r="G6" s="1" t="s">
        <v>119</v>
      </c>
      <c r="H6" t="b">
        <v>1</v>
      </c>
    </row>
    <row r="7" spans="1:8" x14ac:dyDescent="0.2">
      <c r="A7" s="1" t="s">
        <v>74</v>
      </c>
      <c r="B7" s="2">
        <v>43518.706783912035</v>
      </c>
      <c r="C7" s="12">
        <f>YEAR(RQ_L2_DECISION_DC__2[[#This Row],[DateJury]])</f>
        <v>2019</v>
      </c>
      <c r="D7" s="12" t="str">
        <f>TEXT(RQ_L2_DECISION_DC__2[[#This Row],[DateJury]],"mmmm")</f>
        <v>février</v>
      </c>
      <c r="E7" s="1" t="s">
        <v>37</v>
      </c>
      <c r="F7" s="1" t="s">
        <v>51</v>
      </c>
      <c r="G7" s="1" t="s">
        <v>119</v>
      </c>
      <c r="H7" t="b">
        <v>1</v>
      </c>
    </row>
    <row r="8" spans="1:8" x14ac:dyDescent="0.2">
      <c r="A8" s="1" t="s">
        <v>74</v>
      </c>
      <c r="B8" s="2">
        <v>43518.706941400465</v>
      </c>
      <c r="C8" s="12">
        <f>YEAR(RQ_L2_DECISION_DC__2[[#This Row],[DateJury]])</f>
        <v>2019</v>
      </c>
      <c r="D8" s="12" t="str">
        <f>TEXT(RQ_L2_DECISION_DC__2[[#This Row],[DateJury]],"mmmm")</f>
        <v>février</v>
      </c>
      <c r="E8" s="1" t="s">
        <v>77</v>
      </c>
      <c r="F8" s="1" t="s">
        <v>52</v>
      </c>
      <c r="G8" s="1" t="s">
        <v>38</v>
      </c>
      <c r="H8" t="b">
        <v>1</v>
      </c>
    </row>
    <row r="9" spans="1:8" x14ac:dyDescent="0.2">
      <c r="A9" s="1" t="s">
        <v>74</v>
      </c>
      <c r="B9" s="2">
        <v>43518.706941400465</v>
      </c>
      <c r="C9" s="12">
        <f>YEAR(RQ_L2_DECISION_DC__2[[#This Row],[DateJury]])</f>
        <v>2019</v>
      </c>
      <c r="D9" s="12" t="str">
        <f>TEXT(RQ_L2_DECISION_DC__2[[#This Row],[DateJury]],"mmmm")</f>
        <v>février</v>
      </c>
      <c r="E9" s="1" t="s">
        <v>77</v>
      </c>
      <c r="F9" s="1" t="s">
        <v>53</v>
      </c>
      <c r="G9" s="1" t="s">
        <v>37</v>
      </c>
      <c r="H9" t="b">
        <v>1</v>
      </c>
    </row>
    <row r="10" spans="1:8" x14ac:dyDescent="0.2">
      <c r="A10" s="1" t="s">
        <v>74</v>
      </c>
      <c r="B10" s="2">
        <v>43518.706941400465</v>
      </c>
      <c r="C10" s="12">
        <f>YEAR(RQ_L2_DECISION_DC__2[[#This Row],[DateJury]])</f>
        <v>2019</v>
      </c>
      <c r="D10" s="12" t="str">
        <f>TEXT(RQ_L2_DECISION_DC__2[[#This Row],[DateJury]],"mmmm")</f>
        <v>février</v>
      </c>
      <c r="E10" s="1" t="s">
        <v>77</v>
      </c>
      <c r="F10" s="1" t="s">
        <v>50</v>
      </c>
      <c r="G10" s="1" t="s">
        <v>37</v>
      </c>
      <c r="H10" t="b">
        <v>1</v>
      </c>
    </row>
    <row r="11" spans="1:8" x14ac:dyDescent="0.2">
      <c r="A11" s="1" t="s">
        <v>74</v>
      </c>
      <c r="B11" s="2">
        <v>43518.706941400465</v>
      </c>
      <c r="C11" s="12">
        <f>YEAR(RQ_L2_DECISION_DC__2[[#This Row],[DateJury]])</f>
        <v>2019</v>
      </c>
      <c r="D11" s="12" t="str">
        <f>TEXT(RQ_L2_DECISION_DC__2[[#This Row],[DateJury]],"mmmm")</f>
        <v>février</v>
      </c>
      <c r="E11" s="1" t="s">
        <v>77</v>
      </c>
      <c r="F11" s="1" t="s">
        <v>51</v>
      </c>
      <c r="G11" s="1" t="s">
        <v>38</v>
      </c>
      <c r="H11" t="b">
        <v>1</v>
      </c>
    </row>
    <row r="12" spans="1:8" x14ac:dyDescent="0.2">
      <c r="A12" s="1" t="s">
        <v>78</v>
      </c>
      <c r="B12" s="2">
        <v>43518.773414583331</v>
      </c>
      <c r="C12" s="12">
        <f>YEAR(RQ_L2_DECISION_DC__2[[#This Row],[DateJury]])</f>
        <v>2019</v>
      </c>
      <c r="D12" s="12" t="str">
        <f>TEXT(RQ_L2_DECISION_DC__2[[#This Row],[DateJury]],"mmmm")</f>
        <v>février</v>
      </c>
      <c r="E12" s="1" t="s">
        <v>77</v>
      </c>
      <c r="F12" s="1" t="s">
        <v>52</v>
      </c>
      <c r="G12" s="1" t="s">
        <v>38</v>
      </c>
      <c r="H12" t="b">
        <v>1</v>
      </c>
    </row>
    <row r="13" spans="1:8" x14ac:dyDescent="0.2">
      <c r="A13" s="1" t="s">
        <v>78</v>
      </c>
      <c r="B13" s="2">
        <v>43518.773414583331</v>
      </c>
      <c r="C13" s="12">
        <f>YEAR(RQ_L2_DECISION_DC__2[[#This Row],[DateJury]])</f>
        <v>2019</v>
      </c>
      <c r="D13" s="12" t="str">
        <f>TEXT(RQ_L2_DECISION_DC__2[[#This Row],[DateJury]],"mmmm")</f>
        <v>février</v>
      </c>
      <c r="E13" s="1" t="s">
        <v>77</v>
      </c>
      <c r="F13" s="1" t="s">
        <v>53</v>
      </c>
      <c r="G13" s="1" t="s">
        <v>37</v>
      </c>
      <c r="H13" t="b">
        <v>1</v>
      </c>
    </row>
    <row r="14" spans="1:8" x14ac:dyDescent="0.2">
      <c r="A14" s="1" t="s">
        <v>78</v>
      </c>
      <c r="B14" s="2">
        <v>43518.773414583331</v>
      </c>
      <c r="C14" s="12">
        <f>YEAR(RQ_L2_DECISION_DC__2[[#This Row],[DateJury]])</f>
        <v>2019</v>
      </c>
      <c r="D14" s="12" t="str">
        <f>TEXT(RQ_L2_DECISION_DC__2[[#This Row],[DateJury]],"mmmm")</f>
        <v>février</v>
      </c>
      <c r="E14" s="1" t="s">
        <v>77</v>
      </c>
      <c r="F14" s="1" t="s">
        <v>50</v>
      </c>
      <c r="G14" s="1" t="s">
        <v>37</v>
      </c>
      <c r="H14" t="b">
        <v>1</v>
      </c>
    </row>
    <row r="15" spans="1:8" x14ac:dyDescent="0.2">
      <c r="A15" s="1" t="s">
        <v>78</v>
      </c>
      <c r="B15" s="2">
        <v>43518.773414583331</v>
      </c>
      <c r="C15" s="12">
        <f>YEAR(RQ_L2_DECISION_DC__2[[#This Row],[DateJury]])</f>
        <v>2019</v>
      </c>
      <c r="D15" s="12" t="str">
        <f>TEXT(RQ_L2_DECISION_DC__2[[#This Row],[DateJury]],"mmmm")</f>
        <v>février</v>
      </c>
      <c r="E15" s="1" t="s">
        <v>77</v>
      </c>
      <c r="F15" s="1" t="s">
        <v>51</v>
      </c>
      <c r="G15" s="1" t="s">
        <v>38</v>
      </c>
      <c r="H15" t="b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activeCell="A12" sqref="A12:XFD20"/>
    </sheetView>
  </sheetViews>
  <sheetFormatPr baseColWidth="10" defaultRowHeight="12.75" x14ac:dyDescent="0.2"/>
  <cols>
    <col min="1" max="1" width="18.85546875" bestFit="1" customWidth="1"/>
    <col min="2" max="2" width="10.28515625" bestFit="1" customWidth="1"/>
    <col min="3" max="3" width="9.140625" bestFit="1" customWidth="1"/>
    <col min="4" max="4" width="6.5703125" bestFit="1" customWidth="1"/>
    <col min="5" max="5" width="13.140625" bestFit="1" customWidth="1"/>
  </cols>
  <sheetData>
    <row r="1" spans="1:24" x14ac:dyDescent="0.2">
      <c r="A1" s="5" t="s">
        <v>4</v>
      </c>
      <c r="B1" t="s">
        <v>31</v>
      </c>
    </row>
    <row r="2" spans="1:24" x14ac:dyDescent="0.2">
      <c r="A2" s="5" t="s">
        <v>30</v>
      </c>
      <c r="B2" t="s">
        <v>31</v>
      </c>
      <c r="D2" s="2"/>
      <c r="E2" s="2"/>
      <c r="F2" s="2"/>
      <c r="H2" s="2"/>
      <c r="J2" s="1"/>
      <c r="K2" s="1"/>
      <c r="L2" s="1"/>
      <c r="M2" s="2"/>
      <c r="N2" s="2"/>
      <c r="O2" s="2"/>
      <c r="P2" s="2"/>
      <c r="R2" s="2"/>
      <c r="S2" s="2"/>
      <c r="U2" s="1"/>
      <c r="X2" s="2"/>
    </row>
    <row r="3" spans="1:24" x14ac:dyDescent="0.2">
      <c r="D3" s="2"/>
      <c r="E3" s="2"/>
      <c r="F3" s="2"/>
      <c r="H3" s="2"/>
      <c r="J3" s="1"/>
      <c r="K3" s="1"/>
      <c r="L3" s="1"/>
      <c r="M3" s="2"/>
      <c r="N3" s="2"/>
      <c r="O3" s="2"/>
      <c r="P3" s="2"/>
      <c r="R3" s="2"/>
      <c r="S3" s="2"/>
      <c r="U3" s="1"/>
      <c r="X3" s="2"/>
    </row>
    <row r="4" spans="1:24" x14ac:dyDescent="0.2">
      <c r="B4" s="5" t="s">
        <v>80</v>
      </c>
      <c r="F4" s="2"/>
      <c r="H4" s="2"/>
      <c r="J4" s="1"/>
      <c r="K4" s="1"/>
      <c r="L4" s="1"/>
      <c r="M4" s="2"/>
      <c r="N4" s="2"/>
      <c r="O4" s="2"/>
      <c r="P4" s="2"/>
      <c r="R4" s="2"/>
      <c r="S4" s="2"/>
      <c r="U4" s="1"/>
      <c r="X4" s="2"/>
    </row>
    <row r="5" spans="1:24" x14ac:dyDescent="0.2">
      <c r="B5" t="s">
        <v>27</v>
      </c>
      <c r="C5" t="s">
        <v>2</v>
      </c>
      <c r="D5" t="s">
        <v>1</v>
      </c>
      <c r="E5" t="s">
        <v>0</v>
      </c>
      <c r="F5" s="2"/>
      <c r="H5" s="2"/>
      <c r="J5" s="1"/>
      <c r="K5" s="1"/>
      <c r="L5" s="1"/>
      <c r="M5" s="2"/>
      <c r="N5" s="2"/>
      <c r="O5" s="2"/>
      <c r="P5" s="2"/>
      <c r="R5" s="2"/>
      <c r="S5" s="2"/>
      <c r="U5" s="1"/>
      <c r="X5" s="2"/>
    </row>
    <row r="6" spans="1:24" x14ac:dyDescent="0.2">
      <c r="A6" t="s">
        <v>34</v>
      </c>
      <c r="B6" s="1">
        <v>1</v>
      </c>
      <c r="C6" s="1">
        <v>9</v>
      </c>
      <c r="D6" s="1">
        <v>1</v>
      </c>
      <c r="E6" s="1">
        <v>11</v>
      </c>
      <c r="F6" s="2"/>
      <c r="H6" s="2"/>
      <c r="J6" s="1"/>
      <c r="K6" s="1"/>
      <c r="L6" s="1"/>
      <c r="M6" s="2"/>
      <c r="N6" s="2"/>
      <c r="O6" s="2"/>
      <c r="P6" s="2"/>
      <c r="R6" s="2"/>
      <c r="S6" s="2"/>
      <c r="U6" s="1"/>
      <c r="X6" s="2"/>
    </row>
    <row r="7" spans="1:24" x14ac:dyDescent="0.2">
      <c r="F7" s="2"/>
      <c r="H7" s="2"/>
      <c r="J7" s="1"/>
      <c r="K7" s="1"/>
      <c r="L7" s="1"/>
      <c r="M7" s="2"/>
      <c r="N7" s="2"/>
      <c r="O7" s="2"/>
      <c r="P7" s="2"/>
      <c r="R7" s="2"/>
      <c r="S7" s="2"/>
      <c r="U7" s="1"/>
      <c r="X7" s="2"/>
    </row>
    <row r="8" spans="1:24" x14ac:dyDescent="0.2">
      <c r="F8" s="2"/>
      <c r="H8" s="2"/>
      <c r="J8" s="1"/>
      <c r="K8" s="1"/>
      <c r="L8" s="1"/>
      <c r="M8" s="2"/>
      <c r="N8" s="2"/>
      <c r="O8" s="2"/>
      <c r="P8" s="2"/>
      <c r="R8" s="2"/>
      <c r="S8" s="2"/>
      <c r="U8" s="1"/>
      <c r="X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A9" sqref="A9:XFD15"/>
    </sheetView>
  </sheetViews>
  <sheetFormatPr baseColWidth="10" defaultRowHeight="12.75" x14ac:dyDescent="0.2"/>
  <cols>
    <col min="1" max="1" width="17.7109375" bestFit="1" customWidth="1"/>
    <col min="2" max="2" width="10.28515625" bestFit="1" customWidth="1"/>
    <col min="3" max="3" width="9.140625" bestFit="1" customWidth="1"/>
    <col min="4" max="4" width="6.5703125" bestFit="1" customWidth="1"/>
    <col min="5" max="5" width="13.140625" bestFit="1" customWidth="1"/>
  </cols>
  <sheetData>
    <row r="1" spans="1:5" x14ac:dyDescent="0.2">
      <c r="A1" s="5" t="s">
        <v>4</v>
      </c>
      <c r="B1" t="s">
        <v>31</v>
      </c>
    </row>
    <row r="2" spans="1:5" x14ac:dyDescent="0.2">
      <c r="A2" s="5" t="s">
        <v>30</v>
      </c>
      <c r="B2" t="s">
        <v>31</v>
      </c>
    </row>
    <row r="4" spans="1:5" x14ac:dyDescent="0.2">
      <c r="B4" s="5" t="s">
        <v>80</v>
      </c>
    </row>
    <row r="5" spans="1:5" x14ac:dyDescent="0.2">
      <c r="B5" t="s">
        <v>27</v>
      </c>
      <c r="C5" t="s">
        <v>2</v>
      </c>
      <c r="D5" t="s">
        <v>1</v>
      </c>
      <c r="E5" t="s">
        <v>0</v>
      </c>
    </row>
    <row r="6" spans="1:5" x14ac:dyDescent="0.2">
      <c r="A6" t="s">
        <v>90</v>
      </c>
      <c r="B6" s="1">
        <v>1</v>
      </c>
      <c r="C6" s="1">
        <v>9</v>
      </c>
      <c r="D6" s="1">
        <v>1</v>
      </c>
      <c r="E6" s="1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A15" sqref="A15:B17"/>
    </sheetView>
  </sheetViews>
  <sheetFormatPr baseColWidth="10" defaultRowHeight="12.75" x14ac:dyDescent="0.2"/>
  <cols>
    <col min="1" max="1" width="23" bestFit="1" customWidth="1"/>
    <col min="2" max="2" width="10.28515625" bestFit="1" customWidth="1"/>
    <col min="3" max="3" width="9.140625" bestFit="1" customWidth="1"/>
    <col min="4" max="4" width="6.5703125" bestFit="1" customWidth="1"/>
    <col min="5" max="5" width="13.140625" bestFit="1" customWidth="1"/>
  </cols>
  <sheetData>
    <row r="1" spans="1:5" x14ac:dyDescent="0.2">
      <c r="A1" s="5" t="s">
        <v>4</v>
      </c>
      <c r="B1" t="s">
        <v>31</v>
      </c>
    </row>
    <row r="2" spans="1:5" x14ac:dyDescent="0.2">
      <c r="A2" s="5" t="s">
        <v>30</v>
      </c>
      <c r="B2" t="s">
        <v>31</v>
      </c>
    </row>
    <row r="3" spans="1:5" x14ac:dyDescent="0.2">
      <c r="D3" s="3"/>
    </row>
    <row r="4" spans="1:5" x14ac:dyDescent="0.2">
      <c r="A4" s="5" t="s">
        <v>34</v>
      </c>
      <c r="B4" s="5" t="s">
        <v>80</v>
      </c>
    </row>
    <row r="5" spans="1:5" x14ac:dyDescent="0.2">
      <c r="A5" s="5" t="s">
        <v>84</v>
      </c>
      <c r="B5" t="s">
        <v>27</v>
      </c>
      <c r="C5" t="s">
        <v>2</v>
      </c>
      <c r="D5" t="s">
        <v>1</v>
      </c>
      <c r="E5" t="s">
        <v>0</v>
      </c>
    </row>
    <row r="6" spans="1:5" x14ac:dyDescent="0.2">
      <c r="A6" s="6" t="s">
        <v>9</v>
      </c>
      <c r="B6" s="1">
        <v>1</v>
      </c>
      <c r="C6" s="1">
        <v>1</v>
      </c>
      <c r="D6" s="1">
        <v>1</v>
      </c>
      <c r="E6" s="1">
        <v>3</v>
      </c>
    </row>
    <row r="7" spans="1:5" x14ac:dyDescent="0.2">
      <c r="A7" s="6" t="s">
        <v>5</v>
      </c>
      <c r="B7" s="1"/>
      <c r="C7" s="1">
        <v>1</v>
      </c>
      <c r="D7" s="1"/>
      <c r="E7" s="1">
        <v>1</v>
      </c>
    </row>
    <row r="8" spans="1:5" x14ac:dyDescent="0.2">
      <c r="A8" s="6" t="s">
        <v>6</v>
      </c>
      <c r="B8" s="1"/>
      <c r="C8" s="1">
        <v>1</v>
      </c>
      <c r="D8" s="1"/>
      <c r="E8" s="1">
        <v>1</v>
      </c>
    </row>
    <row r="9" spans="1:5" x14ac:dyDescent="0.2">
      <c r="A9" s="6" t="s">
        <v>7</v>
      </c>
      <c r="B9" s="1"/>
      <c r="C9" s="1">
        <v>1</v>
      </c>
      <c r="D9" s="1"/>
      <c r="E9" s="1">
        <v>1</v>
      </c>
    </row>
    <row r="10" spans="1:5" x14ac:dyDescent="0.2">
      <c r="A10" s="6" t="s">
        <v>8</v>
      </c>
      <c r="B10" s="1"/>
      <c r="C10" s="1">
        <v>1</v>
      </c>
      <c r="D10" s="1"/>
      <c r="E10" s="1">
        <v>1</v>
      </c>
    </row>
    <row r="11" spans="1:5" x14ac:dyDescent="0.2">
      <c r="A11" s="6" t="s">
        <v>46</v>
      </c>
      <c r="B11" s="1"/>
      <c r="C11" s="1">
        <v>4</v>
      </c>
      <c r="D11" s="1"/>
      <c r="E11" s="1">
        <v>4</v>
      </c>
    </row>
    <row r="12" spans="1:5" x14ac:dyDescent="0.2">
      <c r="A12" s="6" t="s">
        <v>0</v>
      </c>
      <c r="B12" s="1">
        <v>1</v>
      </c>
      <c r="C12" s="1">
        <v>9</v>
      </c>
      <c r="D12" s="1">
        <v>1</v>
      </c>
      <c r="E12" s="1">
        <v>11</v>
      </c>
    </row>
    <row r="15" spans="1:5" x14ac:dyDescent="0.2">
      <c r="A15" s="11" t="s">
        <v>81</v>
      </c>
    </row>
    <row r="16" spans="1:5" x14ac:dyDescent="0.2">
      <c r="A16" s="8" t="s">
        <v>82</v>
      </c>
      <c r="B16" s="9" t="s">
        <v>83</v>
      </c>
    </row>
    <row r="17" spans="1:2" x14ac:dyDescent="0.2">
      <c r="A17" s="10" t="s">
        <v>85</v>
      </c>
      <c r="B17" s="10" t="s">
        <v>86</v>
      </c>
    </row>
  </sheetData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topLeftCell="E1" workbookViewId="0">
      <selection activeCell="B6" sqref="B6"/>
    </sheetView>
  </sheetViews>
  <sheetFormatPr baseColWidth="10" defaultRowHeight="12.75" x14ac:dyDescent="0.2"/>
  <cols>
    <col min="1" max="1" width="18.85546875" bestFit="1" customWidth="1"/>
    <col min="2" max="2" width="13.7109375" bestFit="1" customWidth="1"/>
    <col min="3" max="5" width="13.140625" bestFit="1" customWidth="1"/>
  </cols>
  <sheetData>
    <row r="1" spans="1:5" x14ac:dyDescent="0.2">
      <c r="A1" s="5" t="s">
        <v>4</v>
      </c>
      <c r="B1" s="6">
        <v>2019</v>
      </c>
    </row>
    <row r="2" spans="1:5" x14ac:dyDescent="0.2">
      <c r="A2" s="5" t="s">
        <v>30</v>
      </c>
      <c r="B2" t="s">
        <v>31</v>
      </c>
    </row>
    <row r="3" spans="1:5" x14ac:dyDescent="0.2">
      <c r="A3" s="5" t="s">
        <v>18</v>
      </c>
      <c r="B3" t="s">
        <v>21</v>
      </c>
      <c r="D3" s="4"/>
      <c r="E3" s="3"/>
    </row>
    <row r="5" spans="1:5" x14ac:dyDescent="0.2">
      <c r="A5" s="5" t="s">
        <v>34</v>
      </c>
      <c r="B5" s="5" t="s">
        <v>80</v>
      </c>
    </row>
    <row r="6" spans="1:5" x14ac:dyDescent="0.2">
      <c r="A6" s="5" t="s">
        <v>87</v>
      </c>
      <c r="B6" t="s">
        <v>2</v>
      </c>
      <c r="C6" t="s">
        <v>0</v>
      </c>
    </row>
    <row r="7" spans="1:5" x14ac:dyDescent="0.2">
      <c r="A7" s="6">
        <v>2</v>
      </c>
      <c r="B7" s="1">
        <v>5</v>
      </c>
      <c r="C7" s="1">
        <v>5</v>
      </c>
    </row>
    <row r="8" spans="1:5" x14ac:dyDescent="0.2">
      <c r="A8" s="6" t="s">
        <v>0</v>
      </c>
      <c r="B8" s="1">
        <v>5</v>
      </c>
      <c r="C8" s="1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E4A24-7488-4F35-9706-25C44CE8AC01}">
  <dimension ref="B2:E16"/>
  <sheetViews>
    <sheetView workbookViewId="0">
      <selection activeCell="C15" sqref="C15"/>
    </sheetView>
  </sheetViews>
  <sheetFormatPr baseColWidth="10" defaultRowHeight="12.75" x14ac:dyDescent="0.2"/>
  <cols>
    <col min="2" max="2" width="24.7109375" bestFit="1" customWidth="1"/>
    <col min="3" max="3" width="16.42578125" bestFit="1" customWidth="1"/>
    <col min="4" max="4" width="2" bestFit="1" customWidth="1"/>
    <col min="5" max="5" width="13.140625" bestFit="1" customWidth="1"/>
  </cols>
  <sheetData>
    <row r="2" spans="2:5" x14ac:dyDescent="0.2">
      <c r="B2" s="5" t="s">
        <v>4</v>
      </c>
      <c r="C2" t="s">
        <v>31</v>
      </c>
    </row>
    <row r="3" spans="2:5" x14ac:dyDescent="0.2">
      <c r="B3" s="5" t="s">
        <v>65</v>
      </c>
      <c r="C3" t="s">
        <v>31</v>
      </c>
    </row>
    <row r="5" spans="2:5" x14ac:dyDescent="0.2">
      <c r="C5" s="5" t="s">
        <v>153</v>
      </c>
    </row>
    <row r="6" spans="2:5" x14ac:dyDescent="0.2">
      <c r="C6">
        <v>0</v>
      </c>
      <c r="D6">
        <v>1</v>
      </c>
      <c r="E6" t="s">
        <v>0</v>
      </c>
    </row>
    <row r="7" spans="2:5" x14ac:dyDescent="0.2">
      <c r="B7" t="s">
        <v>146</v>
      </c>
      <c r="C7" s="1">
        <v>4</v>
      </c>
      <c r="D7" s="1">
        <v>7</v>
      </c>
      <c r="E7" s="1">
        <v>11</v>
      </c>
    </row>
    <row r="8" spans="2:5" x14ac:dyDescent="0.2">
      <c r="C8" s="1"/>
      <c r="D8" s="1"/>
    </row>
    <row r="9" spans="2:5" x14ac:dyDescent="0.2">
      <c r="C9" s="1"/>
      <c r="D9" s="1"/>
    </row>
    <row r="10" spans="2:5" x14ac:dyDescent="0.2">
      <c r="C10" s="1"/>
      <c r="D10" s="1"/>
    </row>
    <row r="11" spans="2:5" x14ac:dyDescent="0.2">
      <c r="B11" s="5" t="s">
        <v>65</v>
      </c>
      <c r="C11" t="s">
        <v>149</v>
      </c>
    </row>
    <row r="12" spans="2:5" x14ac:dyDescent="0.2">
      <c r="B12" s="5" t="s">
        <v>18</v>
      </c>
      <c r="C12" t="s">
        <v>31</v>
      </c>
    </row>
    <row r="14" spans="2:5" x14ac:dyDescent="0.2">
      <c r="C14" s="5" t="s">
        <v>153</v>
      </c>
    </row>
    <row r="15" spans="2:5" x14ac:dyDescent="0.2">
      <c r="C15">
        <v>1</v>
      </c>
      <c r="D15" t="s">
        <v>0</v>
      </c>
    </row>
    <row r="16" spans="2:5" x14ac:dyDescent="0.2">
      <c r="B16" t="s">
        <v>150</v>
      </c>
      <c r="C16" s="1">
        <v>1</v>
      </c>
      <c r="D16" s="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8 0 a 7 7 a - 3 f c c - 4 7 0 4 - 9 6 6 8 - 5 2 a 0 7 1 a 3 b 0 c 8 "   x m l n s = " h t t p : / / s c h e m a s . m i c r o s o f t . c o m / D a t a M a s h u p " > A A A A A O Q D A A B Q S w M E F A A C A A g A q 4 p a T g 0 7 9 M y p A A A A + Q A A A B I A H A B D b 2 5 m a W c v U G F j a 2 F n Z S 5 4 b W w g o h g A K K A U A A A A A A A A A A A A A A A A A A A A A A A A A A A A h Y / N C o J A G E V f R W b v / E l R 8 j k u g l Y J U R B t x U Y d 0 j F m x s Z 3 a 9 E j 9 Q o J Z b V r e S / n w r m P 2 x 3 S o W 2 C q z R W d T p B D F M U S F 1 0 J 6 W r B P W u D B c o F b D N i 3 N e y W C E t Y 0 H q x J U O 3 e J C f H e Y x / h z l S E U 8 r I M d v s i 1 q 2 e a i 0 d b k u J P q s T v 9 X S M D h J S M 4 n j M 8 Y 0 u O W U Q Z k K m H T O k v w 0 d l T I H 8 l L D q G 9 c b K U o T r n d A p g j k f U M 8 A V B L A w Q U A A I A C A C r i l p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4 p a T o t C K v X Z A A A A c w I A A B M A H A B G b 3 J t d W x h c y 9 T Z W N 0 a W 9 u M S 5 t I K I Y A C i g F A A A A A A A A A A A A A A A A A A A A A A A A A A A A K 2 R y w q C Q B S G 9 4 L v M J w 2 C i L p N l x I S g h h 1 I g b E x n H g Q Q v 1 N g q e v c M z b x 0 W z S b g e E / / / k + h j N a p W W B c H N r C 1 E Q B X 4 g J 5 a g 3 T Z a a x H 2 T A 8 Z K G O V K K D 6 4 P J 8 o q x + w c d M t U h F Y s K Z B F J W U p I l s b z 3 N U 2 d g 4 J g Z W P P N 2 2 Q l W Y y i c t o 0 N l U X Q J M D y w n B t Q B U J y K 5 Q Y 8 c x B e g / u a U B T S 4 l X R G F n / D Z l P m R + g L X i P 0 C U 5 M z q h B 9 H I q 1 v c 5 t 6 K 6 d / E 9 I n Y r B 2 0 7 K W D n Y 0 b W U s k 6 T L 8 9 2 e G / V 8 / a B D / q N P L L W 5 Q S w E C L Q A U A A I A C A C r i l p O D T v 0 z K k A A A D 5 A A A A E g A A A A A A A A A A A A A A A A A A A A A A Q 2 9 u Z m l n L 1 B h Y 2 t h Z 2 U u e G 1 s U E s B A i 0 A F A A C A A g A q 4 p a T g / K 6 a u k A A A A 6 Q A A A B M A A A A A A A A A A A A A A A A A 9 Q A A A F t D b 2 5 0 Z W 5 0 X 1 R 5 c G V z X S 5 4 b W x Q S w E C L Q A U A A I A C A C r i l p O i 0 I q 9 d k A A A B z A g A A E w A A A A A A A A A A A A A A A A D m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O g A A A A A A A I c 6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U V 9 M M V 9 T V E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l F f T D F f U 1 R B V C I g L z 4 8 R W 5 0 c n k g V H l w Z T 0 i R m l s b G V k Q 2 9 t c G x l d G V S Z X N 1 b H R U b 1 d v c m t z a G V l d C I g V m F s d W U 9 I m w x I i A v P j x F b n R y e S B U e X B l P S J G a W x s Q 2 9 s d W 1 u V H l w Z X M i I F Z h b H V l P S J z Q n d Z Q 0 J n W U N C Z 1 l H Q m d F R 0 J n W U d C Z 1 l H Q m d Z Q 0 J n W T 0 i I C 8 + P E V u d H J 5 I F R 5 c G U 9 I k Z p b G x M Y X N 0 V X B k Y X R l Z C I g V m F s d W U 9 I m Q y M D E 5 L T A y L T I 2 V D E 1 O j U 2 O j U z L j A 1 O T Q 2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W Q w M T k x O T c t M T c 1 M C 0 0 O T c y L W I z Y T M t N G V m Y 2 Q 2 Y j c 3 N z Z j I i A v P j x F b n R y e S B U e X B l P S J G a W x s Q 2 9 1 b n Q i I F Z h b H V l P S J s M T E i I C 8 + P E V u d H J 5 I F R 5 c G U 9 I k Z p b G x D b 2 x 1 b W 5 O Y W 1 l c y I g V m F s d W U 9 I n N b J n F 1 b 3 Q 7 R G F 0 Z U R l b W F u Z G U m c X V v d D s s J n F 1 b 3 Q 7 V H l w Z U R l b W F u Z G U m c X V v d D s s J n F 1 b 3 Q 7 Q U 5 O R U U m c X V v d D s s J n F 1 b 3 Q 7 T U 9 J U y Z x d W 9 0 O y w m c X V v d D t K T 1 V S J n F 1 b 3 Q 7 L C Z x d W 9 0 O 1 F V S U 5 a Q U l O R S Z x d W 9 0 O y w m c X V v d D t U U k l N R V N U U k U m c X V v d D s s J n F 1 b 3 Q 7 V m V j d G V 1 c k l u Z m 9 y b W F 0 a W 9 u J n F 1 b 3 Q 7 L C Z x d W 9 0 O 0 5 1 b W V y b y Z x d W 9 0 O y w m c X V v d D t F d G F 0 T G l 2 c m V 0 J n F 1 b 3 Q 7 L C Z x d W 9 0 O 0 l z U m V j b 3 V y c y Z x d W 9 0 O y w m c X V v d D t E Z W N p c 2 l v b i Z x d W 9 0 O y w m c X V v d D t E Z W N p c 2 l v b l J l Y 2 9 1 c n M m c X V v d D s s J n F 1 b 3 Q 7 T W 9 0 a W Z H S n V y e S Z x d W 9 0 O y w m c X V v d D t N b 3 R p Z k R K d X J 5 J n F 1 b 3 Q 7 L C Z x d W 9 0 O 0 1 v d G l m Q 0 p 1 c n k m c X V v d D s s J n F 1 b 3 Q 7 T W 9 0 a W Z H U m V j b 3 V y c y Z x d W 9 0 O y w m c X V v d D t N b 3 R p Z k R y Z W N v d X J z J n F 1 b 3 Q 7 L C Z x d W 9 0 O 0 1 v d G l m Q 1 J l Y 2 9 1 c n M m c X V v d D s s J n F 1 b 3 Q 7 T m 9 t J n F 1 b 3 Q 7 L C Z x d W 9 0 O 1 N l e G U m c X V v d D s s J n F 1 b 3 Q 7 V m l s b G U m c X V v d D s s J n F 1 b 3 Q 7 U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y h s b 2 N h b G R i K V x c X F x 2 M T E u M D t H R V N U V k F F L 2 R i b y 9 S U V 9 M M V 9 T V E F U L n t E Y X R l R G V t Y W 5 k Z S w w f S Z x d W 9 0 O y w m c X V v d D t T Z X J 2 Z X I u R G F 0 Y W J h c 2 V c X C 8 y L 1 N R T C 8 o b G 9 j Y W x k Y i l c X F x c d j E x L j A 7 R 0 V T V F Z B R S 9 k Y m 8 v U l F f T D F f U 1 R B V C 5 7 V H l w Z U R l b W F u Z G U s M X 0 m c X V v d D s s J n F 1 b 3 Q 7 U 2 V y d m V y L k R h d G F i Y X N l X F w v M i 9 T U U w v K G x v Y 2 F s Z G I p X F x c X H Y x M S 4 w O 0 d F U 1 R W Q U U v Z G J v L 1 J R X 0 w x X 1 N U Q V Q u e 0 F O T k V F L D J 9 J n F 1 b 3 Q 7 L C Z x d W 9 0 O 1 N l c n Z l c i 5 E Y X R h Y m F z Z V x c L z I v U 1 F M L y h s b 2 N h b G R i K V x c X F x 2 M T E u M D t H R V N U V k F F L 2 R i b y 9 S U V 9 M M V 9 T V E F U L n t N T 0 l T L D N 9 J n F 1 b 3 Q 7 L C Z x d W 9 0 O 1 N l c n Z l c i 5 E Y X R h Y m F z Z V x c L z I v U 1 F M L y h s b 2 N h b G R i K V x c X F x 2 M T E u M D t H R V N U V k F F L 2 R i b y 9 S U V 9 M M V 9 T V E F U L n t K T 1 V S L D R 9 J n F 1 b 3 Q 7 L C Z x d W 9 0 O 1 N l c n Z l c i 5 E Y X R h Y m F z Z V x c L z I v U 1 F M L y h s b 2 N h b G R i K V x c X F x 2 M T E u M D t H R V N U V k F F L 2 R i b y 9 S U V 9 M M V 9 T V E F U L n t R V U l O W k F J T k U s N X 0 m c X V v d D s s J n F 1 b 3 Q 7 U 2 V y d m V y L k R h d G F i Y X N l X F w v M i 9 T U U w v K G x v Y 2 F s Z G I p X F x c X H Y x M S 4 w O 0 d F U 1 R W Q U U v Z G J v L 1 J R X 0 w x X 1 N U Q V Q u e 1 R S S U 1 F U 1 R S R S w 2 f S Z x d W 9 0 O y w m c X V v d D t T Z X J 2 Z X I u R G F 0 Y W J h c 2 V c X C 8 y L 1 N R T C 8 o b G 9 j Y W x k Y i l c X F x c d j E x L j A 7 R 0 V T V F Z B R S 9 k Y m 8 v U l F f T D F f U 1 R B V C 5 7 V m V j d G V 1 c k l u Z m 9 y b W F 0 a W 9 u L D d 9 J n F 1 b 3 Q 7 L C Z x d W 9 0 O 1 N l c n Z l c i 5 E Y X R h Y m F z Z V x c L z I v U 1 F M L y h s b 2 N h b G R i K V x c X F x 2 M T E u M D t H R V N U V k F F L 2 R i b y 9 S U V 9 M M V 9 T V E F U L n t O d W 1 l c m 8 s O H 0 m c X V v d D s s J n F 1 b 3 Q 7 U 2 V y d m V y L k R h d G F i Y X N l X F w v M i 9 T U U w v K G x v Y 2 F s Z G I p X F x c X H Y x M S 4 w O 0 d F U 1 R W Q U U v Z G J v L 1 J R X 0 w x X 1 N U Q V Q u e 0 V 0 Y X R M a X Z y Z X Q s O X 0 m c X V v d D s s J n F 1 b 3 Q 7 U 2 V y d m V y L k R h d G F i Y X N l X F w v M i 9 T U U w v K G x v Y 2 F s Z G I p X F x c X H Y x M S 4 w O 0 d F U 1 R W Q U U v Z G J v L 1 J R X 0 w x X 1 N U Q V Q u e 0 l z U m V j b 3 V y c y w x M H 0 m c X V v d D s s J n F 1 b 3 Q 7 U 2 V y d m V y L k R h d G F i Y X N l X F w v M i 9 T U U w v K G x v Y 2 F s Z G I p X F x c X H Y x M S 4 w O 0 d F U 1 R W Q U U v Z G J v L 1 J R X 0 w x X 1 N U Q V Q u e 0 R l Y 2 l z a W 9 u L D E x f S Z x d W 9 0 O y w m c X V v d D t T Z X J 2 Z X I u R G F 0 Y W J h c 2 V c X C 8 y L 1 N R T C 8 o b G 9 j Y W x k Y i l c X F x c d j E x L j A 7 R 0 V T V F Z B R S 9 k Y m 8 v U l F f T D F f U 1 R B V C 5 7 R G V j a X N p b 2 5 S Z W N v d X J z L D E y f S Z x d W 9 0 O y w m c X V v d D t T Z X J 2 Z X I u R G F 0 Y W J h c 2 V c X C 8 y L 1 N R T C 8 o b G 9 j Y W x k Y i l c X F x c d j E x L j A 7 R 0 V T V F Z B R S 9 k Y m 8 v U l F f T D F f U 1 R B V C 5 7 T W 9 0 a W Z H S n V y e S w x M 3 0 m c X V v d D s s J n F 1 b 3 Q 7 U 2 V y d m V y L k R h d G F i Y X N l X F w v M i 9 T U U w v K G x v Y 2 F s Z G I p X F x c X H Y x M S 4 w O 0 d F U 1 R W Q U U v Z G J v L 1 J R X 0 w x X 1 N U Q V Q u e 0 1 v d G l m R E p 1 c n k s M T R 9 J n F 1 b 3 Q 7 L C Z x d W 9 0 O 1 N l c n Z l c i 5 E Y X R h Y m F z Z V x c L z I v U 1 F M L y h s b 2 N h b G R i K V x c X F x 2 M T E u M D t H R V N U V k F F L 2 R i b y 9 S U V 9 M M V 9 T V E F U L n t N b 3 R p Z k N K d X J 5 L D E 1 f S Z x d W 9 0 O y w m c X V v d D t T Z X J 2 Z X I u R G F 0 Y W J h c 2 V c X C 8 y L 1 N R T C 8 o b G 9 j Y W x k Y i l c X F x c d j E x L j A 7 R 0 V T V F Z B R S 9 k Y m 8 v U l F f T D F f U 1 R B V C 5 7 T W 9 0 a W Z H U m V j b 3 V y c y w x N n 0 m c X V v d D s s J n F 1 b 3 Q 7 U 2 V y d m V y L k R h d G F i Y X N l X F w v M i 9 T U U w v K G x v Y 2 F s Z G I p X F x c X H Y x M S 4 w O 0 d F U 1 R W Q U U v Z G J v L 1 J R X 0 w x X 1 N U Q V Q u e 0 1 v d G l m R H J l Y 2 9 1 c n M s M T d 9 J n F 1 b 3 Q 7 L C Z x d W 9 0 O 1 N l c n Z l c i 5 E Y X R h Y m F z Z V x c L z I v U 1 F M L y h s b 2 N h b G R i K V x c X F x 2 M T E u M D t H R V N U V k F F L 2 R i b y 9 S U V 9 M M V 9 T V E F U L n t N b 3 R p Z k N S Z W N v d X J z L D E 4 f S Z x d W 9 0 O y w m c X V v d D t T Z X J 2 Z X I u R G F 0 Y W J h c 2 V c X C 8 y L 1 N R T C 8 o b G 9 j Y W x k Y i l c X F x c d j E x L j A 7 R 0 V T V F Z B R S 9 k Y m 8 v U l F f T D F f U 1 R B V C 5 7 T m 9 t L D E 5 f S Z x d W 9 0 O y w m c X V v d D t T Z X J 2 Z X I u R G F 0 Y W J h c 2 V c X C 8 y L 1 N R T C 8 o b G 9 j Y W x k Y i l c X F x c d j E x L j A 7 R 0 V T V F Z B R S 9 k Y m 8 v U l F f T D F f U 1 R B V C 5 7 U 2 V 4 Z S w y M H 0 m c X V v d D s s J n F 1 b 3 Q 7 U 2 V y d m V y L k R h d G F i Y X N l X F w v M i 9 T U U w v K G x v Y 2 F s Z G I p X F x c X H Y x M S 4 w O 0 d F U 1 R W Q U U v Z G J v L 1 J R X 0 w x X 1 N U Q V Q u e 1 Z p b G x l L D I x f S Z x d W 9 0 O y w m c X V v d D t T Z X J 2 Z X I u R G F 0 Y W J h c 2 V c X C 8 y L 1 N R T C 8 o b G 9 j Y W x k Y i l c X F x c d j E x L j A 7 R 0 V T V F Z B R S 9 k Y m 8 v U l F f T D F f U 1 R B V C 5 7 U m V n a W 9 u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y d m V y L k R h d G F i Y X N l X F w v M i 9 T U U w v K G x v Y 2 F s Z G I p X F x c X H Y x M S 4 w O 0 d F U 1 R W Q U U v Z G J v L 1 J R X 0 w x X 1 N U Q V Q u e 0 R h d G V E Z W 1 h b m R l L D B 9 J n F 1 b 3 Q 7 L C Z x d W 9 0 O 1 N l c n Z l c i 5 E Y X R h Y m F z Z V x c L z I v U 1 F M L y h s b 2 N h b G R i K V x c X F x 2 M T E u M D t H R V N U V k F F L 2 R i b y 9 S U V 9 M M V 9 T V E F U L n t U e X B l R G V t Y W 5 k Z S w x f S Z x d W 9 0 O y w m c X V v d D t T Z X J 2 Z X I u R G F 0 Y W J h c 2 V c X C 8 y L 1 N R T C 8 o b G 9 j Y W x k Y i l c X F x c d j E x L j A 7 R 0 V T V F Z B R S 9 k Y m 8 v U l F f T D F f U 1 R B V C 5 7 Q U 5 O R U U s M n 0 m c X V v d D s s J n F 1 b 3 Q 7 U 2 V y d m V y L k R h d G F i Y X N l X F w v M i 9 T U U w v K G x v Y 2 F s Z G I p X F x c X H Y x M S 4 w O 0 d F U 1 R W Q U U v Z G J v L 1 J R X 0 w x X 1 N U Q V Q u e 0 1 P S V M s M 3 0 m c X V v d D s s J n F 1 b 3 Q 7 U 2 V y d m V y L k R h d G F i Y X N l X F w v M i 9 T U U w v K G x v Y 2 F s Z G I p X F x c X H Y x M S 4 w O 0 d F U 1 R W Q U U v Z G J v L 1 J R X 0 w x X 1 N U Q V Q u e 0 p P V V I s N H 0 m c X V v d D s s J n F 1 b 3 Q 7 U 2 V y d m V y L k R h d G F i Y X N l X F w v M i 9 T U U w v K G x v Y 2 F s Z G I p X F x c X H Y x M S 4 w O 0 d F U 1 R W Q U U v Z G J v L 1 J R X 0 w x X 1 N U Q V Q u e 1 F V S U 5 a Q U l O R S w 1 f S Z x d W 9 0 O y w m c X V v d D t T Z X J 2 Z X I u R G F 0 Y W J h c 2 V c X C 8 y L 1 N R T C 8 o b G 9 j Y W x k Y i l c X F x c d j E x L j A 7 R 0 V T V F Z B R S 9 k Y m 8 v U l F f T D F f U 1 R B V C 5 7 V F J J T U V T V F J F L D Z 9 J n F 1 b 3 Q 7 L C Z x d W 9 0 O 1 N l c n Z l c i 5 E Y X R h Y m F z Z V x c L z I v U 1 F M L y h s b 2 N h b G R i K V x c X F x 2 M T E u M D t H R V N U V k F F L 2 R i b y 9 S U V 9 M M V 9 T V E F U L n t W Z W N 0 Z X V y S W 5 m b 3 J t Y X R p b 2 4 s N 3 0 m c X V v d D s s J n F 1 b 3 Q 7 U 2 V y d m V y L k R h d G F i Y X N l X F w v M i 9 T U U w v K G x v Y 2 F s Z G I p X F x c X H Y x M S 4 w O 0 d F U 1 R W Q U U v Z G J v L 1 J R X 0 w x X 1 N U Q V Q u e 0 5 1 b W V y b y w 4 f S Z x d W 9 0 O y w m c X V v d D t T Z X J 2 Z X I u R G F 0 Y W J h c 2 V c X C 8 y L 1 N R T C 8 o b G 9 j Y W x k Y i l c X F x c d j E x L j A 7 R 0 V T V F Z B R S 9 k Y m 8 v U l F f T D F f U 1 R B V C 5 7 R X R h d E x p d n J l d C w 5 f S Z x d W 9 0 O y w m c X V v d D t T Z X J 2 Z X I u R G F 0 Y W J h c 2 V c X C 8 y L 1 N R T C 8 o b G 9 j Y W x k Y i l c X F x c d j E x L j A 7 R 0 V T V F Z B R S 9 k Y m 8 v U l F f T D F f U 1 R B V C 5 7 S X N S Z W N v d X J z L D E w f S Z x d W 9 0 O y w m c X V v d D t T Z X J 2 Z X I u R G F 0 Y W J h c 2 V c X C 8 y L 1 N R T C 8 o b G 9 j Y W x k Y i l c X F x c d j E x L j A 7 R 0 V T V F Z B R S 9 k Y m 8 v U l F f T D F f U 1 R B V C 5 7 R G V j a X N p b 2 4 s M T F 9 J n F 1 b 3 Q 7 L C Z x d W 9 0 O 1 N l c n Z l c i 5 E Y X R h Y m F z Z V x c L z I v U 1 F M L y h s b 2 N h b G R i K V x c X F x 2 M T E u M D t H R V N U V k F F L 2 R i b y 9 S U V 9 M M V 9 T V E F U L n t E Z W N p c 2 l v b l J l Y 2 9 1 c n M s M T J 9 J n F 1 b 3 Q 7 L C Z x d W 9 0 O 1 N l c n Z l c i 5 E Y X R h Y m F z Z V x c L z I v U 1 F M L y h s b 2 N h b G R i K V x c X F x 2 M T E u M D t H R V N U V k F F L 2 R i b y 9 S U V 9 M M V 9 T V E F U L n t N b 3 R p Z k d K d X J 5 L D E z f S Z x d W 9 0 O y w m c X V v d D t T Z X J 2 Z X I u R G F 0 Y W J h c 2 V c X C 8 y L 1 N R T C 8 o b G 9 j Y W x k Y i l c X F x c d j E x L j A 7 R 0 V T V F Z B R S 9 k Y m 8 v U l F f T D F f U 1 R B V C 5 7 T W 9 0 a W Z E S n V y e S w x N H 0 m c X V v d D s s J n F 1 b 3 Q 7 U 2 V y d m V y L k R h d G F i Y X N l X F w v M i 9 T U U w v K G x v Y 2 F s Z G I p X F x c X H Y x M S 4 w O 0 d F U 1 R W Q U U v Z G J v L 1 J R X 0 w x X 1 N U Q V Q u e 0 1 v d G l m Q 0 p 1 c n k s M T V 9 J n F 1 b 3 Q 7 L C Z x d W 9 0 O 1 N l c n Z l c i 5 E Y X R h Y m F z Z V x c L z I v U 1 F M L y h s b 2 N h b G R i K V x c X F x 2 M T E u M D t H R V N U V k F F L 2 R i b y 9 S U V 9 M M V 9 T V E F U L n t N b 3 R p Z k d S Z W N v d X J z L D E 2 f S Z x d W 9 0 O y w m c X V v d D t T Z X J 2 Z X I u R G F 0 Y W J h c 2 V c X C 8 y L 1 N R T C 8 o b G 9 j Y W x k Y i l c X F x c d j E x L j A 7 R 0 V T V F Z B R S 9 k Y m 8 v U l F f T D F f U 1 R B V C 5 7 T W 9 0 a W Z E c m V j b 3 V y c y w x N 3 0 m c X V v d D s s J n F 1 b 3 Q 7 U 2 V y d m V y L k R h d G F i Y X N l X F w v M i 9 T U U w v K G x v Y 2 F s Z G I p X F x c X H Y x M S 4 w O 0 d F U 1 R W Q U U v Z G J v L 1 J R X 0 w x X 1 N U Q V Q u e 0 1 v d G l m Q 1 J l Y 2 9 1 c n M s M T h 9 J n F 1 b 3 Q 7 L C Z x d W 9 0 O 1 N l c n Z l c i 5 E Y X R h Y m F z Z V x c L z I v U 1 F M L y h s b 2 N h b G R i K V x c X F x 2 M T E u M D t H R V N U V k F F L 2 R i b y 9 S U V 9 M M V 9 T V E F U L n t O b 2 0 s M T l 9 J n F 1 b 3 Q 7 L C Z x d W 9 0 O 1 N l c n Z l c i 5 E Y X R h Y m F z Z V x c L z I v U 1 F M L y h s b 2 N h b G R i K V x c X F x 2 M T E u M D t H R V N U V k F F L 2 R i b y 9 S U V 9 M M V 9 T V E F U L n t T Z X h l L D I w f S Z x d W 9 0 O y w m c X V v d D t T Z X J 2 Z X I u R G F 0 Y W J h c 2 V c X C 8 y L 1 N R T C 8 o b G 9 j Y W x k Y i l c X F x c d j E x L j A 7 R 0 V T V F Z B R S 9 k Y m 8 v U l F f T D F f U 1 R B V C 5 7 V m l s b G U s M j F 9 J n F 1 b 3 Q 7 L C Z x d W 9 0 O 1 N l c n Z l c i 5 E Y X R h Y m F z Z V x c L z I v U 1 F M L y h s b 2 N h b G R i K V x c X F x 2 M T E u M D t H R V N U V k F F L 2 R i b y 9 S U V 9 M M V 9 T V E F U L n t S Z W d p b 2 4 s M j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R X 0 w x X 1 N U Q V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F f T D F f U 1 R B V C 9 k Y m 9 f U l F f T D F f U 1 R B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R X 0 w y X 1 N U Q V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U V 9 M M l 9 T V E F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n V t Z X J v J n F 1 b 3 Q 7 L C Z x d W 9 0 O 0 R h d G V E Z W 1 h b m R l J n F 1 b 3 Q 7 L C Z x d W 9 0 O 0 5 v b S Z x d W 9 0 O y w m c X V v d D t E Z W N p c 2 l v b i Z x d W 9 0 O y w m c X V v d D t E Z W N p c 2 l v b i B S Z W N v d X J z J n F 1 b 3 Q 7 L C Z x d W 9 0 O 0 V 0 Y X R M a X Z y Z X Q m c X V v d D s s J n F 1 b 3 Q 7 T n V t U G F z c 2 F n Z S Z x d W 9 0 O y w m c X V v d D t E Y X R l R W 5 2 b 2 l F S E V T U C Z x d W 9 0 O y w m c X V v d D t E Y X R l S n V y e S Z x d W 9 0 O y w m c X V v d D t E Y X R l U m V j Z X B 0 R U h F U 1 A m c X V v d D s s J n F 1 b 3 Q 7 R G F 0 Z V J l Y 2 V w d E V I R V N Q Q 2 9 t c G x l d C Z x d W 9 0 O y w m c X V v d D t N b 2 l z S n V y e S Z x d W 9 0 O y w m c X V v d D t T Z X h l J n F 1 b 3 Q 7 L C Z x d W 9 0 O 1 Z p b G x l J n F 1 b 3 Q 7 L C Z x d W 9 0 O 1 J l Z 2 l v b i Z x d W 9 0 O y w m c X V v d D t J c 0 9 1 d m V y d H V y Z U F w c m V z U m V j b 3 V y c y Z x d W 9 0 O y w m c X V v d D t T d G F 0 d X R D Q U Z E R V M m c X V v d D t d I i A v P j x F b n R y e S B U e X B l P S J G a W x s Q 2 9 s d W 1 u V H l w Z X M i I F Z h b H V l P S J z Q m d j R 0 J n W U d B Z 2 N I Q n d j R 0 F n W U d B U V k 9 I i A v P j x F b n R y e S B U e X B l P S J G a W x s T G F z d F V w Z G F 0 Z W Q i I F Z h b H V l P S J k M j A x O S 0 w M i 0 y N l Q x N j o y M T o y M y 4 w N j c 4 N j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U X V l c n l J R C I g V m F s d W U 9 I n M 1 M D N j M 2 Q 0 M y 0 4 N z c x L T R i Y W I t Y j c 3 O C 0 3 Y j k 1 M m E 1 N D R j O D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y h s b 2 N h b G R i K V x c X F x 2 M T E u M D t H R V N U V k F F L 2 R i b y 9 S U V 9 M M l 9 T V E F U L n t O d W 1 l c m 8 s M H 0 m c X V v d D s s J n F 1 b 3 Q 7 U 2 V y d m V y L k R h d G F i Y X N l X F w v M i 9 T U U w v K G x v Y 2 F s Z G I p X F x c X H Y x M S 4 w O 0 d F U 1 R W Q U U v Z G J v L 1 J R X 0 w y X 1 N U Q V Q u e 0 R h d G V E Z W 1 h b m R l L D F 9 J n F 1 b 3 Q 7 L C Z x d W 9 0 O 1 N l c n Z l c i 5 E Y X R h Y m F z Z V x c L z I v U 1 F M L y h s b 2 N h b G R i K V x c X F x 2 M T E u M D t H R V N U V k F F L 2 R i b y 9 S U V 9 M M l 9 T V E F U L n t O b 2 0 s M n 0 m c X V v d D s s J n F 1 b 3 Q 7 U 2 V y d m V y L k R h d G F i Y X N l X F w v M i 9 T U U w v K G x v Y 2 F s Z G I p X F x c X H Y x M S 4 w O 0 d F U 1 R W Q U U v Z G J v L 1 J R X 0 w y X 1 N U Q V Q u e 0 R l Y 2 l z a W 9 u L D N 9 J n F 1 b 3 Q 7 L C Z x d W 9 0 O 1 N l c n Z l c i 5 E Y X R h Y m F z Z V x c L z I v U 1 F M L y h s b 2 N h b G R i K V x c X F x 2 M T E u M D t H R V N U V k F F L 2 R i b y 9 S U V 9 M M l 9 T V E F U L n t E Z W N p c 2 l v b i B S Z W N v d X J z L D R 9 J n F 1 b 3 Q 7 L C Z x d W 9 0 O 1 N l c n Z l c i 5 E Y X R h Y m F z Z V x c L z I v U 1 F M L y h s b 2 N h b G R i K V x c X F x 2 M T E u M D t H R V N U V k F F L 2 R i b y 9 S U V 9 M M l 9 T V E F U L n t F d G F 0 T G l 2 c m V 0 L D V 9 J n F 1 b 3 Q 7 L C Z x d W 9 0 O 1 N l c n Z l c i 5 E Y X R h Y m F z Z V x c L z I v U 1 F M L y h s b 2 N h b G R i K V x c X F x 2 M T E u M D t H R V N U V k F F L 2 R i b y 9 S U V 9 M M l 9 T V E F U L n t O d W 1 Q Y X N z Y W d l L D Z 9 J n F 1 b 3 Q 7 L C Z x d W 9 0 O 1 N l c n Z l c i 5 E Y X R h Y m F z Z V x c L z I v U 1 F M L y h s b 2 N h b G R i K V x c X F x 2 M T E u M D t H R V N U V k F F L 2 R i b y 9 S U V 9 M M l 9 T V E F U L n t E Y X R l R W 5 2 b 2 l F S E V T U C w 3 f S Z x d W 9 0 O y w m c X V v d D t T Z X J 2 Z X I u R G F 0 Y W J h c 2 V c X C 8 y L 1 N R T C 8 o b G 9 j Y W x k Y i l c X F x c d j E x L j A 7 R 0 V T V F Z B R S 9 k Y m 8 v U l F f T D J f U 1 R B V C 5 7 R G F 0 Z U p 1 c n k s O H 0 m c X V v d D s s J n F 1 b 3 Q 7 U 2 V y d m V y L k R h d G F i Y X N l X F w v M i 9 T U U w v K G x v Y 2 F s Z G I p X F x c X H Y x M S 4 w O 0 d F U 1 R W Q U U v Z G J v L 1 J R X 0 w y X 1 N U Q V Q u e 0 R h d G V S Z W N l c H R F S E V T U C w 5 f S Z x d W 9 0 O y w m c X V v d D t T Z X J 2 Z X I u R G F 0 Y W J h c 2 V c X C 8 y L 1 N R T C 8 o b G 9 j Y W x k Y i l c X F x c d j E x L j A 7 R 0 V T V F Z B R S 9 k Y m 8 v U l F f T D J f U 1 R B V C 5 7 R G F 0 Z V J l Y 2 V w d E V I R V N Q Q 2 9 t c G x l d C w x M H 0 m c X V v d D s s J n F 1 b 3 Q 7 U 2 V y d m V y L k R h d G F i Y X N l X F w v M i 9 T U U w v K G x v Y 2 F s Z G I p X F x c X H Y x M S 4 w O 0 d F U 1 R W Q U U v Z G J v L 1 J R X 0 w y X 1 N U Q V Q u e 0 1 v a X N K d X J 5 L D E x f S Z x d W 9 0 O y w m c X V v d D t T Z X J 2 Z X I u R G F 0 Y W J h c 2 V c X C 8 y L 1 N R T C 8 o b G 9 j Y W x k Y i l c X F x c d j E x L j A 7 R 0 V T V F Z B R S 9 k Y m 8 v U l F f T D J f U 1 R B V C 5 7 U 2 V 4 Z S w x M n 0 m c X V v d D s s J n F 1 b 3 Q 7 U 2 V y d m V y L k R h d G F i Y X N l X F w v M i 9 T U U w v K G x v Y 2 F s Z G I p X F x c X H Y x M S 4 w O 0 d F U 1 R W Q U U v Z G J v L 1 J R X 0 w y X 1 N U Q V Q u e 1 Z p b G x l L D E z f S Z x d W 9 0 O y w m c X V v d D t T Z X J 2 Z X I u R G F 0 Y W J h c 2 V c X C 8 y L 1 N R T C 8 o b G 9 j Y W x k Y i l c X F x c d j E x L j A 7 R 0 V T V F Z B R S 9 k Y m 8 v U l F f T D J f U 1 R B V C 5 7 U m V n a W 9 u L D E 0 f S Z x d W 9 0 O y w m c X V v d D t T Z X J 2 Z X I u R G F 0 Y W J h c 2 V c X C 8 y L 1 N R T C 8 o b G 9 j Y W x k Y i l c X F x c d j E x L j A 7 R 0 V T V F Z B R S 9 k Y m 8 v U l F f T D J f U 1 R B V C 5 7 S X N P d X Z l c n R 1 c m V B c H J l c 1 J l Y 2 9 1 c n M s M T V 9 J n F 1 b 3 Q 7 L C Z x d W 9 0 O 1 N l c n Z l c i 5 E Y X R h Y m F z Z V x c L z I v U 1 F M L y h s b 2 N h b G R i K V x c X F x 2 M T E u M D t H R V N U V k F F L 2 R i b y 9 S U V 9 M M l 9 T V E F U L n t T d G F 0 d X R D Q U Z E R V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X J 2 Z X I u R G F 0 Y W J h c 2 V c X C 8 y L 1 N R T C 8 o b G 9 j Y W x k Y i l c X F x c d j E x L j A 7 R 0 V T V F Z B R S 9 k Y m 8 v U l F f T D J f U 1 R B V C 5 7 T n V t Z X J v L D B 9 J n F 1 b 3 Q 7 L C Z x d W 9 0 O 1 N l c n Z l c i 5 E Y X R h Y m F z Z V x c L z I v U 1 F M L y h s b 2 N h b G R i K V x c X F x 2 M T E u M D t H R V N U V k F F L 2 R i b y 9 S U V 9 M M l 9 T V E F U L n t E Y X R l R G V t Y W 5 k Z S w x f S Z x d W 9 0 O y w m c X V v d D t T Z X J 2 Z X I u R G F 0 Y W J h c 2 V c X C 8 y L 1 N R T C 8 o b G 9 j Y W x k Y i l c X F x c d j E x L j A 7 R 0 V T V F Z B R S 9 k Y m 8 v U l F f T D J f U 1 R B V C 5 7 T m 9 t L D J 9 J n F 1 b 3 Q 7 L C Z x d W 9 0 O 1 N l c n Z l c i 5 E Y X R h Y m F z Z V x c L z I v U 1 F M L y h s b 2 N h b G R i K V x c X F x 2 M T E u M D t H R V N U V k F F L 2 R i b y 9 S U V 9 M M l 9 T V E F U L n t E Z W N p c 2 l v b i w z f S Z x d W 9 0 O y w m c X V v d D t T Z X J 2 Z X I u R G F 0 Y W J h c 2 V c X C 8 y L 1 N R T C 8 o b G 9 j Y W x k Y i l c X F x c d j E x L j A 7 R 0 V T V F Z B R S 9 k Y m 8 v U l F f T D J f U 1 R B V C 5 7 R G V j a X N p b 2 4 g U m V j b 3 V y c y w 0 f S Z x d W 9 0 O y w m c X V v d D t T Z X J 2 Z X I u R G F 0 Y W J h c 2 V c X C 8 y L 1 N R T C 8 o b G 9 j Y W x k Y i l c X F x c d j E x L j A 7 R 0 V T V F Z B R S 9 k Y m 8 v U l F f T D J f U 1 R B V C 5 7 R X R h d E x p d n J l d C w 1 f S Z x d W 9 0 O y w m c X V v d D t T Z X J 2 Z X I u R G F 0 Y W J h c 2 V c X C 8 y L 1 N R T C 8 o b G 9 j Y W x k Y i l c X F x c d j E x L j A 7 R 0 V T V F Z B R S 9 k Y m 8 v U l F f T D J f U 1 R B V C 5 7 T n V t U G F z c 2 F n Z S w 2 f S Z x d W 9 0 O y w m c X V v d D t T Z X J 2 Z X I u R G F 0 Y W J h c 2 V c X C 8 y L 1 N R T C 8 o b G 9 j Y W x k Y i l c X F x c d j E x L j A 7 R 0 V T V F Z B R S 9 k Y m 8 v U l F f T D J f U 1 R B V C 5 7 R G F 0 Z U V u d m 9 p R U h F U 1 A s N 3 0 m c X V v d D s s J n F 1 b 3 Q 7 U 2 V y d m V y L k R h d G F i Y X N l X F w v M i 9 T U U w v K G x v Y 2 F s Z G I p X F x c X H Y x M S 4 w O 0 d F U 1 R W Q U U v Z G J v L 1 J R X 0 w y X 1 N U Q V Q u e 0 R h d G V K d X J 5 L D h 9 J n F 1 b 3 Q 7 L C Z x d W 9 0 O 1 N l c n Z l c i 5 E Y X R h Y m F z Z V x c L z I v U 1 F M L y h s b 2 N h b G R i K V x c X F x 2 M T E u M D t H R V N U V k F F L 2 R i b y 9 S U V 9 M M l 9 T V E F U L n t E Y X R l U m V j Z X B 0 R U h F U 1 A s O X 0 m c X V v d D s s J n F 1 b 3 Q 7 U 2 V y d m V y L k R h d G F i Y X N l X F w v M i 9 T U U w v K G x v Y 2 F s Z G I p X F x c X H Y x M S 4 w O 0 d F U 1 R W Q U U v Z G J v L 1 J R X 0 w y X 1 N U Q V Q u e 0 R h d G V S Z W N l c H R F S E V T U E N v b X B s Z X Q s M T B 9 J n F 1 b 3 Q 7 L C Z x d W 9 0 O 1 N l c n Z l c i 5 E Y X R h Y m F z Z V x c L z I v U 1 F M L y h s b 2 N h b G R i K V x c X F x 2 M T E u M D t H R V N U V k F F L 2 R i b y 9 S U V 9 M M l 9 T V E F U L n t N b 2 l z S n V y e S w x M X 0 m c X V v d D s s J n F 1 b 3 Q 7 U 2 V y d m V y L k R h d G F i Y X N l X F w v M i 9 T U U w v K G x v Y 2 F s Z G I p X F x c X H Y x M S 4 w O 0 d F U 1 R W Q U U v Z G J v L 1 J R X 0 w y X 1 N U Q V Q u e 1 N l e G U s M T J 9 J n F 1 b 3 Q 7 L C Z x d W 9 0 O 1 N l c n Z l c i 5 E Y X R h Y m F z Z V x c L z I v U 1 F M L y h s b 2 N h b G R i K V x c X F x 2 M T E u M D t H R V N U V k F F L 2 R i b y 9 S U V 9 M M l 9 T V E F U L n t W a W x s Z S w x M 3 0 m c X V v d D s s J n F 1 b 3 Q 7 U 2 V y d m V y L k R h d G F i Y X N l X F w v M i 9 T U U w v K G x v Y 2 F s Z G I p X F x c X H Y x M S 4 w O 0 d F U 1 R W Q U U v Z G J v L 1 J R X 0 w y X 1 N U Q V Q u e 1 J l Z 2 l v b i w x N H 0 m c X V v d D s s J n F 1 b 3 Q 7 U 2 V y d m V y L k R h d G F i Y X N l X F w v M i 9 T U U w v K G x v Y 2 F s Z G I p X F x c X H Y x M S 4 w O 0 d F U 1 R W Q U U v Z G J v L 1 J R X 0 w y X 1 N U Q V Q u e 0 l z T 3 V 2 Z X J 0 d X J l Q X B y Z X N S Z W N v d X J z L D E 1 f S Z x d W 9 0 O y w m c X V v d D t T Z X J 2 Z X I u R G F 0 Y W J h c 2 V c X C 8 y L 1 N R T C 8 o b G 9 j Y W x k Y i l c X F x c d j E x L j A 7 R 0 V T V F Z B R S 9 k Y m 8 v U l F f T D J f U 1 R B V C 5 7 U 3 R h d H V 0 Q 0 F G R E V T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F f T D J f U 1 R B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V 9 M M l 9 T V E F U L 0 d F U 1 R W Q U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V 9 M M l 9 T V E F U L 2 R i b 1 9 S U V 9 M M l 9 T V E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F f T D J f R E V D S V N J T 0 5 f R E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U V 9 M M l 9 E R U N J U 0 l P T l 9 E Q 1 9 f M i I g L z 4 8 R W 5 0 c n k g V H l w Z T 0 i R m l s b G V k Q 2 9 t c G x l d G V S Z X N 1 b H R U b 1 d v c m t z a G V l d C I g V m F s d W U 9 I m w x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j Z U M T U 6 N T Y 6 N T U u M T E 0 M T Q y O F o i I C 8 + P E V u d H J 5 I F R 5 c G U 9 I k Z p b G x D b 2 x 1 b W 5 U e X B l c y I g V m F s d W U 9 I n N C Z 2 N H Q m d Z Q i I g L z 4 8 R W 5 0 c n k g V H l w Z T 0 i R m l s b E N v b H V t b k 5 h b W V z I i B W Y W x 1 Z T 0 i c 1 s m c X V v d D t O d W 1 l c m 8 m c X V v d D s s J n F 1 b 3 Q 7 R G F 0 Z U p 1 c n k m c X V v d D s s J n F 1 b 3 Q 7 R G V j a X N p b 2 4 m c X V v d D s s J n F 1 b 3 Q 7 T m 9 t J n F 1 b 3 Q 7 L C Z x d W 9 0 O 0 R l Y 2 l z a W 9 u S n V y e S Z x d W 9 0 O y w m c X V v d D t J c 0 F W Y W x p Z G V y J n F 1 b 3 Q 7 X S I g L z 4 8 R W 5 0 c n k g V H l w Z T 0 i R m l s b F N 0 Y X R 1 c y I g V m F s d W U 9 I n N D b 2 1 w b G V 0 Z S I g L z 4 8 R W 5 0 c n k g V H l w Z T 0 i U X V l c n l J R C I g V m F s d W U 9 I n N h M j Y 1 Z W R l M i 0 0 N D R l L T R k Y 2 E t O D I 5 M y 0 2 Y j h l N D B m N T A 3 Y z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K G x v Y 2 F s Z G I p X F x c X H Y x M S 4 w O 0 d F U 1 R W Q U U v Z G J v L 1 J R X 0 w y X 0 R F Q 0 l T S U 9 O X 0 R D L n t O d W 1 l c m 8 s M H 0 m c X V v d D s s J n F 1 b 3 Q 7 U 2 V y d m V y L k R h d G F i Y X N l X F w v M i 9 T U U w v K G x v Y 2 F s Z G I p X F x c X H Y x M S 4 w O 0 d F U 1 R W Q U U v Z G J v L 1 J R X 0 w y X 0 R F Q 0 l T S U 9 O X 0 R D L n t E Y X R l S n V y e S w x f S Z x d W 9 0 O y w m c X V v d D t T Z X J 2 Z X I u R G F 0 Y W J h c 2 V c X C 8 y L 1 N R T C 8 o b G 9 j Y W x k Y i l c X F x c d j E x L j A 7 R 0 V T V F Z B R S 9 k Y m 8 v U l F f T D J f R E V D S V N J T 0 5 f R E M u e 0 R l Y 2 l z a W 9 u L D J 9 J n F 1 b 3 Q 7 L C Z x d W 9 0 O 1 N l c n Z l c i 5 E Y X R h Y m F z Z V x c L z I v U 1 F M L y h s b 2 N h b G R i K V x c X F x 2 M T E u M D t H R V N U V k F F L 2 R i b y 9 S U V 9 M M l 9 E R U N J U 0 l P T l 9 E Q y 5 7 T m 9 t L D N 9 J n F 1 b 3 Q 7 L C Z x d W 9 0 O 1 N l c n Z l c i 5 E Y X R h Y m F z Z V x c L z I v U 1 F M L y h s b 2 N h b G R i K V x c X F x 2 M T E u M D t H R V N U V k F F L 2 R i b y 9 S U V 9 M M l 9 E R U N J U 0 l P T l 9 E Q y 5 7 R G V j a X N p b 2 5 K d X J 5 L D R 9 J n F 1 b 3 Q 7 L C Z x d W 9 0 O 1 N l c n Z l c i 5 E Y X R h Y m F z Z V x c L z I v U 1 F M L y h s b 2 N h b G R i K V x c X F x 2 M T E u M D t H R V N U V k F F L 2 R i b y 9 S U V 9 M M l 9 E R U N J U 0 l P T l 9 E Q y 5 7 S X N B V m F s a W R l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X J 2 Z X I u R G F 0 Y W J h c 2 V c X C 8 y L 1 N R T C 8 o b G 9 j Y W x k Y i l c X F x c d j E x L j A 7 R 0 V T V F Z B R S 9 k Y m 8 v U l F f T D J f R E V D S V N J T 0 5 f R E M u e 0 5 1 b W V y b y w w f S Z x d W 9 0 O y w m c X V v d D t T Z X J 2 Z X I u R G F 0 Y W J h c 2 V c X C 8 y L 1 N R T C 8 o b G 9 j Y W x k Y i l c X F x c d j E x L j A 7 R 0 V T V F Z B R S 9 k Y m 8 v U l F f T D J f R E V D S V N J T 0 5 f R E M u e 0 R h d G V K d X J 5 L D F 9 J n F 1 b 3 Q 7 L C Z x d W 9 0 O 1 N l c n Z l c i 5 E Y X R h Y m F z Z V x c L z I v U 1 F M L y h s b 2 N h b G R i K V x c X F x 2 M T E u M D t H R V N U V k F F L 2 R i b y 9 S U V 9 M M l 9 E R U N J U 0 l P T l 9 E Q y 5 7 R G V j a X N p b 2 4 s M n 0 m c X V v d D s s J n F 1 b 3 Q 7 U 2 V y d m V y L k R h d G F i Y X N l X F w v M i 9 T U U w v K G x v Y 2 F s Z G I p X F x c X H Y x M S 4 w O 0 d F U 1 R W Q U U v Z G J v L 1 J R X 0 w y X 0 R F Q 0 l T S U 9 O X 0 R D L n t O b 2 0 s M 3 0 m c X V v d D s s J n F 1 b 3 Q 7 U 2 V y d m V y L k R h d G F i Y X N l X F w v M i 9 T U U w v K G x v Y 2 F s Z G I p X F x c X H Y x M S 4 w O 0 d F U 1 R W Q U U v Z G J v L 1 J R X 0 w y X 0 R F Q 0 l T S U 9 O X 0 R D L n t E Z W N p c 2 l v b k p 1 c n k s N H 0 m c X V v d D s s J n F 1 b 3 Q 7 U 2 V y d m V y L k R h d G F i Y X N l X F w v M i 9 T U U w v K G x v Y 2 F s Z G I p X F x c X H Y x M S 4 w O 0 d F U 1 R W Q U U v Z G J v L 1 J R X 0 w y X 0 R F Q 0 l T S U 9 O X 0 R D L n t J c 0 F W Y W x p Z G V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V 9 M M l 9 E R U N J U 0 l P T l 9 E Q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V 9 M M l 9 E R U N J U 0 l P T l 9 E Q y U y M C g y K S 9 k Y m 9 f U l F f T D J f R E V D S V N J T 0 5 f R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G D q F x F h M E S L f Z N Z T D C e A g A A A A A C A A A A A A A Q Z g A A A A E A A C A A A A D a 2 b B m m s L L A w f U 7 L D K L + D S 7 N G f y Y V 2 v G 1 P c 0 m 6 i g 6 k Y A A A A A A O g A A A A A I A A C A A A A D s 8 b n Z b Y W t p x F 2 9 a 6 L q x u f + P O 9 b h 1 k T M s H 4 T N K M d 7 + R V A A A A A N F t o 5 R 7 r n A V Q l C P p T I R i 2 a A A l B z s r 2 v 4 e c n a U p z f A 2 Q 6 c x I b A q N m 8 d k p p T C B L 7 B g z B e 1 w y c 6 k 3 d t 2 G l x l c R e e g 3 2 B d L s 6 E 1 U N O w P J E Y 6 t Z 0 A A A A A o V q k o 9 w 7 u h s V r b o 1 O Y / 0 Z o / e t g V O w M H h e s J K E v k T O P x X r q h c 7 v i n k b y E N + 7 Z y 6 5 K D X 9 z N f / D x C d M f w n L I r y I Y < / D a t a M a s h u p > 
</file>

<file path=customXml/itemProps1.xml><?xml version="1.0" encoding="utf-8"?>
<ds:datastoreItem xmlns:ds="http://schemas.openxmlformats.org/officeDocument/2006/customXml" ds:itemID="{F16AFE3B-32AB-4DFA-9C24-7BA39C5D86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Stat VASS L2</vt:lpstr>
      <vt:lpstr>DATAL1</vt:lpstr>
      <vt:lpstr>DATAL2-2</vt:lpstr>
      <vt:lpstr>DATAL2_DC</vt:lpstr>
      <vt:lpstr>L1_VecteursInformation</vt:lpstr>
      <vt:lpstr>L1_Envoi</vt:lpstr>
      <vt:lpstr>L1-TypeDemande</vt:lpstr>
      <vt:lpstr>L1-RECEPTION</vt:lpstr>
      <vt:lpstr>L1_STAT_VAESS</vt:lpstr>
      <vt:lpstr>L2_STAT_VAESS</vt:lpstr>
      <vt:lpstr>L1-Reception(AR-PM)</vt:lpstr>
      <vt:lpstr>L1-ANALYSE</vt:lpstr>
      <vt:lpstr>L1-DIFFUSION</vt:lpstr>
      <vt:lpstr>L2-DIFFUSION</vt:lpstr>
      <vt:lpstr>L2-RECEPTION</vt:lpstr>
      <vt:lpstr>L2-Décisions</vt:lpstr>
      <vt:lpstr>L2_Décision DC</vt:lpstr>
      <vt:lpstr>L1-MOTIF_REFUS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</dc:creator>
  <cp:lastModifiedBy>COLLIN</cp:lastModifiedBy>
  <dcterms:created xsi:type="dcterms:W3CDTF">2019-02-22T10:46:03Z</dcterms:created>
  <dcterms:modified xsi:type="dcterms:W3CDTF">2019-02-26T22:51:52Z</dcterms:modified>
</cp:coreProperties>
</file>