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Projects\Excel\Car Inventory\"/>
    </mc:Choice>
  </mc:AlternateContent>
  <xr:revisionPtr revIDLastSave="0" documentId="13_ncr:1_{9C648CB1-C9A2-40BE-8FDF-CBACBFBD61DC}" xr6:coauthVersionLast="47" xr6:coauthVersionMax="47" xr10:uidLastSave="{00000000-0000-0000-0000-000000000000}"/>
  <bookViews>
    <workbookView xWindow="-120" yWindow="-120" windowWidth="20730" windowHeight="11760" firstSheet="1" activeTab="2" xr2:uid="{7DBFEEE0-90D6-456F-B349-69A81F7C3F72}"/>
  </bookViews>
  <sheets>
    <sheet name="Avg Yearly Miles by Model" sheetId="2" r:id="rId1"/>
    <sheet name="Avg Yearly Miles by Driver" sheetId="3" r:id="rId2"/>
    <sheet name="car inventory" sheetId="1" r:id="rId3"/>
  </sheets>
  <definedNames>
    <definedName name="_xlnm._FilterDatabase" localSheetId="2" hidden="1">'car inventory'!$A$1:$N$53</definedName>
  </definedNames>
  <calcPr calcId="181029"/>
  <pivotCaches>
    <pivotCache cacheId="12" r:id="rId4"/>
  </pivotCaches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2" i="1"/>
  <c r="M32" i="1"/>
  <c r="M31" i="1"/>
  <c r="M27" i="1"/>
  <c r="M26" i="1"/>
  <c r="M33" i="1"/>
  <c r="M36" i="1"/>
  <c r="M25" i="1"/>
  <c r="M18" i="1"/>
  <c r="M17" i="1"/>
  <c r="M7" i="1"/>
  <c r="M13" i="1"/>
  <c r="M3" i="1"/>
  <c r="M19" i="1"/>
  <c r="M8" i="1"/>
  <c r="M5" i="1"/>
  <c r="M23" i="1"/>
  <c r="M50" i="1"/>
  <c r="M48" i="1"/>
  <c r="M53" i="1"/>
  <c r="M52" i="1"/>
  <c r="M51" i="1"/>
  <c r="M41" i="1"/>
  <c r="M34" i="1"/>
  <c r="M39" i="1"/>
  <c r="M45" i="1"/>
  <c r="M6" i="1"/>
  <c r="M21" i="1"/>
  <c r="M10" i="1"/>
  <c r="M49" i="1"/>
  <c r="M43" i="1"/>
  <c r="M14" i="1"/>
  <c r="M24" i="1"/>
  <c r="M22" i="1"/>
  <c r="M15" i="1"/>
  <c r="M4" i="1"/>
  <c r="M38" i="1"/>
  <c r="M35" i="1"/>
  <c r="M30" i="1"/>
  <c r="M42" i="1"/>
  <c r="M2" i="1"/>
  <c r="M40" i="1"/>
  <c r="M29" i="1"/>
  <c r="M16" i="1"/>
  <c r="M47" i="1"/>
  <c r="M46" i="1"/>
  <c r="M44" i="1"/>
  <c r="M37" i="1"/>
  <c r="M20" i="1"/>
  <c r="M12" i="1"/>
  <c r="M9" i="1"/>
  <c r="M11" i="1"/>
  <c r="M28" i="1"/>
  <c r="D42" i="1"/>
  <c r="E42" i="1" s="1"/>
  <c r="D32" i="1"/>
  <c r="E32" i="1" s="1"/>
  <c r="D31" i="1"/>
  <c r="E31" i="1" s="1"/>
  <c r="D27" i="1"/>
  <c r="E27" i="1" s="1"/>
  <c r="D26" i="1"/>
  <c r="E26" i="1" s="1"/>
  <c r="D33" i="1"/>
  <c r="E33" i="1" s="1"/>
  <c r="D36" i="1"/>
  <c r="E36" i="1" s="1"/>
  <c r="D25" i="1"/>
  <c r="E25" i="1" s="1"/>
  <c r="D18" i="1"/>
  <c r="E18" i="1" s="1"/>
  <c r="D17" i="1"/>
  <c r="E17" i="1" s="1"/>
  <c r="D7" i="1"/>
  <c r="E7" i="1" s="1"/>
  <c r="D13" i="1"/>
  <c r="E13" i="1" s="1"/>
  <c r="D3" i="1"/>
  <c r="E3" i="1" s="1"/>
  <c r="D19" i="1"/>
  <c r="E19" i="1" s="1"/>
  <c r="D8" i="1"/>
  <c r="E8" i="1" s="1"/>
  <c r="D5" i="1"/>
  <c r="E5" i="1" s="1"/>
  <c r="D23" i="1"/>
  <c r="E23" i="1" s="1"/>
  <c r="D50" i="1"/>
  <c r="E50" i="1" s="1"/>
  <c r="D48" i="1"/>
  <c r="E48" i="1" s="1"/>
  <c r="D53" i="1"/>
  <c r="E53" i="1" s="1"/>
  <c r="D52" i="1"/>
  <c r="E52" i="1" s="1"/>
  <c r="D51" i="1"/>
  <c r="E51" i="1" s="1"/>
  <c r="D41" i="1"/>
  <c r="E41" i="1" s="1"/>
  <c r="D34" i="1"/>
  <c r="E34" i="1" s="1"/>
  <c r="D39" i="1"/>
  <c r="E39" i="1" s="1"/>
  <c r="D45" i="1"/>
  <c r="E45" i="1" s="1"/>
  <c r="D6" i="1"/>
  <c r="E6" i="1" s="1"/>
  <c r="D21" i="1"/>
  <c r="E21" i="1" s="1"/>
  <c r="D10" i="1"/>
  <c r="E10" i="1" s="1"/>
  <c r="D49" i="1"/>
  <c r="E49" i="1" s="1"/>
  <c r="D43" i="1"/>
  <c r="E43" i="1" s="1"/>
  <c r="D14" i="1"/>
  <c r="E14" i="1" s="1"/>
  <c r="D24" i="1"/>
  <c r="E24" i="1" s="1"/>
  <c r="D22" i="1"/>
  <c r="E22" i="1" s="1"/>
  <c r="D15" i="1"/>
  <c r="E15" i="1" s="1"/>
  <c r="D4" i="1"/>
  <c r="E4" i="1" s="1"/>
  <c r="D38" i="1"/>
  <c r="E38" i="1" s="1"/>
  <c r="D35" i="1"/>
  <c r="E35" i="1" s="1"/>
  <c r="D30" i="1"/>
  <c r="E30" i="1" s="1"/>
  <c r="D2" i="1"/>
  <c r="E2" i="1" s="1"/>
  <c r="D40" i="1"/>
  <c r="E40" i="1" s="1"/>
  <c r="D29" i="1"/>
  <c r="E29" i="1" s="1"/>
  <c r="D16" i="1"/>
  <c r="E16" i="1" s="1"/>
  <c r="D47" i="1"/>
  <c r="E47" i="1" s="1"/>
  <c r="D46" i="1"/>
  <c r="E46" i="1" s="1"/>
  <c r="D44" i="1"/>
  <c r="E44" i="1" s="1"/>
  <c r="D37" i="1"/>
  <c r="E37" i="1" s="1"/>
  <c r="D20" i="1"/>
  <c r="E20" i="1" s="1"/>
  <c r="D12" i="1"/>
  <c r="E12" i="1" s="1"/>
  <c r="D9" i="1"/>
  <c r="E9" i="1" s="1"/>
  <c r="D11" i="1"/>
  <c r="E11" i="1" s="1"/>
  <c r="D28" i="1"/>
  <c r="E28" i="1" s="1"/>
  <c r="B32" i="1"/>
  <c r="C32" i="1" s="1"/>
  <c r="B31" i="1"/>
  <c r="C31" i="1" s="1"/>
  <c r="B27" i="1"/>
  <c r="C27" i="1" s="1"/>
  <c r="B26" i="1"/>
  <c r="C26" i="1" s="1"/>
  <c r="B33" i="1"/>
  <c r="C33" i="1" s="1"/>
  <c r="B36" i="1"/>
  <c r="C36" i="1" s="1"/>
  <c r="B25" i="1"/>
  <c r="C25" i="1" s="1"/>
  <c r="B18" i="1"/>
  <c r="C18" i="1" s="1"/>
  <c r="B17" i="1"/>
  <c r="C17" i="1" s="1"/>
  <c r="B7" i="1"/>
  <c r="C7" i="1" s="1"/>
  <c r="B13" i="1"/>
  <c r="C13" i="1" s="1"/>
  <c r="B3" i="1"/>
  <c r="C3" i="1" s="1"/>
  <c r="B19" i="1"/>
  <c r="C19" i="1" s="1"/>
  <c r="B8" i="1"/>
  <c r="C8" i="1" s="1"/>
  <c r="B5" i="1"/>
  <c r="C5" i="1" s="1"/>
  <c r="B23" i="1"/>
  <c r="C23" i="1" s="1"/>
  <c r="B50" i="1"/>
  <c r="C50" i="1" s="1"/>
  <c r="B48" i="1"/>
  <c r="C48" i="1" s="1"/>
  <c r="B53" i="1"/>
  <c r="C53" i="1" s="1"/>
  <c r="B52" i="1"/>
  <c r="C52" i="1" s="1"/>
  <c r="B51" i="1"/>
  <c r="C51" i="1" s="1"/>
  <c r="B41" i="1"/>
  <c r="C41" i="1" s="1"/>
  <c r="B34" i="1"/>
  <c r="C34" i="1" s="1"/>
  <c r="B39" i="1"/>
  <c r="C39" i="1" s="1"/>
  <c r="B45" i="1"/>
  <c r="C45" i="1" s="1"/>
  <c r="B6" i="1"/>
  <c r="C6" i="1" s="1"/>
  <c r="B21" i="1"/>
  <c r="C21" i="1" s="1"/>
  <c r="B10" i="1"/>
  <c r="C10" i="1" s="1"/>
  <c r="B49" i="1"/>
  <c r="C49" i="1" s="1"/>
  <c r="B43" i="1"/>
  <c r="C43" i="1" s="1"/>
  <c r="B14" i="1"/>
  <c r="C14" i="1" s="1"/>
  <c r="B24" i="1"/>
  <c r="C24" i="1" s="1"/>
  <c r="B22" i="1"/>
  <c r="C22" i="1" s="1"/>
  <c r="B15" i="1"/>
  <c r="C15" i="1" s="1"/>
  <c r="B4" i="1"/>
  <c r="C4" i="1" s="1"/>
  <c r="B38" i="1"/>
  <c r="C38" i="1" s="1"/>
  <c r="B35" i="1"/>
  <c r="C35" i="1" s="1"/>
  <c r="B30" i="1"/>
  <c r="C30" i="1" s="1"/>
  <c r="B42" i="1"/>
  <c r="C42" i="1" s="1"/>
  <c r="B2" i="1"/>
  <c r="C2" i="1" s="1"/>
  <c r="B40" i="1"/>
  <c r="C40" i="1" s="1"/>
  <c r="B29" i="1"/>
  <c r="C29" i="1" s="1"/>
  <c r="B16" i="1"/>
  <c r="C16" i="1" s="1"/>
  <c r="B47" i="1"/>
  <c r="C47" i="1" s="1"/>
  <c r="B46" i="1"/>
  <c r="C46" i="1" s="1"/>
  <c r="B44" i="1"/>
  <c r="C44" i="1" s="1"/>
  <c r="B37" i="1"/>
  <c r="C37" i="1" s="1"/>
  <c r="B20" i="1"/>
  <c r="C20" i="1" s="1"/>
  <c r="B12" i="1"/>
  <c r="C12" i="1" s="1"/>
  <c r="B9" i="1"/>
  <c r="C9" i="1" s="1"/>
  <c r="B11" i="1"/>
  <c r="C11" i="1" s="1"/>
  <c r="B28" i="1"/>
  <c r="C28" i="1" s="1"/>
  <c r="N2" i="1" l="1"/>
  <c r="N24" i="1"/>
  <c r="N10" i="1"/>
  <c r="N20" i="1"/>
  <c r="N23" i="1"/>
  <c r="N47" i="1"/>
  <c r="N3" i="1"/>
  <c r="G2" i="1"/>
  <c r="I2" i="1" s="1"/>
  <c r="N39" i="1"/>
  <c r="N18" i="1"/>
  <c r="N38" i="1"/>
  <c r="N52" i="1"/>
  <c r="N26" i="1"/>
  <c r="N11" i="1"/>
  <c r="N37" i="1"/>
  <c r="N16" i="1"/>
  <c r="N42" i="1"/>
  <c r="N4" i="1"/>
  <c r="N14" i="1"/>
  <c r="N21" i="1"/>
  <c r="N34" i="1"/>
  <c r="N53" i="1"/>
  <c r="N5" i="1"/>
  <c r="N13" i="1"/>
  <c r="N25" i="1"/>
  <c r="N27" i="1"/>
  <c r="N9" i="1"/>
  <c r="N44" i="1"/>
  <c r="N29" i="1"/>
  <c r="N30" i="1"/>
  <c r="N15" i="1"/>
  <c r="N43" i="1"/>
  <c r="N6" i="1"/>
  <c r="N41" i="1"/>
  <c r="N48" i="1"/>
  <c r="N8" i="1"/>
  <c r="N7" i="1"/>
  <c r="N36" i="1"/>
  <c r="N31" i="1"/>
  <c r="N12" i="1"/>
  <c r="N46" i="1"/>
  <c r="N40" i="1"/>
  <c r="N35" i="1"/>
  <c r="N22" i="1"/>
  <c r="N49" i="1"/>
  <c r="N45" i="1"/>
  <c r="N51" i="1"/>
  <c r="N50" i="1"/>
  <c r="N19" i="1"/>
  <c r="N17" i="1"/>
  <c r="N33" i="1"/>
  <c r="N32" i="1"/>
  <c r="N28" i="1"/>
  <c r="I11" i="1"/>
  <c r="I37" i="1"/>
  <c r="I16" i="1"/>
  <c r="I42" i="1"/>
  <c r="I4" i="1"/>
  <c r="I14" i="1"/>
  <c r="I21" i="1"/>
  <c r="I34" i="1"/>
  <c r="I53" i="1"/>
  <c r="I5" i="1"/>
  <c r="I13" i="1"/>
  <c r="I25" i="1"/>
  <c r="I27" i="1"/>
  <c r="I9" i="1"/>
  <c r="I44" i="1"/>
  <c r="I29" i="1"/>
  <c r="I30" i="1"/>
  <c r="I15" i="1"/>
  <c r="I43" i="1"/>
  <c r="I6" i="1"/>
  <c r="I41" i="1"/>
  <c r="I48" i="1"/>
  <c r="I8" i="1"/>
  <c r="I7" i="1"/>
  <c r="I36" i="1"/>
  <c r="I31" i="1"/>
  <c r="I12" i="1"/>
  <c r="I46" i="1"/>
  <c r="I40" i="1"/>
  <c r="I35" i="1"/>
  <c r="I22" i="1"/>
  <c r="I49" i="1"/>
  <c r="I45" i="1"/>
  <c r="I51" i="1"/>
  <c r="I50" i="1"/>
  <c r="I19" i="1"/>
  <c r="I17" i="1"/>
  <c r="I33" i="1"/>
  <c r="I32" i="1"/>
  <c r="I24" i="1"/>
  <c r="I10" i="1"/>
  <c r="I39" i="1"/>
  <c r="I52" i="1"/>
  <c r="I23" i="1"/>
  <c r="I3" i="1"/>
  <c r="I18" i="1"/>
  <c r="I26" i="1"/>
  <c r="I47" i="1"/>
  <c r="I38" i="1"/>
  <c r="I20" i="1"/>
  <c r="I28" i="1"/>
</calcChain>
</file>

<file path=xl/sharedStrings.xml><?xml version="1.0" encoding="utf-8"?>
<sst xmlns="http://schemas.openxmlformats.org/spreadsheetml/2006/main" count="238" uniqueCount="124">
  <si>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</si>
  <si>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</si>
  <si>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</si>
  <si>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</si>
  <si>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</si>
  <si>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</si>
  <si>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</si>
  <si>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</si>
  <si>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</si>
  <si>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</si>
  <si>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</si>
  <si>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</si>
  <si>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</si>
  <si>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</si>
  <si>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</si>
  <si>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</si>
  <si>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</si>
  <si>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</si>
  <si>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</si>
  <si>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</si>
  <si>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</si>
  <si>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</si>
  <si>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</si>
  <si>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</si>
  <si>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</si>
  <si>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</si>
  <si>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</si>
  <si>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</si>
  <si>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</si>
  <si>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</si>
  <si>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</si>
  <si>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</si>
  <si>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</si>
  <si>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</si>
  <si>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</si>
  <si>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</si>
  <si>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</si>
  <si>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</si>
  <si>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</si>
  <si>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</si>
  <si>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</si>
  <si>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</si>
  <si>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</si>
  <si>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</si>
  <si>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</si>
  <si>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</si>
  <si>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</si>
  <si>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</si>
  <si>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</si>
  <si>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</si>
  <si>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</si>
  <si>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</si>
  <si>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</si>
  <si>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</si>
  <si>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</si>
  <si>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</si>
  <si>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</si>
  <si>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</si>
  <si>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</si>
  <si>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</si>
  <si>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</si>
  <si>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</si>
  <si>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</si>
  <si>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</si>
  <si>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</si>
  <si>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</si>
  <si>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</si>
  <si>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</si>
  <si>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</si>
  <si>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</si>
  <si>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</si>
  <si>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</si>
  <si>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</si>
  <si>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</si>
  <si>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</si>
  <si>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</si>
  <si>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</si>
  <si>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</si>
  <si>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</si>
  <si>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</si>
  <si>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</si>
  <si>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</si>
  <si>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</si>
  <si>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</si>
  <si>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FD</t>
  </si>
  <si>
    <t>HO</t>
  </si>
  <si>
    <t>HY</t>
  </si>
  <si>
    <t>TY</t>
  </si>
  <si>
    <t>TOYOTA</t>
  </si>
  <si>
    <t>CHRYSLER</t>
  </si>
  <si>
    <t>FORD</t>
  </si>
  <si>
    <t>HYUNDAI</t>
  </si>
  <si>
    <t>HONDA</t>
  </si>
  <si>
    <t>GM</t>
  </si>
  <si>
    <t>GENERAL MOTORS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</si>
  <si>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</si>
  <si>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</si>
  <si>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</si>
  <si>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</si>
  <si>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</si>
  <si>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</si>
  <si>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</si>
  <si>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</si>
  <si>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</si>
  <si>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</si>
  <si>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</si>
  <si>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CAMRY</t>
  </si>
  <si>
    <t>ELANTRA</t>
  </si>
  <si>
    <t>FOCUS</t>
  </si>
  <si>
    <t>COROLLA</t>
  </si>
  <si>
    <t>CARAVAN</t>
  </si>
  <si>
    <t>CIVIC</t>
  </si>
  <si>
    <t>MUSTANG</t>
  </si>
  <si>
    <t>ODYSSEY</t>
  </si>
  <si>
    <t>PT CRUISER</t>
  </si>
  <si>
    <t>SILVERADO</t>
  </si>
  <si>
    <t>HO01ODY040</t>
  </si>
  <si>
    <t>FD06FCS006</t>
  </si>
  <si>
    <t>GM09CMR014</t>
  </si>
  <si>
    <t>HO05ODY037</t>
  </si>
  <si>
    <t>New Car ID(insert first 3 letters of car color into the old ID</t>
  </si>
  <si>
    <t>Average of Miles / Year</t>
  </si>
  <si>
    <t>(All)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</si>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</sst>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0" fontId="0" fillId="33" borderId="10" xfId="0" applyFill="1" applyBorder="1"/>
    <xf numFmtId="0" fontId="18" fillId="33" borderId="10" xfId="0" applyFont="1" applyFill="1" applyBorder="1" applyAlignment="1">
      <alignment wrapText="1"/>
    </xf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165" formatCode="0.000"/>
    </dxf>
    <dxf>
      <numFmt numFmtId="165" formatCode="0.000"/>
    </dxf>
    <dxf>
      <numFmt numFmtId="166" formatCode="0.0000"/>
    </dxf>
    <dxf>
      <numFmt numFmtId="166" formatCode="0.0000"/>
    </dxf>
    <dxf>
      <numFmt numFmtId="167" formatCode="0.00000"/>
    </dxf>
    <dxf>
      <numFmt numFmtId="167" formatCode="0.00000"/>
    </dxf>
    <dxf>
      <numFmt numFmtId="168" formatCode="0.000000"/>
    </dxf>
    <dxf>
      <numFmt numFmtId="168" formatCode="0.000000"/>
    </dxf>
    <dxf>
      <numFmt numFmtId="169" formatCode="0.0000000"/>
    </dxf>
    <dxf>
      <numFmt numFmtId="169" formatCode="0.0000000"/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</dxf>
    <dxf>
      <fill>
        <patternFill patternType="none">
          <fgColor indexed="64"/>
          <bgColor indexed="65"/>
        </patternFill>
      </fill>
    </dxf>
    <dxf>
      <border outline="0">
        <right style="thin">
          <color indexed="64"/>
        </right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[Car_Inventory_Cleaned_Analysed.xlsx]Avg Yearly Miles by Model!PivotTable1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Miles/Year On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Yearly Miles by Model'!$B$4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'Avg Yearly Miles by Model'!$A$5:$A$14</c:f>
              <c:strCache>
                <c:ptCount val="10"/>
                <c:pt idx="0">
                  <c:v>CAMRY</c:v>
                </c:pt>
                <c:pt idx="1">
                  <c:v>CARAVAN</c:v>
                </c:pt>
                <c:pt idx="2">
                  <c:v>CIVIC</c:v>
                </c:pt>
                <c:pt idx="3">
                  <c:v>COROLLA</c:v>
                </c:pt>
                <c:pt idx="4">
                  <c:v>ELANTRA</c:v>
                </c:pt>
                <c:pt idx="5">
                  <c:v>FOCUS</c:v>
                </c:pt>
                <c:pt idx="6">
                  <c:v>MUSTANG</c:v>
                </c:pt>
                <c:pt idx="7">
                  <c:v>ODYSSEY</c:v>
                </c:pt>
                <c:pt idx="8">
                  <c:v>PT CRUISER</c:v>
                </c:pt>
                <c:pt idx="9">
                  <c:v>SILVERADO</c:v>
                </c:pt>
              </c:strCache>
            </c:strRef>
          </c:cat>
          <c:val>
            <c:numRef>
              <c:f>'Avg Yearly Miles by Model'!$B$5:$B$14</c:f>
              <c:numCache>
                <c:formatCode>0.00</c:formatCode>
                <c:ptCount val="10"/>
                <c:pt idx="0">
                  <c:v>2500.0058260287747</c:v>
                </c:pt>
                <c:pt idx="1">
                  <c:v>2962.659493327827</c:v>
                </c:pt>
                <c:pt idx="2">
                  <c:v>2087.1125770679369</c:v>
                </c:pt>
                <c:pt idx="3">
                  <c:v>2431.7143221297156</c:v>
                </c:pt>
                <c:pt idx="4">
                  <c:v>1762.6414227330779</c:v>
                </c:pt>
                <c:pt idx="5">
                  <c:v>1990.7156446516451</c:v>
                </c:pt>
                <c:pt idx="6">
                  <c:v>2234.2459194139196</c:v>
                </c:pt>
                <c:pt idx="7">
                  <c:v>2249.6762768341518</c:v>
                </c:pt>
                <c:pt idx="8">
                  <c:v>2388.4965806223227</c:v>
                </c:pt>
                <c:pt idx="9">
                  <c:v>2732.5211101527616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7-451E-9D45-67FC9CE11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75006335"/>
        <c:axId val="1375017855"/>
      </c:barChart>
      <c:catAx>
        <c:axId val="137500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017855"/>
        <c:crosses val="autoZero"/>
        <c:auto val="1"/>
        <c:lblAlgn val="ctr"/>
        <c:lblOffset val="100"/>
        <c:noMultiLvlLbl val="0"/>
      </c:catAx>
      <c:valAx>
        <c:axId val="137501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00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[Car_Inventory_Cleaned_Analysed.xlsx]Avg Yearly Miles by Driver!PivotTable1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Miles/Year On Driver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Yearly Miles by Driver'!$B$3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'Avg Yearly Miles by Driver'!$A$4:$A$21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'Avg Yearly Miles by Driver'!$B$4:$B$21</c:f>
              <c:numCache>
                <c:formatCode>0.00</c:formatCode>
                <c:ptCount val="17"/>
                <c:pt idx="0">
                  <c:v>2421.031007751938</c:v>
                </c:pt>
                <c:pt idx="1">
                  <c:v>2211.777975308642</c:v>
                </c:pt>
                <c:pt idx="2">
                  <c:v>2506.5830266465559</c:v>
                </c:pt>
                <c:pt idx="3">
                  <c:v>2760.5900845526376</c:v>
                </c:pt>
                <c:pt idx="4">
                  <c:v>2663.7855136733187</c:v>
                </c:pt>
                <c:pt idx="5">
                  <c:v>2274.0374984032519</c:v>
                </c:pt>
                <c:pt idx="6">
                  <c:v>2676.0296438575429</c:v>
                </c:pt>
                <c:pt idx="7">
                  <c:v>2451.3564649909481</c:v>
                </c:pt>
                <c:pt idx="8">
                  <c:v>1426.4539989264629</c:v>
                </c:pt>
                <c:pt idx="9">
                  <c:v>1782.4435942028986</c:v>
                </c:pt>
                <c:pt idx="10">
                  <c:v>2210.6397053009882</c:v>
                </c:pt>
                <c:pt idx="11">
                  <c:v>2313.990303030303</c:v>
                </c:pt>
                <c:pt idx="12">
                  <c:v>2508.6518794161389</c:v>
                </c:pt>
                <c:pt idx="13">
                  <c:v>2768.1401780666297</c:v>
                </c:pt>
                <c:pt idx="14">
                  <c:v>1568.6505553674776</c:v>
                </c:pt>
                <c:pt idx="15">
                  <c:v>2285.044064007212</c:v>
                </c:pt>
                <c:pt idx="16">
                  <c:v>1432.7185185185185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F9A5-4991-B652-43ECAD086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795744"/>
        <c:axId val="56796704"/>
      </c:barChart>
      <c:catAx>
        <c:axId val="5679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6704"/>
        <c:crosses val="autoZero"/>
        <c:auto val="1"/>
        <c:lblAlgn val="ctr"/>
        <c:lblOffset val="100"/>
        <c:noMultiLvlLbl val="0"/>
      </c:catAx>
      <c:valAx>
        <c:axId val="5679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</xdr:row>
      <xdr:rowOff>9525</xdr:rowOff>
    </xdr:from>
    <xdr:to>
      <xdr:col>6</xdr:col>
      <xdr:colOff>457200</xdr:colOff>
      <xdr:row>18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6A45E3-18E5-2CF0-549D-2905097F9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600074</xdr:colOff>
      <xdr:row>1</xdr:row>
      <xdr:rowOff>190498</xdr:rowOff>
    </xdr:from>
    <xdr:to>
      <xdr:col>12</xdr:col>
      <xdr:colOff>485775</xdr:colOff>
      <xdr:row>20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196E0-3494-E8A1-BBD8-A6131DF56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lins Okenmuo" refreshedDate="45742.518810995367" createdVersion="8" refreshedVersion="8" minRefreshableVersion="3" recordCount="52" xr:uid="{B454A991-9E24-4367-AD19-C5F8FBE17E9C}">
  <cacheSource type="worksheet">
    <worksheetSource name="Table3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 count="6">
        <s v="HONDA"/>
        <s v="FORD"/>
        <s v="GENERAL MOTORS"/>
        <s v="TOYOTA"/>
        <s v="HYUNDAI"/>
        <s v="CHRYSLER"/>
      </sharedItems>
    </cacheField>
    <cacheField name="Model" numFmtId="0">
      <sharedItems count="11">
        <s v="ODY"/>
        <s v="FCS"/>
        <s v="CIV"/>
        <s v="CMR"/>
        <s v="COR"/>
        <s v="ELA"/>
        <s v="CAM"/>
        <s v="PTC"/>
        <s v="SLV"/>
        <s v="MTG"/>
        <s v="CAR"/>
      </sharedItems>
    </cacheField>
    <cacheField name="Model (Full Name)" numFmtId="0">
      <sharedItems count="10">
        <s v="ODYSSEY"/>
        <s v="FOCUS"/>
        <s v="CIVIC"/>
        <s v="CAMRY"/>
        <s v="COROLLA"/>
        <s v="ELANTRA"/>
        <s v="PT CRUISER"/>
        <s v="SILVERADO"/>
        <s v="MUSTANG"/>
        <s v="CARAVAN"/>
      </sharedItems>
    </cacheField>
    <cacheField name="Manufacture Year" numFmtId="14">
      <sharedItems count="18">
        <s v="2014"/>
        <s v="2013"/>
        <s v="2012"/>
        <s v="2010"/>
        <s v="2011"/>
        <s v="2009"/>
        <s v="2008"/>
        <s v="2006"/>
        <s v="2007"/>
        <s v="2004"/>
        <s v="2005"/>
        <s v="2002"/>
        <s v="2001"/>
        <s v="2003"/>
        <s v="2000"/>
        <s v="1999"/>
        <s v="1998"/>
        <s v="1996"/>
      </sharedItems>
    </cacheField>
    <cacheField name="Age" numFmtId="0">
      <sharedItems containsSemiMixedTypes="0" containsString="0" containsNumber="1" containsInteger="1" minValue="11" maxValue="29"/>
    </cacheField>
    <cacheField name="Miles" numFmtId="0">
      <sharedItems containsSemiMixedTypes="0" containsString="0" containsNumber="1" minValue="3708.1" maxValue="114660.6" count="52">
        <n v="3708.1"/>
        <n v="13682.9"/>
        <n v="13867.6"/>
        <n v="14289.6"/>
        <n v="17556.3"/>
        <n v="19341.7"/>
        <n v="19421.099999999999"/>
        <n v="20223.900000000001"/>
        <n v="22128.2"/>
        <n v="22188.5"/>
        <n v="22282"/>
        <n v="22521.599999999999"/>
        <n v="22573"/>
        <n v="24513.200000000001"/>
        <n v="27394.2"/>
        <n v="27534.799999999999"/>
        <n v="27637.1"/>
        <n v="28464.799999999999"/>
        <n v="29102.3"/>
        <n v="29601.9"/>
        <n v="30555.3"/>
        <n v="31144.400000000001"/>
        <n v="33477.199999999997"/>
        <n v="35137"/>
        <n v="36438.5"/>
        <n v="37558.800000000003"/>
        <n v="40326.800000000003"/>
        <n v="42074.2"/>
        <n v="42504.6"/>
        <n v="44946.5"/>
        <n v="44974.8"/>
        <n v="46311.4"/>
        <n v="48114.2"/>
        <n v="50854.1"/>
        <n v="52229.5"/>
        <n v="52699.4"/>
        <n v="60389.5"/>
        <n v="64467.4"/>
        <n v="64542"/>
        <n v="67829.100000000006"/>
        <n v="68658.899999999994"/>
        <n v="69891.899999999994"/>
        <n v="72527.199999999997"/>
        <n v="73444.399999999994"/>
        <n v="77243.100000000006"/>
        <n v="79420.600000000006"/>
        <n v="80685.8"/>
        <n v="82374"/>
        <n v="83162.7"/>
        <n v="85928"/>
        <n v="93382.6"/>
        <n v="114660.6"/>
      </sharedItems>
    </cacheField>
    <cacheField name="Miles / Year" numFmtId="2">
      <sharedItems containsSemiMixedTypes="0" containsString="0" containsNumber="1" minValue="322.44347826086954" maxValue="3886.8" count="52">
        <n v="322.44347826086954"/>
        <n v="1094.6320000000001"/>
        <n v="1109.4080000000001"/>
        <n v="1242.5739130434783"/>
        <n v="1526.6347826086956"/>
        <n v="1432.7185185185185"/>
        <n v="1438.6"/>
        <n v="1617.912"/>
        <n v="1639.1259259259259"/>
        <n v="1775.08"/>
        <n v="1650.5185185185185"/>
        <n v="1801.7279999999998"/>
        <n v="1456.3225806451612"/>
        <n v="1815.7925925925927"/>
        <n v="1889.2551724137932"/>
        <n v="2202.7840000000001"/>
        <n v="2210.9679999999998"/>
        <n v="1725.1393939393938"/>
        <n v="2007.0551724137931"/>
        <n v="2192.7333333333336"/>
        <n v="2107.2620689655173"/>
        <n v="2009.3161290322582"/>
        <n v="2159.8193548387094"/>
        <n v="2129.5151515151515"/>
        <n v="2082.1999999999998"/>
        <n v="2146.2171428571432"/>
        <n v="2068.041025641026"/>
        <n v="2274.2810810810811"/>
        <n v="2428.8342857142857"/>
        <n v="2568.3714285714286"/>
        <n v="2306.4"/>
        <n v="2374.9435897435897"/>
        <n v="2916.0121212121212"/>
        <n v="2748.8702702702703"/>
        <n v="2678.4358974358975"/>
        <n v="2451.1348837209302"/>
        <n v="2945.8292682926831"/>
        <n v="2743.2936170212765"/>
        <n v="3001.953488372093"/>
        <n v="2886.3446808510639"/>
        <n v="2802.4040816326528"/>
        <n v="2852.7306122448977"/>
        <n v="3373.3581395348838"/>
        <n v="3264.1955555555551"/>
        <n v="3029.1411764705886"/>
        <n v="2997.003773584906"/>
        <n v="3164.1490196078435"/>
        <n v="3108.4528301886794"/>
        <n v="3024.0981818181817"/>
        <n v="3369.7254901960782"/>
        <n v="3395.7309090909093"/>
        <n v="3886.8"/>
      </sharedItems>
    </cacheField>
    <cacheField name="Color" numFmtId="0">
      <sharedItems/>
    </cacheField>
    <cacheField name="Driver" numFmtId="0">
      <sharedItems count="17">
        <s v="McCall"/>
        <s v="Rodriguez"/>
        <s v="Chan"/>
        <s v="Torrens"/>
        <s v="Praulty"/>
        <s v="Yousef"/>
        <s v="Bard"/>
        <s v="Ewenty"/>
        <s v="Vizzini"/>
        <s v="Hulinski"/>
        <s v="Smith"/>
        <s v="Santos"/>
        <s v="Lyon"/>
        <s v="Swartz"/>
        <s v="Howard"/>
        <s v="Jones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(insert first 3 letters of car color into the old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HO14ODY041"/>
    <s v="HO"/>
    <x v="0"/>
    <x v="0"/>
    <x v="0"/>
    <x v="0"/>
    <n v="11"/>
    <x v="0"/>
    <x v="0"/>
    <s v="Black"/>
    <x v="0"/>
    <n v="100000"/>
    <s v="YES"/>
    <s v="HO14ODYBLA041"/>
  </r>
  <r>
    <s v="FD13FCS013"/>
    <s v="FD"/>
    <x v="1"/>
    <x v="1"/>
    <x v="1"/>
    <x v="1"/>
    <n v="12"/>
    <x v="1"/>
    <x v="1"/>
    <s v="Black"/>
    <x v="1"/>
    <n v="75000"/>
    <s v="YES"/>
    <s v="FD13FCSBLA013"/>
  </r>
  <r>
    <s v="HO13CIV036"/>
    <s v="HO"/>
    <x v="0"/>
    <x v="2"/>
    <x v="2"/>
    <x v="1"/>
    <n v="12"/>
    <x v="2"/>
    <x v="2"/>
    <s v="Black"/>
    <x v="2"/>
    <n v="75000"/>
    <s v="YES"/>
    <s v="HO13CIVBLA036"/>
  </r>
  <r>
    <s v="GM14CMR016"/>
    <s v="GM"/>
    <x v="2"/>
    <x v="3"/>
    <x v="3"/>
    <x v="0"/>
    <n v="11"/>
    <x v="3"/>
    <x v="3"/>
    <s v="White"/>
    <x v="3"/>
    <n v="100000"/>
    <s v="YES"/>
    <s v="GM14CMRWHI016"/>
  </r>
  <r>
    <s v="TY14COR027"/>
    <s v="TY"/>
    <x v="3"/>
    <x v="4"/>
    <x v="4"/>
    <x v="0"/>
    <n v="11"/>
    <x v="4"/>
    <x v="4"/>
    <s v="Blue"/>
    <x v="4"/>
    <n v="100000"/>
    <s v="YES"/>
    <s v="TY14CORBLU027"/>
  </r>
  <r>
    <s v="FD12FCS011"/>
    <s v="FD"/>
    <x v="1"/>
    <x v="1"/>
    <x v="1"/>
    <x v="2"/>
    <n v="13"/>
    <x v="5"/>
    <x v="5"/>
    <s v="White"/>
    <x v="5"/>
    <n v="75000"/>
    <s v="YES"/>
    <s v="FD12FCSWHI011"/>
  </r>
  <r>
    <s v="GM12CMR015"/>
    <s v="GM"/>
    <x v="2"/>
    <x v="3"/>
    <x v="3"/>
    <x v="2"/>
    <n v="13"/>
    <x v="6"/>
    <x v="6"/>
    <s v="Black"/>
    <x v="6"/>
    <n v="100000"/>
    <s v="YES"/>
    <s v="GM12CMRBLA015"/>
  </r>
  <r>
    <s v="HY13ELA051"/>
    <s v="HY"/>
    <x v="4"/>
    <x v="5"/>
    <x v="5"/>
    <x v="1"/>
    <n v="12"/>
    <x v="7"/>
    <x v="7"/>
    <s v="Black"/>
    <x v="4"/>
    <n v="100000"/>
    <s v="YES"/>
    <s v="HY13ELABLA051"/>
  </r>
  <r>
    <s v="TY12CAM029"/>
    <s v="TY"/>
    <x v="3"/>
    <x v="6"/>
    <x v="3"/>
    <x v="2"/>
    <n v="13"/>
    <x v="8"/>
    <x v="8"/>
    <s v="Blue"/>
    <x v="2"/>
    <n v="100000"/>
    <s v="YES"/>
    <s v="TY12CAMBLU029"/>
  </r>
  <r>
    <s v="HY13ELA052"/>
    <s v="HY"/>
    <x v="4"/>
    <x v="5"/>
    <x v="5"/>
    <x v="1"/>
    <n v="12"/>
    <x v="9"/>
    <x v="9"/>
    <s v="Blue"/>
    <x v="7"/>
    <n v="100000"/>
    <s v="YES"/>
    <s v="HY13ELABLU052"/>
  </r>
  <r>
    <s v="HY12ELA050"/>
    <s v="HY"/>
    <x v="4"/>
    <x v="5"/>
    <x v="5"/>
    <x v="2"/>
    <n v="13"/>
    <x v="10"/>
    <x v="10"/>
    <s v="Blue"/>
    <x v="0"/>
    <n v="100000"/>
    <s v="YES"/>
    <s v="HY12ELABLU050"/>
  </r>
  <r>
    <s v="FD13FCS012"/>
    <s v="FD"/>
    <x v="1"/>
    <x v="1"/>
    <x v="1"/>
    <x v="1"/>
    <n v="12"/>
    <x v="11"/>
    <x v="11"/>
    <s v="Black"/>
    <x v="8"/>
    <n v="75000"/>
    <s v="YES"/>
    <s v="FD13FCSBLA012"/>
  </r>
  <r>
    <s v="HO10CIV032"/>
    <s v="HO"/>
    <x v="0"/>
    <x v="2"/>
    <x v="2"/>
    <x v="3"/>
    <n v="15"/>
    <x v="12"/>
    <x v="12"/>
    <s v="Blue"/>
    <x v="3"/>
    <n v="75000"/>
    <s v="YES"/>
    <s v="HO10CIVBLU032"/>
  </r>
  <r>
    <s v="HO12CIV035"/>
    <s v="HO"/>
    <x v="0"/>
    <x v="2"/>
    <x v="2"/>
    <x v="2"/>
    <n v="13"/>
    <x v="13"/>
    <x v="13"/>
    <s v="Black"/>
    <x v="9"/>
    <n v="75000"/>
    <s v="YES"/>
    <s v="HO12CIVBLA035"/>
  </r>
  <r>
    <s v="CR11PTC044"/>
    <s v="CR"/>
    <x v="5"/>
    <x v="7"/>
    <x v="6"/>
    <x v="4"/>
    <n v="14"/>
    <x v="14"/>
    <x v="14"/>
    <s v="Black"/>
    <x v="8"/>
    <n v="75000"/>
    <s v="YES"/>
    <s v="CR11PTCBLA044"/>
  </r>
  <r>
    <s v="FD13FCS010"/>
    <s v="FD"/>
    <x v="1"/>
    <x v="1"/>
    <x v="1"/>
    <x v="1"/>
    <n v="12"/>
    <x v="15"/>
    <x v="15"/>
    <s v="White"/>
    <x v="4"/>
    <n v="75000"/>
    <s v="YES"/>
    <s v="FD13FCSWHI010"/>
  </r>
  <r>
    <s v="FD13FCS009"/>
    <s v="FD"/>
    <x v="1"/>
    <x v="1"/>
    <x v="1"/>
    <x v="1"/>
    <n v="12"/>
    <x v="16"/>
    <x v="16"/>
    <s v="Black"/>
    <x v="10"/>
    <n v="75000"/>
    <s v="YES"/>
    <s v="FD13FCSBLA009"/>
  </r>
  <r>
    <s v="GM09CMR014"/>
    <s v="GM"/>
    <x v="2"/>
    <x v="3"/>
    <x v="3"/>
    <x v="5"/>
    <n v="16"/>
    <x v="17"/>
    <x v="17"/>
    <s v="White"/>
    <x v="11"/>
    <n v="100000"/>
    <s v="YES"/>
    <s v="GM09CMRWHI014"/>
  </r>
  <r>
    <s v="HY11ELA049"/>
    <s v="HY"/>
    <x v="4"/>
    <x v="5"/>
    <x v="5"/>
    <x v="4"/>
    <n v="14"/>
    <x v="18"/>
    <x v="18"/>
    <s v="Black"/>
    <x v="3"/>
    <n v="100000"/>
    <s v="YES"/>
    <s v="HY11ELABLA049"/>
  </r>
  <r>
    <s v="TY12COR028"/>
    <s v="TY"/>
    <x v="3"/>
    <x v="4"/>
    <x v="4"/>
    <x v="2"/>
    <n v="13"/>
    <x v="19"/>
    <x v="19"/>
    <s v="Black"/>
    <x v="11"/>
    <n v="100000"/>
    <s v="YES"/>
    <s v="TY12CORBLA028"/>
  </r>
  <r>
    <s v="HO11CIV034"/>
    <s v="HO"/>
    <x v="0"/>
    <x v="2"/>
    <x v="2"/>
    <x v="4"/>
    <n v="14"/>
    <x v="20"/>
    <x v="20"/>
    <s v="Black"/>
    <x v="12"/>
    <n v="75000"/>
    <s v="YES"/>
    <s v="HO11CIVBLA034"/>
  </r>
  <r>
    <s v="GM10SLV017"/>
    <s v="GM"/>
    <x v="2"/>
    <x v="8"/>
    <x v="7"/>
    <x v="3"/>
    <n v="15"/>
    <x v="21"/>
    <x v="21"/>
    <s v="Black"/>
    <x v="9"/>
    <n v="100000"/>
    <s v="YES"/>
    <s v="GM10SLVBLA017"/>
  </r>
  <r>
    <s v="HO10CIV033"/>
    <s v="HO"/>
    <x v="0"/>
    <x v="2"/>
    <x v="2"/>
    <x v="3"/>
    <n v="15"/>
    <x v="22"/>
    <x v="22"/>
    <s v="Black"/>
    <x v="13"/>
    <n v="75000"/>
    <s v="YES"/>
    <s v="HO10CIVBLA033"/>
  </r>
  <r>
    <s v="FD09FCS008"/>
    <s v="FD"/>
    <x v="1"/>
    <x v="1"/>
    <x v="1"/>
    <x v="5"/>
    <n v="16"/>
    <x v="23"/>
    <x v="23"/>
    <s v="Black"/>
    <x v="14"/>
    <n v="75000"/>
    <s v="YES"/>
    <s v="FD09FCSBLA008"/>
  </r>
  <r>
    <s v="FD08MTG005"/>
    <s v="FD"/>
    <x v="1"/>
    <x v="9"/>
    <x v="8"/>
    <x v="6"/>
    <n v="17"/>
    <x v="24"/>
    <x v="24"/>
    <s v="White"/>
    <x v="10"/>
    <n v="50000"/>
    <s v="YES"/>
    <s v="FD08MTGWHI005"/>
  </r>
  <r>
    <s v="FD08MTG004"/>
    <s v="FD"/>
    <x v="1"/>
    <x v="9"/>
    <x v="8"/>
    <x v="6"/>
    <n v="17"/>
    <x v="25"/>
    <x v="25"/>
    <s v="Black"/>
    <x v="15"/>
    <n v="50000"/>
    <s v="YES"/>
    <s v="FD08MTGBLA004"/>
  </r>
  <r>
    <s v="FD06MTG001"/>
    <s v="FD"/>
    <x v="1"/>
    <x v="9"/>
    <x v="8"/>
    <x v="7"/>
    <n v="19"/>
    <x v="26"/>
    <x v="26"/>
    <s v="Black"/>
    <x v="10"/>
    <n v="50000"/>
    <s v="YES"/>
    <s v="FD06MTGBLA001"/>
  </r>
  <r>
    <s v="CR07PTC043"/>
    <s v="CR"/>
    <x v="5"/>
    <x v="7"/>
    <x v="6"/>
    <x v="8"/>
    <n v="18"/>
    <x v="27"/>
    <x v="27"/>
    <s v="Green"/>
    <x v="16"/>
    <n v="75000"/>
    <s v="YES"/>
    <s v="CR07PTCGRE043"/>
  </r>
  <r>
    <s v="HO08ODY039"/>
    <s v="HO"/>
    <x v="0"/>
    <x v="0"/>
    <x v="0"/>
    <x v="6"/>
    <n v="17"/>
    <x v="28"/>
    <x v="28"/>
    <s v="White"/>
    <x v="1"/>
    <n v="100000"/>
    <s v="YES"/>
    <s v="HO08ODYWHI039"/>
  </r>
  <r>
    <s v="FD08MTG003"/>
    <s v="FD"/>
    <x v="1"/>
    <x v="9"/>
    <x v="8"/>
    <x v="6"/>
    <n v="17"/>
    <x v="29"/>
    <x v="29"/>
    <s v="Green"/>
    <x v="12"/>
    <n v="50000"/>
    <s v="YES"/>
    <s v="FD08MTGGRE003"/>
  </r>
  <r>
    <s v="FD06MTG002"/>
    <s v="FD"/>
    <x v="1"/>
    <x v="9"/>
    <x v="8"/>
    <x v="7"/>
    <n v="19"/>
    <x v="30"/>
    <x v="30"/>
    <s v="White"/>
    <x v="0"/>
    <n v="50000"/>
    <s v="YES"/>
    <s v="FD06MTGWHI002"/>
  </r>
  <r>
    <s v="FD06FCS006"/>
    <s v="FD"/>
    <x v="1"/>
    <x v="1"/>
    <x v="1"/>
    <x v="7"/>
    <n v="19"/>
    <x v="31"/>
    <x v="31"/>
    <s v="Green"/>
    <x v="7"/>
    <n v="75000"/>
    <s v="YES"/>
    <s v="FD06FCSGRE006"/>
  </r>
  <r>
    <s v="TY09CAM024"/>
    <s v="TY"/>
    <x v="3"/>
    <x v="6"/>
    <x v="3"/>
    <x v="5"/>
    <n v="16"/>
    <x v="32"/>
    <x v="32"/>
    <s v="White"/>
    <x v="14"/>
    <n v="100000"/>
    <s v="YES"/>
    <s v="TY09CAMWHI024"/>
  </r>
  <r>
    <s v="HO07ODY038"/>
    <s v="HO"/>
    <x v="0"/>
    <x v="0"/>
    <x v="0"/>
    <x v="8"/>
    <n v="18"/>
    <x v="33"/>
    <x v="33"/>
    <s v="Black"/>
    <x v="13"/>
    <n v="100000"/>
    <s v="YES"/>
    <s v="HO07ODYBLA038"/>
  </r>
  <r>
    <s v="FD06FCS007"/>
    <s v="FD"/>
    <x v="1"/>
    <x v="1"/>
    <x v="1"/>
    <x v="7"/>
    <n v="19"/>
    <x v="34"/>
    <x v="34"/>
    <s v="Green"/>
    <x v="12"/>
    <n v="75000"/>
    <s v="YES"/>
    <s v="FD06FCSGRE007"/>
  </r>
  <r>
    <s v="CR04CAR048"/>
    <s v="CR"/>
    <x v="5"/>
    <x v="10"/>
    <x v="9"/>
    <x v="9"/>
    <n v="21"/>
    <x v="35"/>
    <x v="35"/>
    <s v="Red"/>
    <x v="6"/>
    <n v="75000"/>
    <s v="YES"/>
    <s v="CR04CARRED048"/>
  </r>
  <r>
    <s v="HO05ODY037"/>
    <s v="HO"/>
    <x v="0"/>
    <x v="0"/>
    <x v="0"/>
    <x v="10"/>
    <n v="20"/>
    <x v="36"/>
    <x v="36"/>
    <s v="White"/>
    <x v="14"/>
    <n v="100000"/>
    <s v="YES"/>
    <s v="HO05ODYWHI037"/>
  </r>
  <r>
    <s v="TY02COR025"/>
    <s v="TY"/>
    <x v="3"/>
    <x v="4"/>
    <x v="4"/>
    <x v="11"/>
    <n v="23"/>
    <x v="37"/>
    <x v="37"/>
    <s v="Red"/>
    <x v="16"/>
    <n v="100000"/>
    <s v="YES"/>
    <s v="TY02CORRED025"/>
  </r>
  <r>
    <s v="CR04PTC042"/>
    <s v="CR"/>
    <x v="5"/>
    <x v="7"/>
    <x v="6"/>
    <x v="9"/>
    <n v="21"/>
    <x v="38"/>
    <x v="38"/>
    <s v="Blue"/>
    <x v="10"/>
    <n v="75000"/>
    <s v="YES"/>
    <s v="CR04PTCBLU042"/>
  </r>
  <r>
    <s v="TY02CAM023"/>
    <s v="TY"/>
    <x v="3"/>
    <x v="6"/>
    <x v="3"/>
    <x v="11"/>
    <n v="23"/>
    <x v="39"/>
    <x v="39"/>
    <s v="Black"/>
    <x v="10"/>
    <n v="100000"/>
    <s v="YES"/>
    <s v="TY02CAMBLA023"/>
  </r>
  <r>
    <s v="HO01ODY040"/>
    <s v="HO"/>
    <x v="0"/>
    <x v="0"/>
    <x v="0"/>
    <x v="12"/>
    <n v="24"/>
    <x v="40"/>
    <x v="40"/>
    <s v="Black"/>
    <x v="10"/>
    <n v="100000"/>
    <s v="YES"/>
    <s v="HO01ODYBLA040"/>
  </r>
  <r>
    <s v="HO01CIV031"/>
    <s v="HO"/>
    <x v="0"/>
    <x v="2"/>
    <x v="2"/>
    <x v="12"/>
    <n v="24"/>
    <x v="41"/>
    <x v="41"/>
    <s v="Blue"/>
    <x v="15"/>
    <n v="75000"/>
    <s v="YES"/>
    <s v="HO01CIVBLU031"/>
  </r>
  <r>
    <s v="CR04CAR047"/>
    <s v="CR"/>
    <x v="5"/>
    <x v="10"/>
    <x v="9"/>
    <x v="9"/>
    <n v="21"/>
    <x v="42"/>
    <x v="42"/>
    <s v="White"/>
    <x v="6"/>
    <n v="75000"/>
    <s v="YES"/>
    <s v="CR04CARWHI047"/>
  </r>
  <r>
    <s v="TY03COR026"/>
    <s v="TY"/>
    <x v="3"/>
    <x v="4"/>
    <x v="4"/>
    <x v="13"/>
    <n v="22"/>
    <x v="43"/>
    <x v="43"/>
    <s v="Black"/>
    <x v="16"/>
    <n v="100000"/>
    <s v="YES"/>
    <s v="TY03CORBLA026"/>
  </r>
  <r>
    <s v="CR00CAR046"/>
    <s v="CR"/>
    <x v="5"/>
    <x v="10"/>
    <x v="9"/>
    <x v="14"/>
    <n v="25"/>
    <x v="44"/>
    <x v="44"/>
    <s v="Black"/>
    <x v="15"/>
    <n v="75000"/>
    <s v="NO"/>
    <s v="CR00CARBLA046"/>
  </r>
  <r>
    <s v="CR99CAR045"/>
    <s v="CR"/>
    <x v="5"/>
    <x v="10"/>
    <x v="9"/>
    <x v="15"/>
    <n v="26"/>
    <x v="45"/>
    <x v="45"/>
    <s v="Green"/>
    <x v="9"/>
    <n v="75000"/>
    <s v="NO"/>
    <s v="CR99CARGRE045"/>
  </r>
  <r>
    <s v="GM00SLV019"/>
    <s v="GM"/>
    <x v="2"/>
    <x v="8"/>
    <x v="7"/>
    <x v="14"/>
    <n v="25"/>
    <x v="46"/>
    <x v="46"/>
    <s v="Blue"/>
    <x v="8"/>
    <n v="100000"/>
    <s v="YES"/>
    <s v="GM00SLVBLU019"/>
  </r>
  <r>
    <s v="HO99CIV030"/>
    <s v="HO"/>
    <x v="0"/>
    <x v="2"/>
    <x v="2"/>
    <x v="15"/>
    <n v="26"/>
    <x v="47"/>
    <x v="47"/>
    <s v="White"/>
    <x v="1"/>
    <n v="75000"/>
    <s v="NO"/>
    <s v="HO99CIVWHI030"/>
  </r>
  <r>
    <s v="GM98SLV018"/>
    <s v="GM"/>
    <x v="2"/>
    <x v="8"/>
    <x v="7"/>
    <x v="16"/>
    <n v="27"/>
    <x v="48"/>
    <x v="48"/>
    <s v="Black"/>
    <x v="11"/>
    <n v="100000"/>
    <s v="YES"/>
    <s v="GM98SLVBLA018"/>
  </r>
  <r>
    <s v="TY00CAM022"/>
    <s v="TY"/>
    <x v="3"/>
    <x v="6"/>
    <x v="3"/>
    <x v="14"/>
    <n v="25"/>
    <x v="49"/>
    <x v="49"/>
    <s v="Green"/>
    <x v="7"/>
    <n v="100000"/>
    <s v="YES"/>
    <s v="TY00CAMGRE022"/>
  </r>
  <r>
    <s v="TY98CAM021"/>
    <s v="TY"/>
    <x v="3"/>
    <x v="6"/>
    <x v="3"/>
    <x v="16"/>
    <n v="27"/>
    <x v="50"/>
    <x v="50"/>
    <s v="Black"/>
    <x v="13"/>
    <n v="100000"/>
    <s v="YES"/>
    <s v="TY98CAMBLA021"/>
  </r>
  <r>
    <s v="TY96CAM020"/>
    <s v="TY"/>
    <x v="3"/>
    <x v="6"/>
    <x v="3"/>
    <x v="17"/>
    <n v="29"/>
    <x v="51"/>
    <x v="51"/>
    <s v="Green"/>
    <x v="2"/>
    <n v="100000"/>
    <s v="NO"/>
    <s v="TY96CAMGRE0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BC5106-FFFE-41B4-BFBF-5A3B535DD4B0}" name="PivotTable1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 chartFormat="16">
  <location ref="A4:B14" firstHeaderRow="1" firstDataRow="1" firstDataCol="1" rowPageCount="1" colPageCount="1"/>
  <pivotFields count="14">
    <pivotField compact="0" showAll="0"/>
    <pivotField compact="0" showAll="0"/>
    <pivotField compact="0" showAll="0">
      <items count="7">
        <item x="5"/>
        <item x="1"/>
        <item x="2"/>
        <item x="0"/>
        <item x="4"/>
        <item x="3"/>
        <item t="default"/>
      </items>
    </pivotField>
    <pivotField compact="0" multipleItemSelectionAllowed="1" showAll="0">
      <items count="12">
        <item x="6"/>
        <item x="10"/>
        <item x="2"/>
        <item x="3"/>
        <item x="4"/>
        <item x="5"/>
        <item x="1"/>
        <item x="9"/>
        <item x="0"/>
        <item x="7"/>
        <item x="8"/>
        <item t="default"/>
      </items>
    </pivotField>
    <pivotField axis="axisRow" compact="0" showAll="0">
      <items count="11">
        <item x="3"/>
        <item x="9"/>
        <item x="2"/>
        <item x="4"/>
        <item x="5"/>
        <item x="1"/>
        <item x="8"/>
        <item x="0"/>
        <item x="6"/>
        <item x="7"/>
        <item t="default"/>
      </items>
    </pivotField>
    <pivotField axis="axisPage" compact="0" multipleItemSelectionAllowed="1" showAll="0">
      <items count="19">
        <item x="17"/>
        <item x="16"/>
        <item x="15"/>
        <item x="14"/>
        <item x="12"/>
        <item x="11"/>
        <item x="13"/>
        <item x="9"/>
        <item x="10"/>
        <item x="7"/>
        <item x="8"/>
        <item x="6"/>
        <item x="5"/>
        <item x="3"/>
        <item x="4"/>
        <item x="2"/>
        <item x="1"/>
        <item x="0"/>
        <item t="default"/>
      </items>
    </pivotField>
    <pivotField compact="0" showAll="0"/>
    <pivotField compact="0" showAll="0"/>
    <pivotField dataField="1" compact="0" numFmtId="2" showAll="0">
      <items count="53">
        <item x="0"/>
        <item x="1"/>
        <item x="2"/>
        <item x="3"/>
        <item x="5"/>
        <item x="6"/>
        <item x="12"/>
        <item x="4"/>
        <item x="7"/>
        <item x="8"/>
        <item x="10"/>
        <item x="17"/>
        <item x="9"/>
        <item x="11"/>
        <item x="13"/>
        <item x="14"/>
        <item x="18"/>
        <item x="21"/>
        <item x="26"/>
        <item x="24"/>
        <item x="20"/>
        <item x="23"/>
        <item x="25"/>
        <item x="22"/>
        <item x="19"/>
        <item x="15"/>
        <item x="16"/>
        <item x="27"/>
        <item x="30"/>
        <item x="31"/>
        <item x="28"/>
        <item x="35"/>
        <item x="29"/>
        <item x="34"/>
        <item x="37"/>
        <item x="33"/>
        <item x="40"/>
        <item x="41"/>
        <item x="39"/>
        <item x="32"/>
        <item x="36"/>
        <item x="45"/>
        <item x="38"/>
        <item x="48"/>
        <item x="44"/>
        <item x="47"/>
        <item x="46"/>
        <item x="43"/>
        <item x="49"/>
        <item x="42"/>
        <item x="50"/>
        <item x="51"/>
        <item t="default"/>
      </items>
    </pivotField>
    <pivotField compact="0" showAll="0"/>
    <pivotField compact="0" multipleItemSelectionAllowed="1" showAll="0">
      <items count="18">
        <item x="6"/>
        <item x="2"/>
        <item x="7"/>
        <item x="16"/>
        <item x="14"/>
        <item x="9"/>
        <item x="15"/>
        <item x="12"/>
        <item x="0"/>
        <item x="4"/>
        <item x="1"/>
        <item x="11"/>
        <item x="10"/>
        <item x="13"/>
        <item x="3"/>
        <item x="8"/>
        <item x="5"/>
        <item t="default"/>
      </items>
    </pivotField>
    <pivotField compact="0" showAll="0"/>
    <pivotField compact="0" showAll="0"/>
    <pivotField compact="0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pageFields count="1">
    <pageField fld="5" hier="-1"/>
  </pageFields>
  <dataFields count="1">
    <dataField name="Average of Miles / Year" fld="8" subtotal="average" baseField="4" baseItem="0" numFmtId="2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9425E0-737A-44FA-AA1D-E712D2BFECDB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chartFormat="23">
  <location ref="A3:B21" firstHeaderRow="1" firstDataRow="1" firstDataCol="1"/>
  <pivotFields count="14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numFmtId="2" showAll="0">
      <items count="53">
        <item x="0"/>
        <item x="1"/>
        <item x="2"/>
        <item x="3"/>
        <item x="5"/>
        <item x="6"/>
        <item x="12"/>
        <item x="4"/>
        <item x="7"/>
        <item x="8"/>
        <item x="10"/>
        <item x="17"/>
        <item x="9"/>
        <item x="11"/>
        <item x="13"/>
        <item x="14"/>
        <item x="18"/>
        <item x="21"/>
        <item x="26"/>
        <item x="24"/>
        <item x="20"/>
        <item x="23"/>
        <item x="25"/>
        <item x="22"/>
        <item x="19"/>
        <item x="15"/>
        <item x="16"/>
        <item x="27"/>
        <item x="30"/>
        <item x="31"/>
        <item x="28"/>
        <item x="35"/>
        <item x="29"/>
        <item x="34"/>
        <item x="37"/>
        <item x="33"/>
        <item x="40"/>
        <item x="41"/>
        <item x="39"/>
        <item x="32"/>
        <item x="36"/>
        <item x="45"/>
        <item x="38"/>
        <item x="48"/>
        <item x="44"/>
        <item x="47"/>
        <item x="46"/>
        <item x="43"/>
        <item x="49"/>
        <item x="42"/>
        <item x="50"/>
        <item x="51"/>
        <item t="default"/>
      </items>
    </pivotField>
    <pivotField compact="0" showAll="0"/>
    <pivotField axis="axisRow" compact="0" showAll="0">
      <items count="18">
        <item x="6"/>
        <item x="2"/>
        <item x="7"/>
        <item x="16"/>
        <item x="14"/>
        <item x="9"/>
        <item x="15"/>
        <item x="12"/>
        <item x="0"/>
        <item x="4"/>
        <item x="1"/>
        <item x="11"/>
        <item x="10"/>
        <item x="13"/>
        <item x="3"/>
        <item x="8"/>
        <item x="5"/>
        <item t="default"/>
      </items>
    </pivotField>
    <pivotField compact="0" showAll="0"/>
    <pivotField compact="0" showAll="0"/>
    <pivotField compact="0"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Average of Miles / Year" fld="8" subtotal="average" baseField="10" baseItem="0" numFmtId="2"/>
  </dataFields>
  <chartFormats count="1">
    <chartFormat chart="0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7A4148-5B29-4F09-AC2A-FBAE424A2CD4}" name="Table3" displayName="Table3" ref="A1:N53" totalsRowShown="0" headerRowDxfId="20" tableBorderDxfId="19">
  <autoFilter ref="A1:N53" xr:uid="{F17A4148-5B29-4F09-AC2A-FBAE424A2CD4}"/>
  <sortState xmlns:xlrd2="http://schemas.microsoft.com/office/spreadsheetml/2017/richdata2" ref="A2:N53">
    <sortCondition ref="H1:H53"/>
  </sortState>
  <tableColumns count="14">
    <tableColumn id="1" xr3:uid="{1BCC2431-7A09-4D22-AB3A-3E143D37CEC7}" name="Car ID" dataDxfId="18"/>
    <tableColumn id="2" xr3:uid="{7CD8334E-C200-4957-B057-78575DB4E537}" name="Make">
      <calculatedColumnFormula>LEFT(A2, 2)</calculatedColumnFormula>
    </tableColumn>
    <tableColumn id="3" xr3:uid="{75C41862-B976-41F6-84B9-DDD8B95CD487}" name="Make (Full Name)">
      <calculatedColumnFormula>VLOOKUP(B2,B$56:C$61,2)</calculatedColumnFormula>
    </tableColumn>
    <tableColumn id="4" xr3:uid="{98573F30-0FDD-444D-BA13-C5DA4F1A0791}" name="Model">
      <calculatedColumnFormula>MID(A2,5,3)</calculatedColumnFormula>
    </tableColumn>
    <tableColumn id="5" xr3:uid="{43AD398D-6C57-474A-93EB-AAC3F60003DF}" name="Model (Full Name)">
      <calculatedColumnFormula>VLOOKUP(D2,D$56:E$66,2)</calculatedColumnFormula>
    </tableColumn>
    <tableColumn id="6" xr3:uid="{75D05274-39AA-4FC2-A6F0-AE08FEDCD00F}" name="Manufacture Year">
      <calculatedColumnFormula>IF(INT(MID(A2,3,2))&gt;INT(RIGHT(YEAR(TODAY()),2)),CONCATENATE(19,MID(A2,3,2)),CONCATENATE(20,MID(A2,3,2)))</calculatedColumnFormula>
    </tableColumn>
    <tableColumn id="7" xr3:uid="{BA9EFFFB-A4FB-41D8-ADE1-E883F8D2EC12}" name="Age">
      <calculatedColumnFormula>YEAR(TODAY())-F2</calculatedColumnFormula>
    </tableColumn>
    <tableColumn id="8" xr3:uid="{A5385F68-BBB1-4CCE-BDA0-571D05097FEE}" name="Miles"/>
    <tableColumn id="9" xr3:uid="{25999407-E87C-4052-88D3-2C26B370CCF3}" name="Miles / Year" dataDxfId="17">
      <calculatedColumnFormula>H2/(G2+0.5)</calculatedColumnFormula>
    </tableColumn>
    <tableColumn id="10" xr3:uid="{ED83C024-679F-46B8-BA13-F2FE475A3F68}" name="Color"/>
    <tableColumn id="11" xr3:uid="{B458A876-75C5-42B0-A63C-BA79B6103416}" name="Driver"/>
    <tableColumn id="12" xr3:uid="{770871B9-40BA-484D-9968-296FDF4338CC}" name="Warantee Miles"/>
    <tableColumn id="13" xr3:uid="{81EAC432-94D1-48B7-88AB-580BDA7A7084}" name="Covered?">
      <calculatedColumnFormula>IF(H2&lt;L2,"YES","NO")</calculatedColumnFormula>
    </tableColumn>
    <tableColumn id="14" xr3:uid="{E7D84466-0323-4CEF-BF22-0CE8C294F4C9}" name="New Car ID(insert first 3 letters of car color into the old ID" dataDxfId="16">
      <calculatedColumnFormula>CONCATENATE(B2,RIGHT(F2,2),D2,UPPER(LEFT(J2,3)),RIGHT(A2,3))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68F2-0D78-44F9-B826-7F6C34B89DCD}">
  <dimension ref="A2:B14"/>
  <sheetViews>
    <sheetView workbookViewId="0">
      <selection activeCell="G16" sqref="G16"/>
    </sheetView>
  </sheetViews>
  <sheetFormatPr defaultRowHeight="15" x14ac:dyDescent="0.25"/>
  <cols>
    <col min="1" max="1" width="20.28515625" bestFit="1" customWidth="1"/>
    <col min="2" max="2" width="22.140625" bestFit="1" customWidth="1"/>
    <col min="3" max="3" width="11" bestFit="1" customWidth="1"/>
    <col min="4" max="4" width="22.28515625" bestFit="1" customWidth="1"/>
    <col min="5" max="23" width="22.140625" bestFit="1" customWidth="1"/>
  </cols>
  <sheetData>
    <row r="2" spans="1:2" x14ac:dyDescent="0.25">
      <c r="A2" s="6" t="s">
        <v>5</v>
      </c>
      <c r="B2" t="s">
        <v>122</v>
      </c>
    </row>
    <row r="4" spans="1:2" x14ac:dyDescent="0.25">
      <c r="A4" s="6" t="s">
        <v>4</v>
      </c>
      <c r="B4" t="s">
        <v>121</v>
      </c>
    </row>
    <row r="5" spans="1:2" x14ac:dyDescent="0.25">
      <c r="A5" t="s">
        <v>106</v>
      </c>
      <c r="B5" s="3">
        <v>2500.0058260287747</v>
      </c>
    </row>
    <row r="6" spans="1:2" x14ac:dyDescent="0.25">
      <c r="A6" t="s">
        <v>110</v>
      </c>
      <c r="B6" s="3">
        <v>2962.659493327827</v>
      </c>
    </row>
    <row r="7" spans="1:2" x14ac:dyDescent="0.25">
      <c r="A7" t="s">
        <v>111</v>
      </c>
      <c r="B7" s="3">
        <v>2087.1125770679369</v>
      </c>
    </row>
    <row r="8" spans="1:2" x14ac:dyDescent="0.25">
      <c r="A8" t="s">
        <v>109</v>
      </c>
      <c r="B8" s="3">
        <v>2431.7143221297156</v>
      </c>
    </row>
    <row r="9" spans="1:2" x14ac:dyDescent="0.25">
      <c r="A9" t="s">
        <v>107</v>
      </c>
      <c r="B9" s="3">
        <v>1762.6414227330779</v>
      </c>
    </row>
    <row r="10" spans="1:2" x14ac:dyDescent="0.25">
      <c r="A10" t="s">
        <v>108</v>
      </c>
      <c r="B10" s="3">
        <v>1990.7156446516451</v>
      </c>
    </row>
    <row r="11" spans="1:2" x14ac:dyDescent="0.25">
      <c r="A11" t="s">
        <v>112</v>
      </c>
      <c r="B11" s="3">
        <v>2234.2459194139196</v>
      </c>
    </row>
    <row r="12" spans="1:2" x14ac:dyDescent="0.25">
      <c r="A12" t="s">
        <v>113</v>
      </c>
      <c r="B12" s="3">
        <v>2249.6762768341518</v>
      </c>
    </row>
    <row r="13" spans="1:2" x14ac:dyDescent="0.25">
      <c r="A13" t="s">
        <v>114</v>
      </c>
      <c r="B13" s="3">
        <v>2388.4965806223227</v>
      </c>
    </row>
    <row r="14" spans="1:2" x14ac:dyDescent="0.25">
      <c r="A14" t="s">
        <v>115</v>
      </c>
      <c r="B14" s="3">
        <v>2732.5211101527616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9E49-2A7E-4874-9292-A0038CEA1705}">
  <dimension ref="A3:B21"/>
  <sheetViews>
    <sheetView workbookViewId="0">
      <selection activeCell="A21" sqref="A21"/>
    </sheetView>
  </sheetViews>
  <sheetFormatPr defaultRowHeight="15" x14ac:dyDescent="0.25"/>
  <cols>
    <col min="1" max="1" width="11.28515625" bestFit="1" customWidth="1"/>
    <col min="2" max="2" width="22.140625" bestFit="1" customWidth="1"/>
    <col min="3" max="3" width="18.5703125" bestFit="1" customWidth="1"/>
    <col min="4" max="53" width="7.5703125" bestFit="1" customWidth="1"/>
  </cols>
  <sheetData>
    <row r="3" spans="1:2" x14ac:dyDescent="0.25">
      <c r="A3" s="6" t="s">
        <v>10</v>
      </c>
      <c r="B3" t="s">
        <v>121</v>
      </c>
    </row>
    <row r="4" spans="1:2" x14ac:dyDescent="0.25">
      <c r="A4" t="s">
        <v>40</v>
      </c>
      <c r="B4" s="3">
        <v>2421.031007751938</v>
      </c>
    </row>
    <row r="5" spans="1:2" x14ac:dyDescent="0.25">
      <c r="A5" t="s">
        <v>49</v>
      </c>
      <c r="B5" s="3">
        <v>2211.777975308642</v>
      </c>
    </row>
    <row r="6" spans="1:2" x14ac:dyDescent="0.25">
      <c r="A6" t="s">
        <v>25</v>
      </c>
      <c r="B6" s="3">
        <v>2506.5830266465559</v>
      </c>
    </row>
    <row r="7" spans="1:2" x14ac:dyDescent="0.25">
      <c r="A7" t="s">
        <v>57</v>
      </c>
      <c r="B7" s="3">
        <v>2760.5900845526376</v>
      </c>
    </row>
    <row r="8" spans="1:2" x14ac:dyDescent="0.25">
      <c r="A8" t="s">
        <v>28</v>
      </c>
      <c r="B8" s="3">
        <v>2663.7855136733187</v>
      </c>
    </row>
    <row r="9" spans="1:2" x14ac:dyDescent="0.25">
      <c r="A9" t="s">
        <v>44</v>
      </c>
      <c r="B9" s="3">
        <v>2274.0374984032519</v>
      </c>
    </row>
    <row r="10" spans="1:2" x14ac:dyDescent="0.25">
      <c r="A10" t="s">
        <v>23</v>
      </c>
      <c r="B10" s="3">
        <v>2676.0296438575429</v>
      </c>
    </row>
    <row r="11" spans="1:2" x14ac:dyDescent="0.25">
      <c r="A11" t="s">
        <v>21</v>
      </c>
      <c r="B11" s="3">
        <v>2451.3564649909481</v>
      </c>
    </row>
    <row r="12" spans="1:2" x14ac:dyDescent="0.25">
      <c r="A12" t="s">
        <v>18</v>
      </c>
      <c r="B12" s="3">
        <v>1426.4539989264629</v>
      </c>
    </row>
    <row r="13" spans="1:2" x14ac:dyDescent="0.25">
      <c r="A13" t="s">
        <v>31</v>
      </c>
      <c r="B13" s="3">
        <v>1782.4435942028986</v>
      </c>
    </row>
    <row r="14" spans="1:2" x14ac:dyDescent="0.25">
      <c r="A14" t="s">
        <v>37</v>
      </c>
      <c r="B14" s="3">
        <v>2210.6397053009882</v>
      </c>
    </row>
    <row r="15" spans="1:2" x14ac:dyDescent="0.25">
      <c r="A15" t="s">
        <v>38</v>
      </c>
      <c r="B15" s="3">
        <v>2313.990303030303</v>
      </c>
    </row>
    <row r="16" spans="1:2" x14ac:dyDescent="0.25">
      <c r="A16" t="s">
        <v>15</v>
      </c>
      <c r="B16" s="3">
        <v>2508.6518794161389</v>
      </c>
    </row>
    <row r="17" spans="1:2" x14ac:dyDescent="0.25">
      <c r="A17" t="s">
        <v>51</v>
      </c>
      <c r="B17" s="3">
        <v>2768.1401780666297</v>
      </c>
    </row>
    <row r="18" spans="1:2" x14ac:dyDescent="0.25">
      <c r="A18" t="s">
        <v>42</v>
      </c>
      <c r="B18" s="3">
        <v>1568.6505553674776</v>
      </c>
    </row>
    <row r="19" spans="1:2" x14ac:dyDescent="0.25">
      <c r="A19" t="s">
        <v>35</v>
      </c>
      <c r="B19" s="3">
        <v>2285.044064007212</v>
      </c>
    </row>
    <row r="20" spans="1:2" x14ac:dyDescent="0.25">
      <c r="A20" t="s">
        <v>33</v>
      </c>
      <c r="B20" s="3">
        <v>1432.7185185185185</v>
      </c>
    </row>
    <row r="21" spans="1:2" x14ac:dyDescent="0.25">
      <c r="A21" t="s">
        <v>123</v>
      </c>
      <c r="B21" s="3">
        <v>2297.0440507168419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171B-0CEF-4065-B513-C26B31EC5A8A}">
  <dimension ref="A1:P66"/>
  <sheetViews>
    <sheetView tabSelected="1" workbookViewId="0">
      <selection activeCell="J8" sqref="J8"/>
    </sheetView>
  </sheetViews>
  <sheetFormatPr defaultRowHeight="15" x14ac:dyDescent="0.25"/>
  <cols>
    <col min="1" max="1" width="13.140625" bestFit="1" customWidth="1"/>
    <col min="3" max="3" width="19" customWidth="1"/>
    <col min="4" max="4" width="9" customWidth="1"/>
    <col min="5" max="5" width="19.85546875" customWidth="1"/>
    <col min="6" max="6" width="19" customWidth="1"/>
    <col min="7" max="7" width="6.5703125" customWidth="1"/>
    <col min="8" max="8" width="9.42578125" customWidth="1"/>
    <col min="9" max="9" width="13.85546875" customWidth="1"/>
    <col min="11" max="11" width="9.85546875" bestFit="1" customWidth="1"/>
    <col min="12" max="12" width="17.42578125" customWidth="1"/>
    <col min="13" max="13" width="11.5703125" customWidth="1"/>
    <col min="14" max="14" width="29" customWidth="1"/>
  </cols>
  <sheetData>
    <row r="1" spans="1:16" s="1" customFormat="1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120</v>
      </c>
    </row>
    <row r="2" spans="1:16" x14ac:dyDescent="0.25">
      <c r="A2" t="s">
        <v>71</v>
      </c>
      <c r="B2" t="str">
        <f t="shared" ref="B2:B33" si="0">LEFT(A2, 2)</f>
        <v>HO</v>
      </c>
      <c r="C2" t="str">
        <f t="shared" ref="C2:C33" si="1">VLOOKUP(B2,B$56:C$61,2)</f>
        <v>HONDA</v>
      </c>
      <c r="D2" t="str">
        <f t="shared" ref="D2:D33" si="2">MID(A2,5,3)</f>
        <v>ODY</v>
      </c>
      <c r="E2" t="str">
        <f t="shared" ref="E2:E33" si="3">VLOOKUP(D2,D$56:E$66,2)</f>
        <v>ODYSSEY</v>
      </c>
      <c r="F2" s="2" t="str">
        <f ca="1">IF(INT(MID(A2,3,2))&gt;INT(RIGHT(YEAR(TODAY()),2)),CONCATENATE(19,MID(A2,3,2)),CONCATENATE(20,MID(A2,3,2)))</f>
        <v>2014</v>
      </c>
      <c r="G2">
        <f t="shared" ref="G2:G53" ca="1" si="4">YEAR(TODAY())-F2</f>
        <v>11</v>
      </c>
      <c r="H2">
        <v>3708.1</v>
      </c>
      <c r="I2" s="3">
        <f t="shared" ref="I2:I33" ca="1" si="5">H2/(G2+0.5)</f>
        <v>322.44347826086954</v>
      </c>
      <c r="J2" t="s">
        <v>14</v>
      </c>
      <c r="K2" t="s">
        <v>18</v>
      </c>
      <c r="L2">
        <v>100000</v>
      </c>
      <c r="M2" t="str">
        <f t="shared" ref="M2:M33" si="6">IF(H2&lt;L2,"YES","NO")</f>
        <v>YES</v>
      </c>
      <c r="N2" s="4" t="str">
        <f t="shared" ref="N2:N33" ca="1" si="7">CONCATENATE(B2,RIGHT(F2,2),D2,UPPER(LEFT(J2,3)),RIGHT(A2,3))</f>
        <v>HO14ODYBLA041</v>
      </c>
      <c r="P2" s="2"/>
    </row>
    <row r="3" spans="1:16" x14ac:dyDescent="0.25">
      <c r="A3" t="s">
        <v>36</v>
      </c>
      <c r="B3" t="str">
        <f t="shared" si="0"/>
        <v>FD</v>
      </c>
      <c r="C3" t="str">
        <f t="shared" si="1"/>
        <v>FORD</v>
      </c>
      <c r="D3" t="str">
        <f t="shared" si="2"/>
        <v>FCS</v>
      </c>
      <c r="E3" t="str">
        <f t="shared" si="3"/>
        <v>FOCUS</v>
      </c>
      <c r="F3" s="2" t="str">
        <f t="shared" ref="F3:F53" ca="1" si="8">IF(INT(MID(A3,3,2))&gt;INT(RIGHT(YEAR(TODAY()),2)),CONCATENATE(19,MID(A3,3,2)),CONCATENATE(20,MID(A3,3,2)))</f>
        <v>2013</v>
      </c>
      <c r="G3">
        <f t="shared" ca="1" si="4"/>
        <v>12</v>
      </c>
      <c r="H3">
        <v>13682.9</v>
      </c>
      <c r="I3" s="3">
        <f t="shared" ca="1" si="5"/>
        <v>1094.6320000000001</v>
      </c>
      <c r="J3" t="s">
        <v>14</v>
      </c>
      <c r="K3" t="s">
        <v>37</v>
      </c>
      <c r="L3">
        <v>75000</v>
      </c>
      <c r="M3" t="str">
        <f t="shared" si="6"/>
        <v>YES</v>
      </c>
      <c r="N3" s="4" t="str">
        <f t="shared" ca="1" si="7"/>
        <v>FD13FCSBLA013</v>
      </c>
    </row>
    <row r="4" spans="1:16" x14ac:dyDescent="0.25">
      <c r="A4" t="s">
        <v>68</v>
      </c>
      <c r="B4" t="str">
        <f t="shared" si="0"/>
        <v>HO</v>
      </c>
      <c r="C4" t="str">
        <f t="shared" si="1"/>
        <v>HONDA</v>
      </c>
      <c r="D4" t="str">
        <f t="shared" si="2"/>
        <v>CIV</v>
      </c>
      <c r="E4" t="str">
        <f t="shared" si="3"/>
        <v>CIVIC</v>
      </c>
      <c r="F4" s="2" t="str">
        <f t="shared" ca="1" si="8"/>
        <v>2013</v>
      </c>
      <c r="G4">
        <f t="shared" ca="1" si="4"/>
        <v>12</v>
      </c>
      <c r="H4">
        <v>13867.6</v>
      </c>
      <c r="I4" s="3">
        <f t="shared" ca="1" si="5"/>
        <v>1109.4080000000001</v>
      </c>
      <c r="J4" t="s">
        <v>14</v>
      </c>
      <c r="K4" t="s">
        <v>49</v>
      </c>
      <c r="L4">
        <v>75000</v>
      </c>
      <c r="M4" t="str">
        <f t="shared" si="6"/>
        <v>YES</v>
      </c>
      <c r="N4" s="4" t="str">
        <f t="shared" ca="1" si="7"/>
        <v>HO13CIVBLA036</v>
      </c>
    </row>
    <row r="5" spans="1:16" x14ac:dyDescent="0.25">
      <c r="A5" t="s">
        <v>41</v>
      </c>
      <c r="B5" t="str">
        <f t="shared" si="0"/>
        <v>GM</v>
      </c>
      <c r="C5" t="str">
        <f t="shared" si="1"/>
        <v>GENERAL MOTORS</v>
      </c>
      <c r="D5" t="str">
        <f t="shared" si="2"/>
        <v>CMR</v>
      </c>
      <c r="E5" t="str">
        <f t="shared" si="3"/>
        <v>CAMRY</v>
      </c>
      <c r="F5" s="2" t="str">
        <f t="shared" ca="1" si="8"/>
        <v>2014</v>
      </c>
      <c r="G5">
        <f t="shared" ca="1" si="4"/>
        <v>11</v>
      </c>
      <c r="H5">
        <v>14289.6</v>
      </c>
      <c r="I5" s="3">
        <f t="shared" ca="1" si="5"/>
        <v>1242.5739130434783</v>
      </c>
      <c r="J5" t="s">
        <v>17</v>
      </c>
      <c r="K5" t="s">
        <v>42</v>
      </c>
      <c r="L5">
        <v>100000</v>
      </c>
      <c r="M5" t="str">
        <f t="shared" si="6"/>
        <v>YES</v>
      </c>
      <c r="N5" s="4" t="str">
        <f t="shared" ca="1" si="7"/>
        <v>GM14CMRWHI016</v>
      </c>
    </row>
    <row r="6" spans="1:16" x14ac:dyDescent="0.25">
      <c r="A6" t="s">
        <v>59</v>
      </c>
      <c r="B6" t="str">
        <f t="shared" si="0"/>
        <v>TY</v>
      </c>
      <c r="C6" t="str">
        <f t="shared" si="1"/>
        <v>TOYOTA</v>
      </c>
      <c r="D6" t="str">
        <f t="shared" si="2"/>
        <v>COR</v>
      </c>
      <c r="E6" t="str">
        <f t="shared" si="3"/>
        <v>COROLLA</v>
      </c>
      <c r="F6" s="2" t="str">
        <f t="shared" ca="1" si="8"/>
        <v>2014</v>
      </c>
      <c r="G6">
        <f t="shared" ca="1" si="4"/>
        <v>11</v>
      </c>
      <c r="H6">
        <v>17556.3</v>
      </c>
      <c r="I6" s="3">
        <f t="shared" ca="1" si="5"/>
        <v>1526.6347826086956</v>
      </c>
      <c r="J6" t="s">
        <v>47</v>
      </c>
      <c r="K6" t="s">
        <v>31</v>
      </c>
      <c r="L6">
        <v>100000</v>
      </c>
      <c r="M6" t="str">
        <f t="shared" si="6"/>
        <v>YES</v>
      </c>
      <c r="N6" s="4" t="str">
        <f t="shared" ca="1" si="7"/>
        <v>TY14CORBLU027</v>
      </c>
    </row>
    <row r="7" spans="1:16" x14ac:dyDescent="0.25">
      <c r="A7" t="s">
        <v>32</v>
      </c>
      <c r="B7" t="str">
        <f t="shared" si="0"/>
        <v>FD</v>
      </c>
      <c r="C7" t="str">
        <f t="shared" si="1"/>
        <v>FORD</v>
      </c>
      <c r="D7" t="str">
        <f t="shared" si="2"/>
        <v>FCS</v>
      </c>
      <c r="E7" t="str">
        <f t="shared" si="3"/>
        <v>FOCUS</v>
      </c>
      <c r="F7" s="2" t="str">
        <f t="shared" ca="1" si="8"/>
        <v>2012</v>
      </c>
      <c r="G7">
        <f t="shared" ca="1" si="4"/>
        <v>13</v>
      </c>
      <c r="H7">
        <v>19341.7</v>
      </c>
      <c r="I7" s="3">
        <f t="shared" ca="1" si="5"/>
        <v>1432.7185185185185</v>
      </c>
      <c r="J7" t="s">
        <v>17</v>
      </c>
      <c r="K7" t="s">
        <v>33</v>
      </c>
      <c r="L7">
        <v>75000</v>
      </c>
      <c r="M7" t="str">
        <f t="shared" si="6"/>
        <v>YES</v>
      </c>
      <c r="N7" s="4" t="str">
        <f t="shared" ca="1" si="7"/>
        <v>FD12FCSWHI011</v>
      </c>
    </row>
    <row r="8" spans="1:16" x14ac:dyDescent="0.25">
      <c r="A8" t="s">
        <v>39</v>
      </c>
      <c r="B8" t="str">
        <f t="shared" si="0"/>
        <v>GM</v>
      </c>
      <c r="C8" t="str">
        <f t="shared" si="1"/>
        <v>GENERAL MOTORS</v>
      </c>
      <c r="D8" t="str">
        <f t="shared" si="2"/>
        <v>CMR</v>
      </c>
      <c r="E8" t="str">
        <f t="shared" si="3"/>
        <v>CAMRY</v>
      </c>
      <c r="F8" s="2" t="str">
        <f t="shared" ca="1" si="8"/>
        <v>2012</v>
      </c>
      <c r="G8">
        <f t="shared" ca="1" si="4"/>
        <v>13</v>
      </c>
      <c r="H8">
        <v>19421.099999999999</v>
      </c>
      <c r="I8" s="3">
        <f t="shared" ca="1" si="5"/>
        <v>1438.6</v>
      </c>
      <c r="J8" t="s">
        <v>14</v>
      </c>
      <c r="K8" t="s">
        <v>40</v>
      </c>
      <c r="L8">
        <v>100000</v>
      </c>
      <c r="M8" t="str">
        <f t="shared" si="6"/>
        <v>YES</v>
      </c>
      <c r="N8" s="4" t="str">
        <f t="shared" ca="1" si="7"/>
        <v>GM12CMRBLA015</v>
      </c>
    </row>
    <row r="9" spans="1:16" x14ac:dyDescent="0.25">
      <c r="A9" t="s">
        <v>81</v>
      </c>
      <c r="B9" t="str">
        <f t="shared" si="0"/>
        <v>HY</v>
      </c>
      <c r="C9" t="str">
        <f t="shared" si="1"/>
        <v>HYUNDAI</v>
      </c>
      <c r="D9" t="str">
        <f t="shared" si="2"/>
        <v>ELA</v>
      </c>
      <c r="E9" t="str">
        <f t="shared" si="3"/>
        <v>ELANTRA</v>
      </c>
      <c r="F9" s="2" t="str">
        <f t="shared" ca="1" si="8"/>
        <v>2013</v>
      </c>
      <c r="G9">
        <f t="shared" ca="1" si="4"/>
        <v>12</v>
      </c>
      <c r="H9">
        <v>20223.900000000001</v>
      </c>
      <c r="I9" s="3">
        <f t="shared" ca="1" si="5"/>
        <v>1617.912</v>
      </c>
      <c r="J9" t="s">
        <v>14</v>
      </c>
      <c r="K9" t="s">
        <v>31</v>
      </c>
      <c r="L9">
        <v>100000</v>
      </c>
      <c r="M9" t="str">
        <f t="shared" si="6"/>
        <v>YES</v>
      </c>
      <c r="N9" s="4" t="str">
        <f t="shared" ca="1" si="7"/>
        <v>HY13ELABLA051</v>
      </c>
    </row>
    <row r="10" spans="1:16" x14ac:dyDescent="0.25">
      <c r="A10" t="s">
        <v>61</v>
      </c>
      <c r="B10" t="str">
        <f t="shared" si="0"/>
        <v>TY</v>
      </c>
      <c r="C10" t="str">
        <f t="shared" si="1"/>
        <v>TOYOTA</v>
      </c>
      <c r="D10" t="str">
        <f t="shared" si="2"/>
        <v>CAM</v>
      </c>
      <c r="E10" t="str">
        <f t="shared" si="3"/>
        <v>CAMRY</v>
      </c>
      <c r="F10" s="2" t="str">
        <f t="shared" ca="1" si="8"/>
        <v>2012</v>
      </c>
      <c r="G10">
        <f t="shared" ca="1" si="4"/>
        <v>13</v>
      </c>
      <c r="H10">
        <v>22128.2</v>
      </c>
      <c r="I10" s="3">
        <f t="shared" ca="1" si="5"/>
        <v>1639.1259259259259</v>
      </c>
      <c r="J10" t="s">
        <v>47</v>
      </c>
      <c r="K10" t="s">
        <v>49</v>
      </c>
      <c r="L10">
        <v>100000</v>
      </c>
      <c r="M10" t="str">
        <f t="shared" si="6"/>
        <v>YES</v>
      </c>
      <c r="N10" s="4" t="str">
        <f t="shared" ca="1" si="7"/>
        <v>TY12CAMBLU029</v>
      </c>
    </row>
    <row r="11" spans="1:16" x14ac:dyDescent="0.25">
      <c r="A11" t="s">
        <v>82</v>
      </c>
      <c r="B11" t="str">
        <f t="shared" si="0"/>
        <v>HY</v>
      </c>
      <c r="C11" t="str">
        <f t="shared" si="1"/>
        <v>HYUNDAI</v>
      </c>
      <c r="D11" t="str">
        <f t="shared" si="2"/>
        <v>ELA</v>
      </c>
      <c r="E11" t="str">
        <f t="shared" si="3"/>
        <v>ELANTRA</v>
      </c>
      <c r="F11" s="2" t="str">
        <f t="shared" ca="1" si="8"/>
        <v>2013</v>
      </c>
      <c r="G11">
        <f t="shared" ca="1" si="4"/>
        <v>12</v>
      </c>
      <c r="H11">
        <v>22188.5</v>
      </c>
      <c r="I11" s="3">
        <f t="shared" ca="1" si="5"/>
        <v>1775.08</v>
      </c>
      <c r="J11" t="s">
        <v>47</v>
      </c>
      <c r="K11" t="s">
        <v>25</v>
      </c>
      <c r="L11">
        <v>100000</v>
      </c>
      <c r="M11" t="str">
        <f t="shared" si="6"/>
        <v>YES</v>
      </c>
      <c r="N11" s="4" t="str">
        <f t="shared" ca="1" si="7"/>
        <v>HY13ELABLU052</v>
      </c>
    </row>
    <row r="12" spans="1:16" x14ac:dyDescent="0.25">
      <c r="A12" t="s">
        <v>80</v>
      </c>
      <c r="B12" t="str">
        <f t="shared" si="0"/>
        <v>HY</v>
      </c>
      <c r="C12" t="str">
        <f t="shared" si="1"/>
        <v>HYUNDAI</v>
      </c>
      <c r="D12" t="str">
        <f t="shared" si="2"/>
        <v>ELA</v>
      </c>
      <c r="E12" t="str">
        <f t="shared" si="3"/>
        <v>ELANTRA</v>
      </c>
      <c r="F12" s="2" t="str">
        <f t="shared" ca="1" si="8"/>
        <v>2012</v>
      </c>
      <c r="G12">
        <f t="shared" ca="1" si="4"/>
        <v>13</v>
      </c>
      <c r="H12">
        <v>22282</v>
      </c>
      <c r="I12" s="3">
        <f t="shared" ca="1" si="5"/>
        <v>1650.5185185185185</v>
      </c>
      <c r="J12" t="s">
        <v>47</v>
      </c>
      <c r="K12" t="s">
        <v>18</v>
      </c>
      <c r="L12">
        <v>100000</v>
      </c>
      <c r="M12" t="str">
        <f t="shared" si="6"/>
        <v>YES</v>
      </c>
      <c r="N12" s="4" t="str">
        <f t="shared" ca="1" si="7"/>
        <v>HY12ELABLU050</v>
      </c>
    </row>
    <row r="13" spans="1:16" x14ac:dyDescent="0.25">
      <c r="A13" t="s">
        <v>34</v>
      </c>
      <c r="B13" t="str">
        <f t="shared" si="0"/>
        <v>FD</v>
      </c>
      <c r="C13" t="str">
        <f t="shared" si="1"/>
        <v>FORD</v>
      </c>
      <c r="D13" t="str">
        <f t="shared" si="2"/>
        <v>FCS</v>
      </c>
      <c r="E13" t="str">
        <f t="shared" si="3"/>
        <v>FOCUS</v>
      </c>
      <c r="F13" s="2" t="str">
        <f t="shared" ca="1" si="8"/>
        <v>2013</v>
      </c>
      <c r="G13">
        <f t="shared" ca="1" si="4"/>
        <v>12</v>
      </c>
      <c r="H13">
        <v>22521.599999999999</v>
      </c>
      <c r="I13" s="3">
        <f t="shared" ca="1" si="5"/>
        <v>1801.7279999999998</v>
      </c>
      <c r="J13" t="s">
        <v>14</v>
      </c>
      <c r="K13" t="s">
        <v>35</v>
      </c>
      <c r="L13">
        <v>75000</v>
      </c>
      <c r="M13" t="str">
        <f t="shared" si="6"/>
        <v>YES</v>
      </c>
      <c r="N13" s="4" t="str">
        <f t="shared" ca="1" si="7"/>
        <v>FD13FCSBLA012</v>
      </c>
    </row>
    <row r="14" spans="1:16" x14ac:dyDescent="0.25">
      <c r="A14" t="s">
        <v>64</v>
      </c>
      <c r="B14" t="str">
        <f t="shared" si="0"/>
        <v>HO</v>
      </c>
      <c r="C14" t="str">
        <f t="shared" si="1"/>
        <v>HONDA</v>
      </c>
      <c r="D14" t="str">
        <f t="shared" si="2"/>
        <v>CIV</v>
      </c>
      <c r="E14" t="str">
        <f t="shared" si="3"/>
        <v>CIVIC</v>
      </c>
      <c r="F14" s="2" t="str">
        <f t="shared" ca="1" si="8"/>
        <v>2010</v>
      </c>
      <c r="G14">
        <f t="shared" ca="1" si="4"/>
        <v>15</v>
      </c>
      <c r="H14">
        <v>22573</v>
      </c>
      <c r="I14" s="3">
        <f t="shared" ca="1" si="5"/>
        <v>1456.3225806451612</v>
      </c>
      <c r="J14" t="s">
        <v>47</v>
      </c>
      <c r="K14" t="s">
        <v>42</v>
      </c>
      <c r="L14">
        <v>75000</v>
      </c>
      <c r="M14" t="str">
        <f t="shared" si="6"/>
        <v>YES</v>
      </c>
      <c r="N14" s="4" t="str">
        <f t="shared" ca="1" si="7"/>
        <v>HO10CIVBLU032</v>
      </c>
    </row>
    <row r="15" spans="1:16" x14ac:dyDescent="0.25">
      <c r="A15" t="s">
        <v>67</v>
      </c>
      <c r="B15" t="str">
        <f t="shared" si="0"/>
        <v>HO</v>
      </c>
      <c r="C15" t="str">
        <f t="shared" si="1"/>
        <v>HONDA</v>
      </c>
      <c r="D15" t="str">
        <f t="shared" si="2"/>
        <v>CIV</v>
      </c>
      <c r="E15" t="str">
        <f t="shared" si="3"/>
        <v>CIVIC</v>
      </c>
      <c r="F15" s="2" t="str">
        <f t="shared" ca="1" si="8"/>
        <v>2012</v>
      </c>
      <c r="G15">
        <f t="shared" ca="1" si="4"/>
        <v>13</v>
      </c>
      <c r="H15">
        <v>24513.200000000001</v>
      </c>
      <c r="I15" s="3">
        <f t="shared" ca="1" si="5"/>
        <v>1815.7925925925927</v>
      </c>
      <c r="J15" t="s">
        <v>14</v>
      </c>
      <c r="K15" t="s">
        <v>44</v>
      </c>
      <c r="L15">
        <v>75000</v>
      </c>
      <c r="M15" t="str">
        <f t="shared" si="6"/>
        <v>YES</v>
      </c>
      <c r="N15" s="4" t="str">
        <f t="shared" ca="1" si="7"/>
        <v>HO12CIVBLA035</v>
      </c>
    </row>
    <row r="16" spans="1:16" x14ac:dyDescent="0.25">
      <c r="A16" t="s">
        <v>74</v>
      </c>
      <c r="B16" t="str">
        <f t="shared" si="0"/>
        <v>CR</v>
      </c>
      <c r="C16" t="str">
        <f t="shared" si="1"/>
        <v>CHRYSLER</v>
      </c>
      <c r="D16" t="str">
        <f t="shared" si="2"/>
        <v>PTC</v>
      </c>
      <c r="E16" t="str">
        <f t="shared" si="3"/>
        <v>PT CRUISER</v>
      </c>
      <c r="F16" s="2" t="str">
        <f t="shared" ca="1" si="8"/>
        <v>2011</v>
      </c>
      <c r="G16">
        <f t="shared" ca="1" si="4"/>
        <v>14</v>
      </c>
      <c r="H16">
        <v>27394.2</v>
      </c>
      <c r="I16" s="3">
        <f t="shared" ca="1" si="5"/>
        <v>1889.2551724137932</v>
      </c>
      <c r="J16" t="s">
        <v>14</v>
      </c>
      <c r="K16" t="s">
        <v>35</v>
      </c>
      <c r="L16">
        <v>75000</v>
      </c>
      <c r="M16" t="str">
        <f t="shared" si="6"/>
        <v>YES</v>
      </c>
      <c r="N16" s="4" t="str">
        <f t="shared" ca="1" si="7"/>
        <v>CR11PTCBLA044</v>
      </c>
    </row>
    <row r="17" spans="1:14" x14ac:dyDescent="0.25">
      <c r="A17" t="s">
        <v>30</v>
      </c>
      <c r="B17" t="str">
        <f t="shared" si="0"/>
        <v>FD</v>
      </c>
      <c r="C17" t="str">
        <f t="shared" si="1"/>
        <v>FORD</v>
      </c>
      <c r="D17" t="str">
        <f t="shared" si="2"/>
        <v>FCS</v>
      </c>
      <c r="E17" t="str">
        <f t="shared" si="3"/>
        <v>FOCUS</v>
      </c>
      <c r="F17" s="2" t="str">
        <f t="shared" ca="1" si="8"/>
        <v>2013</v>
      </c>
      <c r="G17">
        <f t="shared" ca="1" si="4"/>
        <v>12</v>
      </c>
      <c r="H17">
        <v>27534.799999999999</v>
      </c>
      <c r="I17" s="3">
        <f t="shared" ca="1" si="5"/>
        <v>2202.7840000000001</v>
      </c>
      <c r="J17" t="s">
        <v>17</v>
      </c>
      <c r="K17" t="s">
        <v>31</v>
      </c>
      <c r="L17">
        <v>75000</v>
      </c>
      <c r="M17" t="str">
        <f t="shared" si="6"/>
        <v>YES</v>
      </c>
      <c r="N17" s="4" t="str">
        <f t="shared" ca="1" si="7"/>
        <v>FD13FCSWHI010</v>
      </c>
    </row>
    <row r="18" spans="1:14" x14ac:dyDescent="0.25">
      <c r="A18" t="s">
        <v>29</v>
      </c>
      <c r="B18" t="str">
        <f t="shared" si="0"/>
        <v>FD</v>
      </c>
      <c r="C18" t="str">
        <f t="shared" si="1"/>
        <v>FORD</v>
      </c>
      <c r="D18" t="str">
        <f t="shared" si="2"/>
        <v>FCS</v>
      </c>
      <c r="E18" t="str">
        <f t="shared" si="3"/>
        <v>FOCUS</v>
      </c>
      <c r="F18" s="2" t="str">
        <f t="shared" ca="1" si="8"/>
        <v>2013</v>
      </c>
      <c r="G18">
        <f t="shared" ca="1" si="4"/>
        <v>12</v>
      </c>
      <c r="H18">
        <v>27637.1</v>
      </c>
      <c r="I18" s="3">
        <f t="shared" ca="1" si="5"/>
        <v>2210.9679999999998</v>
      </c>
      <c r="J18" t="s">
        <v>14</v>
      </c>
      <c r="K18" t="s">
        <v>15</v>
      </c>
      <c r="L18">
        <v>75000</v>
      </c>
      <c r="M18" t="str">
        <f t="shared" si="6"/>
        <v>YES</v>
      </c>
      <c r="N18" s="4" t="str">
        <f t="shared" ca="1" si="7"/>
        <v>FD13FCSBLA009</v>
      </c>
    </row>
    <row r="19" spans="1:14" x14ac:dyDescent="0.25">
      <c r="A19" t="s">
        <v>118</v>
      </c>
      <c r="B19" t="str">
        <f t="shared" si="0"/>
        <v>GM</v>
      </c>
      <c r="C19" t="str">
        <f t="shared" si="1"/>
        <v>GENERAL MOTORS</v>
      </c>
      <c r="D19" t="str">
        <f t="shared" si="2"/>
        <v>CMR</v>
      </c>
      <c r="E19" t="str">
        <f t="shared" si="3"/>
        <v>CAMRY</v>
      </c>
      <c r="F19" s="2" t="str">
        <f t="shared" ca="1" si="8"/>
        <v>2009</v>
      </c>
      <c r="G19">
        <f t="shared" ca="1" si="4"/>
        <v>16</v>
      </c>
      <c r="H19">
        <v>28464.799999999999</v>
      </c>
      <c r="I19" s="3">
        <f t="shared" ca="1" si="5"/>
        <v>1725.1393939393938</v>
      </c>
      <c r="J19" t="s">
        <v>17</v>
      </c>
      <c r="K19" t="s">
        <v>38</v>
      </c>
      <c r="L19">
        <v>100000</v>
      </c>
      <c r="M19" t="str">
        <f t="shared" si="6"/>
        <v>YES</v>
      </c>
      <c r="N19" s="4" t="str">
        <f t="shared" ca="1" si="7"/>
        <v>GM09CMRWHI014</v>
      </c>
    </row>
    <row r="20" spans="1:14" x14ac:dyDescent="0.25">
      <c r="A20" t="s">
        <v>79</v>
      </c>
      <c r="B20" t="str">
        <f t="shared" si="0"/>
        <v>HY</v>
      </c>
      <c r="C20" t="str">
        <f t="shared" si="1"/>
        <v>HYUNDAI</v>
      </c>
      <c r="D20" t="str">
        <f t="shared" si="2"/>
        <v>ELA</v>
      </c>
      <c r="E20" t="str">
        <f t="shared" si="3"/>
        <v>ELANTRA</v>
      </c>
      <c r="F20" s="2" t="str">
        <f t="shared" ca="1" si="8"/>
        <v>2011</v>
      </c>
      <c r="G20">
        <f t="shared" ca="1" si="4"/>
        <v>14</v>
      </c>
      <c r="H20">
        <v>29102.3</v>
      </c>
      <c r="I20" s="3">
        <f t="shared" ca="1" si="5"/>
        <v>2007.0551724137931</v>
      </c>
      <c r="J20" t="s">
        <v>14</v>
      </c>
      <c r="K20" t="s">
        <v>42</v>
      </c>
      <c r="L20">
        <v>100000</v>
      </c>
      <c r="M20" t="str">
        <f t="shared" si="6"/>
        <v>YES</v>
      </c>
      <c r="N20" s="4" t="str">
        <f t="shared" ca="1" si="7"/>
        <v>HY11ELABLA049</v>
      </c>
    </row>
    <row r="21" spans="1:14" x14ac:dyDescent="0.25">
      <c r="A21" t="s">
        <v>60</v>
      </c>
      <c r="B21" t="str">
        <f t="shared" si="0"/>
        <v>TY</v>
      </c>
      <c r="C21" t="str">
        <f t="shared" si="1"/>
        <v>TOYOTA</v>
      </c>
      <c r="D21" t="str">
        <f t="shared" si="2"/>
        <v>COR</v>
      </c>
      <c r="E21" t="str">
        <f t="shared" si="3"/>
        <v>COROLLA</v>
      </c>
      <c r="F21" s="2" t="str">
        <f t="shared" ca="1" si="8"/>
        <v>2012</v>
      </c>
      <c r="G21">
        <f t="shared" ca="1" si="4"/>
        <v>13</v>
      </c>
      <c r="H21">
        <v>29601.9</v>
      </c>
      <c r="I21" s="3">
        <f t="shared" ca="1" si="5"/>
        <v>2192.7333333333336</v>
      </c>
      <c r="J21" t="s">
        <v>14</v>
      </c>
      <c r="K21" t="s">
        <v>38</v>
      </c>
      <c r="L21">
        <v>100000</v>
      </c>
      <c r="M21" t="str">
        <f t="shared" si="6"/>
        <v>YES</v>
      </c>
      <c r="N21" s="4" t="str">
        <f t="shared" ca="1" si="7"/>
        <v>TY12CORBLA028</v>
      </c>
    </row>
    <row r="22" spans="1:14" x14ac:dyDescent="0.25">
      <c r="A22" t="s">
        <v>66</v>
      </c>
      <c r="B22" t="str">
        <f t="shared" si="0"/>
        <v>HO</v>
      </c>
      <c r="C22" t="str">
        <f t="shared" si="1"/>
        <v>HONDA</v>
      </c>
      <c r="D22" t="str">
        <f t="shared" si="2"/>
        <v>CIV</v>
      </c>
      <c r="E22" t="str">
        <f t="shared" si="3"/>
        <v>CIVIC</v>
      </c>
      <c r="F22" s="2" t="str">
        <f t="shared" ca="1" si="8"/>
        <v>2011</v>
      </c>
      <c r="G22">
        <f t="shared" ca="1" si="4"/>
        <v>14</v>
      </c>
      <c r="H22">
        <v>30555.3</v>
      </c>
      <c r="I22" s="3">
        <f t="shared" ca="1" si="5"/>
        <v>2107.2620689655173</v>
      </c>
      <c r="J22" t="s">
        <v>14</v>
      </c>
      <c r="K22" t="s">
        <v>21</v>
      </c>
      <c r="L22">
        <v>75000</v>
      </c>
      <c r="M22" t="str">
        <f t="shared" si="6"/>
        <v>YES</v>
      </c>
      <c r="N22" s="4" t="str">
        <f t="shared" ca="1" si="7"/>
        <v>HO11CIVBLA034</v>
      </c>
    </row>
    <row r="23" spans="1:14" x14ac:dyDescent="0.25">
      <c r="A23" t="s">
        <v>43</v>
      </c>
      <c r="B23" t="str">
        <f t="shared" si="0"/>
        <v>GM</v>
      </c>
      <c r="C23" t="str">
        <f t="shared" si="1"/>
        <v>GENERAL MOTORS</v>
      </c>
      <c r="D23" t="str">
        <f t="shared" si="2"/>
        <v>SLV</v>
      </c>
      <c r="E23" t="str">
        <f t="shared" si="3"/>
        <v>SILVERADO</v>
      </c>
      <c r="F23" s="2" t="str">
        <f t="shared" ca="1" si="8"/>
        <v>2010</v>
      </c>
      <c r="G23">
        <f t="shared" ca="1" si="4"/>
        <v>15</v>
      </c>
      <c r="H23">
        <v>31144.400000000001</v>
      </c>
      <c r="I23" s="3">
        <f t="shared" ca="1" si="5"/>
        <v>2009.3161290322582</v>
      </c>
      <c r="J23" t="s">
        <v>14</v>
      </c>
      <c r="K23" t="s">
        <v>44</v>
      </c>
      <c r="L23">
        <v>100000</v>
      </c>
      <c r="M23" t="str">
        <f t="shared" si="6"/>
        <v>YES</v>
      </c>
      <c r="N23" s="4" t="str">
        <f t="shared" ca="1" si="7"/>
        <v>GM10SLVBLA017</v>
      </c>
    </row>
    <row r="24" spans="1:14" x14ac:dyDescent="0.25">
      <c r="A24" t="s">
        <v>65</v>
      </c>
      <c r="B24" t="str">
        <f t="shared" si="0"/>
        <v>HO</v>
      </c>
      <c r="C24" t="str">
        <f t="shared" si="1"/>
        <v>HONDA</v>
      </c>
      <c r="D24" t="str">
        <f t="shared" si="2"/>
        <v>CIV</v>
      </c>
      <c r="E24" t="str">
        <f t="shared" si="3"/>
        <v>CIVIC</v>
      </c>
      <c r="F24" s="2" t="str">
        <f t="shared" ca="1" si="8"/>
        <v>2010</v>
      </c>
      <c r="G24">
        <f t="shared" ca="1" si="4"/>
        <v>15</v>
      </c>
      <c r="H24">
        <v>33477.199999999997</v>
      </c>
      <c r="I24" s="3">
        <f t="shared" ca="1" si="5"/>
        <v>2159.8193548387094</v>
      </c>
      <c r="J24" t="s">
        <v>14</v>
      </c>
      <c r="K24" t="s">
        <v>51</v>
      </c>
      <c r="L24">
        <v>75000</v>
      </c>
      <c r="M24" t="str">
        <f t="shared" si="6"/>
        <v>YES</v>
      </c>
      <c r="N24" s="4" t="str">
        <f t="shared" ca="1" si="7"/>
        <v>HO10CIVBLA033</v>
      </c>
    </row>
    <row r="25" spans="1:14" x14ac:dyDescent="0.25">
      <c r="A25" t="s">
        <v>27</v>
      </c>
      <c r="B25" t="str">
        <f t="shared" si="0"/>
        <v>FD</v>
      </c>
      <c r="C25" t="str">
        <f t="shared" si="1"/>
        <v>FORD</v>
      </c>
      <c r="D25" t="str">
        <f t="shared" si="2"/>
        <v>FCS</v>
      </c>
      <c r="E25" t="str">
        <f t="shared" si="3"/>
        <v>FOCUS</v>
      </c>
      <c r="F25" s="2" t="str">
        <f t="shared" ca="1" si="8"/>
        <v>2009</v>
      </c>
      <c r="G25">
        <f t="shared" ca="1" si="4"/>
        <v>16</v>
      </c>
      <c r="H25">
        <v>35137</v>
      </c>
      <c r="I25" s="3">
        <f t="shared" ca="1" si="5"/>
        <v>2129.5151515151515</v>
      </c>
      <c r="J25" t="s">
        <v>14</v>
      </c>
      <c r="K25" t="s">
        <v>28</v>
      </c>
      <c r="L25">
        <v>75000</v>
      </c>
      <c r="M25" t="str">
        <f t="shared" si="6"/>
        <v>YES</v>
      </c>
      <c r="N25" s="4" t="str">
        <f t="shared" ca="1" si="7"/>
        <v>FD09FCSBLA008</v>
      </c>
    </row>
    <row r="26" spans="1:14" x14ac:dyDescent="0.25">
      <c r="A26" t="s">
        <v>24</v>
      </c>
      <c r="B26" t="str">
        <f t="shared" si="0"/>
        <v>FD</v>
      </c>
      <c r="C26" t="str">
        <f t="shared" si="1"/>
        <v>FORD</v>
      </c>
      <c r="D26" t="str">
        <f t="shared" si="2"/>
        <v>MTG</v>
      </c>
      <c r="E26" t="str">
        <f t="shared" si="3"/>
        <v>MUSTANG</v>
      </c>
      <c r="F26" s="2" t="str">
        <f t="shared" ca="1" si="8"/>
        <v>2008</v>
      </c>
      <c r="G26">
        <f t="shared" ca="1" si="4"/>
        <v>17</v>
      </c>
      <c r="H26">
        <v>36438.5</v>
      </c>
      <c r="I26" s="3">
        <f t="shared" ca="1" si="5"/>
        <v>2082.1999999999998</v>
      </c>
      <c r="J26" t="s">
        <v>17</v>
      </c>
      <c r="K26" t="s">
        <v>15</v>
      </c>
      <c r="L26">
        <v>50000</v>
      </c>
      <c r="M26" t="str">
        <f t="shared" si="6"/>
        <v>YES</v>
      </c>
      <c r="N26" s="4" t="str">
        <f t="shared" ca="1" si="7"/>
        <v>FD08MTGWHI005</v>
      </c>
    </row>
    <row r="27" spans="1:14" x14ac:dyDescent="0.25">
      <c r="A27" t="s">
        <v>22</v>
      </c>
      <c r="B27" t="str">
        <f t="shared" si="0"/>
        <v>FD</v>
      </c>
      <c r="C27" t="str">
        <f t="shared" si="1"/>
        <v>FORD</v>
      </c>
      <c r="D27" t="str">
        <f t="shared" si="2"/>
        <v>MTG</v>
      </c>
      <c r="E27" t="str">
        <f t="shared" si="3"/>
        <v>MUSTANG</v>
      </c>
      <c r="F27" s="2" t="str">
        <f t="shared" ca="1" si="8"/>
        <v>2008</v>
      </c>
      <c r="G27">
        <f t="shared" ca="1" si="4"/>
        <v>17</v>
      </c>
      <c r="H27">
        <v>37558.800000000003</v>
      </c>
      <c r="I27" s="3">
        <f t="shared" ca="1" si="5"/>
        <v>2146.2171428571432</v>
      </c>
      <c r="J27" t="s">
        <v>14</v>
      </c>
      <c r="K27" t="s">
        <v>23</v>
      </c>
      <c r="L27">
        <v>50000</v>
      </c>
      <c r="M27" t="str">
        <f t="shared" si="6"/>
        <v>YES</v>
      </c>
      <c r="N27" s="4" t="str">
        <f t="shared" ca="1" si="7"/>
        <v>FD08MTGBLA004</v>
      </c>
    </row>
    <row r="28" spans="1:14" x14ac:dyDescent="0.25">
      <c r="A28" t="s">
        <v>13</v>
      </c>
      <c r="B28" t="str">
        <f t="shared" si="0"/>
        <v>FD</v>
      </c>
      <c r="C28" t="str">
        <f t="shared" si="1"/>
        <v>FORD</v>
      </c>
      <c r="D28" t="str">
        <f t="shared" si="2"/>
        <v>MTG</v>
      </c>
      <c r="E28" t="str">
        <f t="shared" si="3"/>
        <v>MUSTANG</v>
      </c>
      <c r="F28" s="2" t="str">
        <f t="shared" ca="1" si="8"/>
        <v>2006</v>
      </c>
      <c r="G28">
        <f t="shared" ca="1" si="4"/>
        <v>19</v>
      </c>
      <c r="H28">
        <v>40326.800000000003</v>
      </c>
      <c r="I28" s="3">
        <f t="shared" ca="1" si="5"/>
        <v>2068.041025641026</v>
      </c>
      <c r="J28" t="s">
        <v>14</v>
      </c>
      <c r="K28" t="s">
        <v>15</v>
      </c>
      <c r="L28">
        <v>50000</v>
      </c>
      <c r="M28" t="str">
        <f t="shared" si="6"/>
        <v>YES</v>
      </c>
      <c r="N28" s="4" t="str">
        <f t="shared" ca="1" si="7"/>
        <v>FD06MTGBLA001</v>
      </c>
    </row>
    <row r="29" spans="1:14" x14ac:dyDescent="0.25">
      <c r="A29" t="s">
        <v>73</v>
      </c>
      <c r="B29" t="str">
        <f t="shared" si="0"/>
        <v>CR</v>
      </c>
      <c r="C29" t="str">
        <f t="shared" si="1"/>
        <v>CHRYSLER</v>
      </c>
      <c r="D29" t="str">
        <f t="shared" si="2"/>
        <v>PTC</v>
      </c>
      <c r="E29" t="str">
        <f t="shared" si="3"/>
        <v>PT CRUISER</v>
      </c>
      <c r="F29" s="2" t="str">
        <f t="shared" ca="1" si="8"/>
        <v>2007</v>
      </c>
      <c r="G29">
        <f t="shared" ca="1" si="4"/>
        <v>18</v>
      </c>
      <c r="H29">
        <v>42074.2</v>
      </c>
      <c r="I29" s="3">
        <f t="shared" ca="1" si="5"/>
        <v>2274.2810810810811</v>
      </c>
      <c r="J29" t="s">
        <v>20</v>
      </c>
      <c r="K29" t="s">
        <v>57</v>
      </c>
      <c r="L29">
        <v>75000</v>
      </c>
      <c r="M29" t="str">
        <f t="shared" si="6"/>
        <v>YES</v>
      </c>
      <c r="N29" s="4" t="str">
        <f t="shared" ca="1" si="7"/>
        <v>CR07PTCGRE043</v>
      </c>
    </row>
    <row r="30" spans="1:14" x14ac:dyDescent="0.25">
      <c r="A30" t="s">
        <v>70</v>
      </c>
      <c r="B30" t="str">
        <f t="shared" si="0"/>
        <v>HO</v>
      </c>
      <c r="C30" t="str">
        <f t="shared" si="1"/>
        <v>HONDA</v>
      </c>
      <c r="D30" t="str">
        <f t="shared" si="2"/>
        <v>ODY</v>
      </c>
      <c r="E30" t="str">
        <f t="shared" si="3"/>
        <v>ODYSSEY</v>
      </c>
      <c r="F30" s="2" t="str">
        <f t="shared" ca="1" si="8"/>
        <v>2008</v>
      </c>
      <c r="G30">
        <f t="shared" ca="1" si="4"/>
        <v>17</v>
      </c>
      <c r="H30">
        <v>42504.6</v>
      </c>
      <c r="I30" s="3">
        <f t="shared" ca="1" si="5"/>
        <v>2428.8342857142857</v>
      </c>
      <c r="J30" t="s">
        <v>17</v>
      </c>
      <c r="K30" t="s">
        <v>37</v>
      </c>
      <c r="L30">
        <v>100000</v>
      </c>
      <c r="M30" t="str">
        <f t="shared" si="6"/>
        <v>YES</v>
      </c>
      <c r="N30" s="4" t="str">
        <f t="shared" ca="1" si="7"/>
        <v>HO08ODYWHI039</v>
      </c>
    </row>
    <row r="31" spans="1:14" x14ac:dyDescent="0.25">
      <c r="A31" t="s">
        <v>19</v>
      </c>
      <c r="B31" t="str">
        <f t="shared" si="0"/>
        <v>FD</v>
      </c>
      <c r="C31" t="str">
        <f t="shared" si="1"/>
        <v>FORD</v>
      </c>
      <c r="D31" t="str">
        <f t="shared" si="2"/>
        <v>MTG</v>
      </c>
      <c r="E31" t="str">
        <f t="shared" si="3"/>
        <v>MUSTANG</v>
      </c>
      <c r="F31" s="2" t="str">
        <f t="shared" ca="1" si="8"/>
        <v>2008</v>
      </c>
      <c r="G31">
        <f t="shared" ca="1" si="4"/>
        <v>17</v>
      </c>
      <c r="H31">
        <v>44946.5</v>
      </c>
      <c r="I31" s="3">
        <f t="shared" ca="1" si="5"/>
        <v>2568.3714285714286</v>
      </c>
      <c r="J31" t="s">
        <v>20</v>
      </c>
      <c r="K31" t="s">
        <v>21</v>
      </c>
      <c r="L31">
        <v>50000</v>
      </c>
      <c r="M31" t="str">
        <f t="shared" si="6"/>
        <v>YES</v>
      </c>
      <c r="N31" s="4" t="str">
        <f t="shared" ca="1" si="7"/>
        <v>FD08MTGGRE003</v>
      </c>
    </row>
    <row r="32" spans="1:14" x14ac:dyDescent="0.25">
      <c r="A32" t="s">
        <v>16</v>
      </c>
      <c r="B32" t="str">
        <f t="shared" si="0"/>
        <v>FD</v>
      </c>
      <c r="C32" t="str">
        <f t="shared" si="1"/>
        <v>FORD</v>
      </c>
      <c r="D32" t="str">
        <f t="shared" si="2"/>
        <v>MTG</v>
      </c>
      <c r="E32" t="str">
        <f t="shared" si="3"/>
        <v>MUSTANG</v>
      </c>
      <c r="F32" s="2" t="str">
        <f t="shared" ca="1" si="8"/>
        <v>2006</v>
      </c>
      <c r="G32">
        <f t="shared" ca="1" si="4"/>
        <v>19</v>
      </c>
      <c r="H32">
        <v>44974.8</v>
      </c>
      <c r="I32" s="3">
        <f t="shared" ca="1" si="5"/>
        <v>2306.4</v>
      </c>
      <c r="J32" t="s">
        <v>17</v>
      </c>
      <c r="K32" t="s">
        <v>18</v>
      </c>
      <c r="L32">
        <v>50000</v>
      </c>
      <c r="M32" t="str">
        <f t="shared" si="6"/>
        <v>YES</v>
      </c>
      <c r="N32" s="4" t="str">
        <f t="shared" ca="1" si="7"/>
        <v>FD06MTGWHI002</v>
      </c>
    </row>
    <row r="33" spans="1:14" x14ac:dyDescent="0.25">
      <c r="A33" t="s">
        <v>117</v>
      </c>
      <c r="B33" t="str">
        <f t="shared" si="0"/>
        <v>FD</v>
      </c>
      <c r="C33" t="str">
        <f t="shared" si="1"/>
        <v>FORD</v>
      </c>
      <c r="D33" t="str">
        <f t="shared" si="2"/>
        <v>FCS</v>
      </c>
      <c r="E33" t="str">
        <f t="shared" si="3"/>
        <v>FOCUS</v>
      </c>
      <c r="F33" s="2" t="str">
        <f t="shared" ca="1" si="8"/>
        <v>2006</v>
      </c>
      <c r="G33">
        <f t="shared" ca="1" si="4"/>
        <v>19</v>
      </c>
      <c r="H33">
        <v>46311.4</v>
      </c>
      <c r="I33" s="3">
        <f t="shared" ca="1" si="5"/>
        <v>2374.9435897435897</v>
      </c>
      <c r="J33" t="s">
        <v>20</v>
      </c>
      <c r="K33" t="s">
        <v>25</v>
      </c>
      <c r="L33">
        <v>75000</v>
      </c>
      <c r="M33" t="str">
        <f t="shared" si="6"/>
        <v>YES</v>
      </c>
      <c r="N33" s="4" t="str">
        <f t="shared" ca="1" si="7"/>
        <v>FD06FCSGRE006</v>
      </c>
    </row>
    <row r="34" spans="1:14" x14ac:dyDescent="0.25">
      <c r="A34" t="s">
        <v>54</v>
      </c>
      <c r="B34" t="str">
        <f t="shared" ref="B34:B53" si="9">LEFT(A34, 2)</f>
        <v>TY</v>
      </c>
      <c r="C34" t="str">
        <f t="shared" ref="C34:C53" si="10">VLOOKUP(B34,B$56:C$61,2)</f>
        <v>TOYOTA</v>
      </c>
      <c r="D34" t="str">
        <f t="shared" ref="D34:D53" si="11">MID(A34,5,3)</f>
        <v>CAM</v>
      </c>
      <c r="E34" t="str">
        <f t="shared" ref="E34:E53" si="12">VLOOKUP(D34,D$56:E$66,2)</f>
        <v>CAMRY</v>
      </c>
      <c r="F34" s="2" t="str">
        <f t="shared" ca="1" si="8"/>
        <v>2009</v>
      </c>
      <c r="G34">
        <f t="shared" ca="1" si="4"/>
        <v>16</v>
      </c>
      <c r="H34">
        <v>48114.2</v>
      </c>
      <c r="I34" s="3">
        <f t="shared" ref="I34:I53" ca="1" si="13">H34/(G34+0.5)</f>
        <v>2916.0121212121212</v>
      </c>
      <c r="J34" t="s">
        <v>17</v>
      </c>
      <c r="K34" t="s">
        <v>28</v>
      </c>
      <c r="L34">
        <v>100000</v>
      </c>
      <c r="M34" t="str">
        <f t="shared" ref="M34:M53" si="14">IF(H34&lt;L34,"YES","NO")</f>
        <v>YES</v>
      </c>
      <c r="N34" s="4" t="str">
        <f t="shared" ref="N34:N53" ca="1" si="15">CONCATENATE(B34,RIGHT(F34,2),D34,UPPER(LEFT(J34,3)),RIGHT(A34,3))</f>
        <v>TY09CAMWHI024</v>
      </c>
    </row>
    <row r="35" spans="1:14" x14ac:dyDescent="0.25">
      <c r="A35" t="s">
        <v>69</v>
      </c>
      <c r="B35" t="str">
        <f t="shared" si="9"/>
        <v>HO</v>
      </c>
      <c r="C35" t="str">
        <f t="shared" si="10"/>
        <v>HONDA</v>
      </c>
      <c r="D35" t="str">
        <f t="shared" si="11"/>
        <v>ODY</v>
      </c>
      <c r="E35" t="str">
        <f t="shared" si="12"/>
        <v>ODYSSEY</v>
      </c>
      <c r="F35" s="2" t="str">
        <f t="shared" ca="1" si="8"/>
        <v>2007</v>
      </c>
      <c r="G35">
        <f t="shared" ca="1" si="4"/>
        <v>18</v>
      </c>
      <c r="H35">
        <v>50854.1</v>
      </c>
      <c r="I35" s="3">
        <f t="shared" ca="1" si="13"/>
        <v>2748.8702702702703</v>
      </c>
      <c r="J35" t="s">
        <v>14</v>
      </c>
      <c r="K35" t="s">
        <v>51</v>
      </c>
      <c r="L35">
        <v>100000</v>
      </c>
      <c r="M35" t="str">
        <f t="shared" si="14"/>
        <v>YES</v>
      </c>
      <c r="N35" s="4" t="str">
        <f t="shared" ca="1" si="15"/>
        <v>HO07ODYBLA038</v>
      </c>
    </row>
    <row r="36" spans="1:14" x14ac:dyDescent="0.25">
      <c r="A36" t="s">
        <v>26</v>
      </c>
      <c r="B36" t="str">
        <f t="shared" si="9"/>
        <v>FD</v>
      </c>
      <c r="C36" t="str">
        <f t="shared" si="10"/>
        <v>FORD</v>
      </c>
      <c r="D36" t="str">
        <f t="shared" si="11"/>
        <v>FCS</v>
      </c>
      <c r="E36" t="str">
        <f t="shared" si="12"/>
        <v>FOCUS</v>
      </c>
      <c r="F36" s="2" t="str">
        <f t="shared" ca="1" si="8"/>
        <v>2006</v>
      </c>
      <c r="G36">
        <f t="shared" ca="1" si="4"/>
        <v>19</v>
      </c>
      <c r="H36">
        <v>52229.5</v>
      </c>
      <c r="I36" s="3">
        <f t="shared" ca="1" si="13"/>
        <v>2678.4358974358975</v>
      </c>
      <c r="J36" t="s">
        <v>20</v>
      </c>
      <c r="K36" t="s">
        <v>21</v>
      </c>
      <c r="L36">
        <v>75000</v>
      </c>
      <c r="M36" t="str">
        <f t="shared" si="14"/>
        <v>YES</v>
      </c>
      <c r="N36" s="4" t="str">
        <f t="shared" ca="1" si="15"/>
        <v>FD06FCSGRE007</v>
      </c>
    </row>
    <row r="37" spans="1:14" x14ac:dyDescent="0.25">
      <c r="A37" t="s">
        <v>78</v>
      </c>
      <c r="B37" t="str">
        <f t="shared" si="9"/>
        <v>CR</v>
      </c>
      <c r="C37" t="str">
        <f t="shared" si="10"/>
        <v>CHRYSLER</v>
      </c>
      <c r="D37" t="str">
        <f t="shared" si="11"/>
        <v>CAR</v>
      </c>
      <c r="E37" t="str">
        <f t="shared" si="12"/>
        <v>CARAVAN</v>
      </c>
      <c r="F37" s="2" t="str">
        <f t="shared" ca="1" si="8"/>
        <v>2004</v>
      </c>
      <c r="G37">
        <f t="shared" ca="1" si="4"/>
        <v>21</v>
      </c>
      <c r="H37">
        <v>52699.4</v>
      </c>
      <c r="I37" s="3">
        <f t="shared" ca="1" si="13"/>
        <v>2451.1348837209302</v>
      </c>
      <c r="J37" t="s">
        <v>56</v>
      </c>
      <c r="K37" t="s">
        <v>40</v>
      </c>
      <c r="L37">
        <v>75000</v>
      </c>
      <c r="M37" t="str">
        <f t="shared" si="14"/>
        <v>YES</v>
      </c>
      <c r="N37" s="4" t="str">
        <f t="shared" ca="1" si="15"/>
        <v>CR04CARRED048</v>
      </c>
    </row>
    <row r="38" spans="1:14" x14ac:dyDescent="0.25">
      <c r="A38" t="s">
        <v>119</v>
      </c>
      <c r="B38" t="str">
        <f t="shared" si="9"/>
        <v>HO</v>
      </c>
      <c r="C38" t="str">
        <f t="shared" si="10"/>
        <v>HONDA</v>
      </c>
      <c r="D38" t="str">
        <f t="shared" si="11"/>
        <v>ODY</v>
      </c>
      <c r="E38" t="str">
        <f t="shared" si="12"/>
        <v>ODYSSEY</v>
      </c>
      <c r="F38" s="2" t="str">
        <f t="shared" ca="1" si="8"/>
        <v>2005</v>
      </c>
      <c r="G38">
        <f t="shared" ca="1" si="4"/>
        <v>20</v>
      </c>
      <c r="H38">
        <v>60389.5</v>
      </c>
      <c r="I38" s="3">
        <f t="shared" ca="1" si="13"/>
        <v>2945.8292682926831</v>
      </c>
      <c r="J38" t="s">
        <v>17</v>
      </c>
      <c r="K38" t="s">
        <v>28</v>
      </c>
      <c r="L38">
        <v>100000</v>
      </c>
      <c r="M38" t="str">
        <f t="shared" si="14"/>
        <v>YES</v>
      </c>
      <c r="N38" s="4" t="str">
        <f t="shared" ca="1" si="15"/>
        <v>HO05ODYWHI037</v>
      </c>
    </row>
    <row r="39" spans="1:14" x14ac:dyDescent="0.25">
      <c r="A39" t="s">
        <v>55</v>
      </c>
      <c r="B39" t="str">
        <f t="shared" si="9"/>
        <v>TY</v>
      </c>
      <c r="C39" t="str">
        <f t="shared" si="10"/>
        <v>TOYOTA</v>
      </c>
      <c r="D39" t="str">
        <f t="shared" si="11"/>
        <v>COR</v>
      </c>
      <c r="E39" t="str">
        <f t="shared" si="12"/>
        <v>COROLLA</v>
      </c>
      <c r="F39" s="2" t="str">
        <f t="shared" ca="1" si="8"/>
        <v>2002</v>
      </c>
      <c r="G39">
        <f t="shared" ca="1" si="4"/>
        <v>23</v>
      </c>
      <c r="H39">
        <v>64467.4</v>
      </c>
      <c r="I39" s="3">
        <f t="shared" ca="1" si="13"/>
        <v>2743.2936170212765</v>
      </c>
      <c r="J39" t="s">
        <v>56</v>
      </c>
      <c r="K39" t="s">
        <v>57</v>
      </c>
      <c r="L39">
        <v>100000</v>
      </c>
      <c r="M39" t="str">
        <f t="shared" si="14"/>
        <v>YES</v>
      </c>
      <c r="N39" s="4" t="str">
        <f t="shared" ca="1" si="15"/>
        <v>TY02CORRED025</v>
      </c>
    </row>
    <row r="40" spans="1:14" x14ac:dyDescent="0.25">
      <c r="A40" t="s">
        <v>72</v>
      </c>
      <c r="B40" t="str">
        <f t="shared" si="9"/>
        <v>CR</v>
      </c>
      <c r="C40" t="str">
        <f t="shared" si="10"/>
        <v>CHRYSLER</v>
      </c>
      <c r="D40" t="str">
        <f t="shared" si="11"/>
        <v>PTC</v>
      </c>
      <c r="E40" t="str">
        <f t="shared" si="12"/>
        <v>PT CRUISER</v>
      </c>
      <c r="F40" s="2" t="str">
        <f t="shared" ca="1" si="8"/>
        <v>2004</v>
      </c>
      <c r="G40">
        <f t="shared" ca="1" si="4"/>
        <v>21</v>
      </c>
      <c r="H40">
        <v>64542</v>
      </c>
      <c r="I40" s="3">
        <f t="shared" ca="1" si="13"/>
        <v>3001.953488372093</v>
      </c>
      <c r="J40" t="s">
        <v>47</v>
      </c>
      <c r="K40" t="s">
        <v>15</v>
      </c>
      <c r="L40">
        <v>75000</v>
      </c>
      <c r="M40" t="str">
        <f t="shared" si="14"/>
        <v>YES</v>
      </c>
      <c r="N40" s="4" t="str">
        <f t="shared" ca="1" si="15"/>
        <v>CR04PTCBLU042</v>
      </c>
    </row>
    <row r="41" spans="1:14" x14ac:dyDescent="0.25">
      <c r="A41" t="s">
        <v>53</v>
      </c>
      <c r="B41" t="str">
        <f t="shared" si="9"/>
        <v>TY</v>
      </c>
      <c r="C41" t="str">
        <f t="shared" si="10"/>
        <v>TOYOTA</v>
      </c>
      <c r="D41" t="str">
        <f t="shared" si="11"/>
        <v>CAM</v>
      </c>
      <c r="E41" t="str">
        <f t="shared" si="12"/>
        <v>CAMRY</v>
      </c>
      <c r="F41" s="2" t="str">
        <f t="shared" ca="1" si="8"/>
        <v>2002</v>
      </c>
      <c r="G41">
        <f t="shared" ca="1" si="4"/>
        <v>23</v>
      </c>
      <c r="H41">
        <v>67829.100000000006</v>
      </c>
      <c r="I41" s="3">
        <f t="shared" ca="1" si="13"/>
        <v>2886.3446808510639</v>
      </c>
      <c r="J41" t="s">
        <v>14</v>
      </c>
      <c r="K41" t="s">
        <v>15</v>
      </c>
      <c r="L41">
        <v>100000</v>
      </c>
      <c r="M41" t="str">
        <f t="shared" si="14"/>
        <v>YES</v>
      </c>
      <c r="N41" s="4" t="str">
        <f t="shared" ca="1" si="15"/>
        <v>TY02CAMBLA023</v>
      </c>
    </row>
    <row r="42" spans="1:14" x14ac:dyDescent="0.25">
      <c r="A42" t="s">
        <v>116</v>
      </c>
      <c r="B42" t="str">
        <f t="shared" si="9"/>
        <v>HO</v>
      </c>
      <c r="C42" t="str">
        <f t="shared" si="10"/>
        <v>HONDA</v>
      </c>
      <c r="D42" t="str">
        <f t="shared" si="11"/>
        <v>ODY</v>
      </c>
      <c r="E42" t="str">
        <f t="shared" si="12"/>
        <v>ODYSSEY</v>
      </c>
      <c r="F42" s="2" t="str">
        <f t="shared" ca="1" si="8"/>
        <v>2001</v>
      </c>
      <c r="G42">
        <f t="shared" ca="1" si="4"/>
        <v>24</v>
      </c>
      <c r="H42">
        <v>68658.899999999994</v>
      </c>
      <c r="I42" s="3">
        <f t="shared" ca="1" si="13"/>
        <v>2802.4040816326528</v>
      </c>
      <c r="J42" t="s">
        <v>14</v>
      </c>
      <c r="K42" t="s">
        <v>15</v>
      </c>
      <c r="L42">
        <v>100000</v>
      </c>
      <c r="M42" t="str">
        <f t="shared" si="14"/>
        <v>YES</v>
      </c>
      <c r="N42" s="4" t="str">
        <f t="shared" ca="1" si="15"/>
        <v>HO01ODYBLA040</v>
      </c>
    </row>
    <row r="43" spans="1:14" x14ac:dyDescent="0.25">
      <c r="A43" t="s">
        <v>63</v>
      </c>
      <c r="B43" t="str">
        <f t="shared" si="9"/>
        <v>HO</v>
      </c>
      <c r="C43" t="str">
        <f t="shared" si="10"/>
        <v>HONDA</v>
      </c>
      <c r="D43" t="str">
        <f t="shared" si="11"/>
        <v>CIV</v>
      </c>
      <c r="E43" t="str">
        <f t="shared" si="12"/>
        <v>CIVIC</v>
      </c>
      <c r="F43" s="2" t="str">
        <f t="shared" ca="1" si="8"/>
        <v>2001</v>
      </c>
      <c r="G43">
        <f t="shared" ca="1" si="4"/>
        <v>24</v>
      </c>
      <c r="H43">
        <v>69891.899999999994</v>
      </c>
      <c r="I43" s="3">
        <f t="shared" ca="1" si="13"/>
        <v>2852.7306122448977</v>
      </c>
      <c r="J43" t="s">
        <v>47</v>
      </c>
      <c r="K43" t="s">
        <v>23</v>
      </c>
      <c r="L43">
        <v>75000</v>
      </c>
      <c r="M43" t="str">
        <f t="shared" si="14"/>
        <v>YES</v>
      </c>
      <c r="N43" s="4" t="str">
        <f t="shared" ca="1" si="15"/>
        <v>HO01CIVBLU031</v>
      </c>
    </row>
    <row r="44" spans="1:14" x14ac:dyDescent="0.25">
      <c r="A44" t="s">
        <v>77</v>
      </c>
      <c r="B44" t="str">
        <f t="shared" si="9"/>
        <v>CR</v>
      </c>
      <c r="C44" t="str">
        <f t="shared" si="10"/>
        <v>CHRYSLER</v>
      </c>
      <c r="D44" t="str">
        <f t="shared" si="11"/>
        <v>CAR</v>
      </c>
      <c r="E44" t="str">
        <f t="shared" si="12"/>
        <v>CARAVAN</v>
      </c>
      <c r="F44" s="2" t="str">
        <f t="shared" ca="1" si="8"/>
        <v>2004</v>
      </c>
      <c r="G44">
        <f t="shared" ca="1" si="4"/>
        <v>21</v>
      </c>
      <c r="H44">
        <v>72527.199999999997</v>
      </c>
      <c r="I44" s="3">
        <f t="shared" ca="1" si="13"/>
        <v>3373.3581395348838</v>
      </c>
      <c r="J44" t="s">
        <v>17</v>
      </c>
      <c r="K44" t="s">
        <v>40</v>
      </c>
      <c r="L44">
        <v>75000</v>
      </c>
      <c r="M44" t="str">
        <f t="shared" si="14"/>
        <v>YES</v>
      </c>
      <c r="N44" s="4" t="str">
        <f t="shared" ca="1" si="15"/>
        <v>CR04CARWHI047</v>
      </c>
    </row>
    <row r="45" spans="1:14" x14ac:dyDescent="0.25">
      <c r="A45" t="s">
        <v>58</v>
      </c>
      <c r="B45" t="str">
        <f t="shared" si="9"/>
        <v>TY</v>
      </c>
      <c r="C45" t="str">
        <f t="shared" si="10"/>
        <v>TOYOTA</v>
      </c>
      <c r="D45" t="str">
        <f t="shared" si="11"/>
        <v>COR</v>
      </c>
      <c r="E45" t="str">
        <f t="shared" si="12"/>
        <v>COROLLA</v>
      </c>
      <c r="F45" s="2" t="str">
        <f t="shared" ca="1" si="8"/>
        <v>2003</v>
      </c>
      <c r="G45">
        <f t="shared" ca="1" si="4"/>
        <v>22</v>
      </c>
      <c r="H45">
        <v>73444.399999999994</v>
      </c>
      <c r="I45" s="3">
        <f t="shared" ca="1" si="13"/>
        <v>3264.1955555555551</v>
      </c>
      <c r="J45" t="s">
        <v>14</v>
      </c>
      <c r="K45" t="s">
        <v>57</v>
      </c>
      <c r="L45">
        <v>100000</v>
      </c>
      <c r="M45" t="str">
        <f t="shared" si="14"/>
        <v>YES</v>
      </c>
      <c r="N45" s="4" t="str">
        <f t="shared" ca="1" si="15"/>
        <v>TY03CORBLA026</v>
      </c>
    </row>
    <row r="46" spans="1:14" x14ac:dyDescent="0.25">
      <c r="A46" t="s">
        <v>76</v>
      </c>
      <c r="B46" t="str">
        <f t="shared" si="9"/>
        <v>CR</v>
      </c>
      <c r="C46" t="str">
        <f t="shared" si="10"/>
        <v>CHRYSLER</v>
      </c>
      <c r="D46" t="str">
        <f t="shared" si="11"/>
        <v>CAR</v>
      </c>
      <c r="E46" t="str">
        <f t="shared" si="12"/>
        <v>CARAVAN</v>
      </c>
      <c r="F46" s="2" t="str">
        <f t="shared" ca="1" si="8"/>
        <v>2000</v>
      </c>
      <c r="G46">
        <f t="shared" ca="1" si="4"/>
        <v>25</v>
      </c>
      <c r="H46">
        <v>77243.100000000006</v>
      </c>
      <c r="I46" s="3">
        <f t="shared" ca="1" si="13"/>
        <v>3029.1411764705886</v>
      </c>
      <c r="J46" t="s">
        <v>14</v>
      </c>
      <c r="K46" t="s">
        <v>23</v>
      </c>
      <c r="L46">
        <v>75000</v>
      </c>
      <c r="M46" t="str">
        <f t="shared" si="14"/>
        <v>NO</v>
      </c>
      <c r="N46" s="4" t="str">
        <f t="shared" ca="1" si="15"/>
        <v>CR00CARBLA046</v>
      </c>
    </row>
    <row r="47" spans="1:14" x14ac:dyDescent="0.25">
      <c r="A47" t="s">
        <v>75</v>
      </c>
      <c r="B47" t="str">
        <f t="shared" si="9"/>
        <v>CR</v>
      </c>
      <c r="C47" t="str">
        <f t="shared" si="10"/>
        <v>CHRYSLER</v>
      </c>
      <c r="D47" t="str">
        <f t="shared" si="11"/>
        <v>CAR</v>
      </c>
      <c r="E47" t="str">
        <f t="shared" si="12"/>
        <v>CARAVAN</v>
      </c>
      <c r="F47" s="2" t="str">
        <f t="shared" ca="1" si="8"/>
        <v>1999</v>
      </c>
      <c r="G47">
        <f t="shared" ca="1" si="4"/>
        <v>26</v>
      </c>
      <c r="H47">
        <v>79420.600000000006</v>
      </c>
      <c r="I47" s="3">
        <f t="shared" ca="1" si="13"/>
        <v>2997.003773584906</v>
      </c>
      <c r="J47" t="s">
        <v>20</v>
      </c>
      <c r="K47" t="s">
        <v>44</v>
      </c>
      <c r="L47">
        <v>75000</v>
      </c>
      <c r="M47" t="str">
        <f t="shared" si="14"/>
        <v>NO</v>
      </c>
      <c r="N47" s="4" t="str">
        <f t="shared" ca="1" si="15"/>
        <v>CR99CARGRE045</v>
      </c>
    </row>
    <row r="48" spans="1:14" x14ac:dyDescent="0.25">
      <c r="A48" t="s">
        <v>46</v>
      </c>
      <c r="B48" t="str">
        <f t="shared" si="9"/>
        <v>GM</v>
      </c>
      <c r="C48" t="str">
        <f t="shared" si="10"/>
        <v>GENERAL MOTORS</v>
      </c>
      <c r="D48" t="str">
        <f t="shared" si="11"/>
        <v>SLV</v>
      </c>
      <c r="E48" t="str">
        <f t="shared" si="12"/>
        <v>SILVERADO</v>
      </c>
      <c r="F48" s="2" t="str">
        <f t="shared" ca="1" si="8"/>
        <v>2000</v>
      </c>
      <c r="G48">
        <f t="shared" ca="1" si="4"/>
        <v>25</v>
      </c>
      <c r="H48">
        <v>80685.8</v>
      </c>
      <c r="I48" s="3">
        <f t="shared" ca="1" si="13"/>
        <v>3164.1490196078435</v>
      </c>
      <c r="J48" t="s">
        <v>47</v>
      </c>
      <c r="K48" t="s">
        <v>35</v>
      </c>
      <c r="L48">
        <v>100000</v>
      </c>
      <c r="M48" t="str">
        <f t="shared" si="14"/>
        <v>YES</v>
      </c>
      <c r="N48" s="4" t="str">
        <f t="shared" ca="1" si="15"/>
        <v>GM00SLVBLU019</v>
      </c>
    </row>
    <row r="49" spans="1:14" x14ac:dyDescent="0.25">
      <c r="A49" t="s">
        <v>62</v>
      </c>
      <c r="B49" t="str">
        <f t="shared" si="9"/>
        <v>HO</v>
      </c>
      <c r="C49" t="str">
        <f t="shared" si="10"/>
        <v>HONDA</v>
      </c>
      <c r="D49" t="str">
        <f t="shared" si="11"/>
        <v>CIV</v>
      </c>
      <c r="E49" t="str">
        <f t="shared" si="12"/>
        <v>CIVIC</v>
      </c>
      <c r="F49" s="2" t="str">
        <f t="shared" ca="1" si="8"/>
        <v>1999</v>
      </c>
      <c r="G49">
        <f t="shared" ca="1" si="4"/>
        <v>26</v>
      </c>
      <c r="H49">
        <v>82374</v>
      </c>
      <c r="I49" s="3">
        <f t="shared" ca="1" si="13"/>
        <v>3108.4528301886794</v>
      </c>
      <c r="J49" t="s">
        <v>17</v>
      </c>
      <c r="K49" t="s">
        <v>37</v>
      </c>
      <c r="L49">
        <v>75000</v>
      </c>
      <c r="M49" t="str">
        <f t="shared" si="14"/>
        <v>NO</v>
      </c>
      <c r="N49" s="4" t="str">
        <f t="shared" ca="1" si="15"/>
        <v>HO99CIVWHI030</v>
      </c>
    </row>
    <row r="50" spans="1:14" x14ac:dyDescent="0.25">
      <c r="A50" t="s">
        <v>45</v>
      </c>
      <c r="B50" t="str">
        <f t="shared" si="9"/>
        <v>GM</v>
      </c>
      <c r="C50" t="str">
        <f t="shared" si="10"/>
        <v>GENERAL MOTORS</v>
      </c>
      <c r="D50" t="str">
        <f t="shared" si="11"/>
        <v>SLV</v>
      </c>
      <c r="E50" t="str">
        <f t="shared" si="12"/>
        <v>SILVERADO</v>
      </c>
      <c r="F50" s="2" t="str">
        <f t="shared" ca="1" si="8"/>
        <v>1998</v>
      </c>
      <c r="G50">
        <f t="shared" ca="1" si="4"/>
        <v>27</v>
      </c>
      <c r="H50">
        <v>83162.7</v>
      </c>
      <c r="I50" s="3">
        <f t="shared" ca="1" si="13"/>
        <v>3024.0981818181817</v>
      </c>
      <c r="J50" t="s">
        <v>14</v>
      </c>
      <c r="K50" t="s">
        <v>38</v>
      </c>
      <c r="L50">
        <v>100000</v>
      </c>
      <c r="M50" t="str">
        <f t="shared" si="14"/>
        <v>YES</v>
      </c>
      <c r="N50" s="4" t="str">
        <f t="shared" ca="1" si="15"/>
        <v>GM98SLVBLA018</v>
      </c>
    </row>
    <row r="51" spans="1:14" x14ac:dyDescent="0.25">
      <c r="A51" t="s">
        <v>52</v>
      </c>
      <c r="B51" t="str">
        <f t="shared" si="9"/>
        <v>TY</v>
      </c>
      <c r="C51" t="str">
        <f t="shared" si="10"/>
        <v>TOYOTA</v>
      </c>
      <c r="D51" t="str">
        <f t="shared" si="11"/>
        <v>CAM</v>
      </c>
      <c r="E51" t="str">
        <f t="shared" si="12"/>
        <v>CAMRY</v>
      </c>
      <c r="F51" s="2" t="str">
        <f t="shared" ca="1" si="8"/>
        <v>2000</v>
      </c>
      <c r="G51">
        <f t="shared" ca="1" si="4"/>
        <v>25</v>
      </c>
      <c r="H51">
        <v>85928</v>
      </c>
      <c r="I51" s="3">
        <f t="shared" ca="1" si="13"/>
        <v>3369.7254901960782</v>
      </c>
      <c r="J51" t="s">
        <v>20</v>
      </c>
      <c r="K51" t="s">
        <v>25</v>
      </c>
      <c r="L51">
        <v>100000</v>
      </c>
      <c r="M51" t="str">
        <f t="shared" si="14"/>
        <v>YES</v>
      </c>
      <c r="N51" s="4" t="str">
        <f t="shared" ca="1" si="15"/>
        <v>TY00CAMGRE022</v>
      </c>
    </row>
    <row r="52" spans="1:14" x14ac:dyDescent="0.25">
      <c r="A52" t="s">
        <v>50</v>
      </c>
      <c r="B52" t="str">
        <f t="shared" si="9"/>
        <v>TY</v>
      </c>
      <c r="C52" t="str">
        <f t="shared" si="10"/>
        <v>TOYOTA</v>
      </c>
      <c r="D52" t="str">
        <f t="shared" si="11"/>
        <v>CAM</v>
      </c>
      <c r="E52" t="str">
        <f t="shared" si="12"/>
        <v>CAMRY</v>
      </c>
      <c r="F52" s="2" t="str">
        <f t="shared" ca="1" si="8"/>
        <v>1998</v>
      </c>
      <c r="G52">
        <f t="shared" ca="1" si="4"/>
        <v>27</v>
      </c>
      <c r="H52">
        <v>93382.6</v>
      </c>
      <c r="I52" s="3">
        <f t="shared" ca="1" si="13"/>
        <v>3395.7309090909093</v>
      </c>
      <c r="J52" t="s">
        <v>14</v>
      </c>
      <c r="K52" t="s">
        <v>51</v>
      </c>
      <c r="L52">
        <v>100000</v>
      </c>
      <c r="M52" t="str">
        <f t="shared" si="14"/>
        <v>YES</v>
      </c>
      <c r="N52" s="4" t="str">
        <f t="shared" ca="1" si="15"/>
        <v>TY98CAMBLA021</v>
      </c>
    </row>
    <row r="53" spans="1:14" x14ac:dyDescent="0.25">
      <c r="A53" t="s">
        <v>48</v>
      </c>
      <c r="B53" t="str">
        <f t="shared" si="9"/>
        <v>TY</v>
      </c>
      <c r="C53" t="str">
        <f t="shared" si="10"/>
        <v>TOYOTA</v>
      </c>
      <c r="D53" t="str">
        <f t="shared" si="11"/>
        <v>CAM</v>
      </c>
      <c r="E53" t="str">
        <f t="shared" si="12"/>
        <v>CAMRY</v>
      </c>
      <c r="F53" s="2" t="str">
        <f t="shared" ca="1" si="8"/>
        <v>1996</v>
      </c>
      <c r="G53">
        <f t="shared" ca="1" si="4"/>
        <v>29</v>
      </c>
      <c r="H53">
        <v>114660.6</v>
      </c>
      <c r="I53" s="3">
        <f t="shared" ca="1" si="13"/>
        <v>3886.8</v>
      </c>
      <c r="J53" t="s">
        <v>20</v>
      </c>
      <c r="K53" t="s">
        <v>49</v>
      </c>
      <c r="L53">
        <v>100000</v>
      </c>
      <c r="M53" t="str">
        <f t="shared" si="14"/>
        <v>NO</v>
      </c>
      <c r="N53" s="4" t="str">
        <f t="shared" ca="1" si="15"/>
        <v>TY96CAMGRE020</v>
      </c>
    </row>
    <row r="56" spans="1:14" x14ac:dyDescent="0.25">
      <c r="B56" t="s">
        <v>83</v>
      </c>
      <c r="C56" t="s">
        <v>89</v>
      </c>
      <c r="D56" t="s">
        <v>95</v>
      </c>
      <c r="E56" t="s">
        <v>106</v>
      </c>
    </row>
    <row r="57" spans="1:14" x14ac:dyDescent="0.25">
      <c r="B57" t="s">
        <v>84</v>
      </c>
      <c r="C57" t="s">
        <v>90</v>
      </c>
      <c r="D57" t="s">
        <v>100</v>
      </c>
      <c r="E57" t="s">
        <v>110</v>
      </c>
    </row>
    <row r="58" spans="1:14" x14ac:dyDescent="0.25">
      <c r="B58" t="s">
        <v>93</v>
      </c>
      <c r="C58" t="s">
        <v>94</v>
      </c>
      <c r="D58" t="s">
        <v>101</v>
      </c>
      <c r="E58" t="s">
        <v>111</v>
      </c>
    </row>
    <row r="59" spans="1:14" x14ac:dyDescent="0.25">
      <c r="B59" t="s">
        <v>85</v>
      </c>
      <c r="C59" t="s">
        <v>92</v>
      </c>
      <c r="D59" t="s">
        <v>98</v>
      </c>
      <c r="E59" t="s">
        <v>106</v>
      </c>
    </row>
    <row r="60" spans="1:14" x14ac:dyDescent="0.25">
      <c r="B60" t="s">
        <v>86</v>
      </c>
      <c r="C60" t="s">
        <v>91</v>
      </c>
      <c r="D60" t="s">
        <v>99</v>
      </c>
      <c r="E60" t="s">
        <v>109</v>
      </c>
    </row>
    <row r="61" spans="1:14" x14ac:dyDescent="0.25">
      <c r="B61" t="s">
        <v>87</v>
      </c>
      <c r="C61" t="s">
        <v>88</v>
      </c>
      <c r="D61" t="s">
        <v>96</v>
      </c>
      <c r="E61" t="s">
        <v>107</v>
      </c>
    </row>
    <row r="62" spans="1:14" x14ac:dyDescent="0.25">
      <c r="D62" t="s">
        <v>97</v>
      </c>
      <c r="E62" t="s">
        <v>108</v>
      </c>
    </row>
    <row r="63" spans="1:14" x14ac:dyDescent="0.25">
      <c r="D63" t="s">
        <v>102</v>
      </c>
      <c r="E63" t="s">
        <v>112</v>
      </c>
    </row>
    <row r="64" spans="1:14" x14ac:dyDescent="0.25">
      <c r="D64" t="s">
        <v>103</v>
      </c>
      <c r="E64" t="s">
        <v>113</v>
      </c>
    </row>
    <row r="65" spans="4:5" x14ac:dyDescent="0.25">
      <c r="D65" t="s">
        <v>104</v>
      </c>
      <c r="E65" t="s">
        <v>114</v>
      </c>
    </row>
    <row r="66" spans="4:5" x14ac:dyDescent="0.25">
      <c r="D66" t="s">
        <v>105</v>
      </c>
      <c r="E66" t="s">
        <v>115</v>
      </c>
    </row>
  </sheetData>
  <sortState xmlns:xlrd2="http://schemas.microsoft.com/office/spreadsheetml/2017/richdata2" ref="D56:E65">
    <sortCondition ref="D56:D65"/>
  </sortState>
  <conditionalFormatting sqref="G2:G5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53">
    <cfRule type="colorScale" priority="6">
      <colorScale>
        <cfvo type="min"/>
        <cfvo type="max"/>
        <color rgb="FF63BE7B"/>
        <color rgb="FFF8696B"/>
      </colorScale>
    </cfRule>
  </conditionalFormatting>
  <conditionalFormatting sqref="H2:H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Yearly Miles by Model</vt:lpstr>
      <vt:lpstr>Avg Yearly Miles by Driver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Okenmuo</dc:creator>
  <cp:lastModifiedBy>Collins Okenmuo</cp:lastModifiedBy>
  <dcterms:created xsi:type="dcterms:W3CDTF">2025-01-30T11:19:54Z</dcterms:created>
  <dcterms:modified xsi:type="dcterms:W3CDTF">2025-03-26T15:38:42Z</dcterms:modified>
</cp:coreProperties>
</file>